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4400" yWindow="-15" windowWidth="14445" windowHeight="12795" activeTab="4"/>
  </bookViews>
  <sheets>
    <sheet name="Kraftwerkszuordnung" sheetId="3" r:id="rId1"/>
    <sheet name="Kraftwerkspark" sheetId="4" r:id="rId2"/>
    <sheet name="Ergebnis KEP" sheetId="5" r:id="rId3"/>
    <sheet name="Importtabelle E001" sheetId="6" r:id="rId4"/>
    <sheet name="Pmin_E001" sheetId="8" r:id="rId5"/>
    <sheet name="Importtabelle E003" sheetId="7" r:id="rId6"/>
  </sheets>
  <definedNames>
    <definedName name="_xlnm._FilterDatabase" localSheetId="2" hidden="1">'Ergebnis KEP'!$A$1:$G$1</definedName>
    <definedName name="_xlnm._FilterDatabase" localSheetId="3" hidden="1">'Importtabelle E001'!$A$2:$G$20</definedName>
    <definedName name="_xlnm._FilterDatabase" localSheetId="5" hidden="1">'Importtabelle E003'!$A$2:$G$5</definedName>
    <definedName name="_xlnm._FilterDatabase" localSheetId="0" hidden="1">Kraftwerkszuordnung!$A$1:$K$53</definedName>
  </definedNames>
  <calcPr calcId="125725"/>
</workbook>
</file>

<file path=xl/calcChain.xml><?xml version="1.0" encoding="utf-8"?>
<calcChain xmlns="http://schemas.openxmlformats.org/spreadsheetml/2006/main">
  <c r="G21" i="6"/>
  <c r="G22"/>
  <c r="G23"/>
  <c r="G24"/>
  <c r="G25"/>
  <c r="G8"/>
  <c r="G9"/>
  <c r="G10"/>
  <c r="G11"/>
  <c r="G12"/>
  <c r="G13"/>
  <c r="G14"/>
  <c r="G15"/>
  <c r="G16"/>
  <c r="G17"/>
  <c r="G18"/>
  <c r="G19"/>
  <c r="G20"/>
  <c r="G5"/>
  <c r="G6"/>
  <c r="G7"/>
  <c r="G4"/>
  <c r="D6" i="8"/>
  <c r="E6"/>
  <c r="C6" s="1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D8"/>
  <c r="C8" s="1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D10"/>
  <c r="E10"/>
  <c r="C10" s="1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D11"/>
  <c r="C11" s="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D12"/>
  <c r="E12"/>
  <c r="F12"/>
  <c r="G12"/>
  <c r="C12" s="1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D13"/>
  <c r="E13"/>
  <c r="F13"/>
  <c r="C13" s="1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D14"/>
  <c r="E14"/>
  <c r="C14" s="1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D16"/>
  <c r="C16" s="1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7"/>
  <c r="BL17"/>
  <c r="D18"/>
  <c r="E18"/>
  <c r="C18" s="1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18"/>
  <c r="BL18"/>
  <c r="D19"/>
  <c r="C19" s="1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BI19"/>
  <c r="BJ19"/>
  <c r="BK19"/>
  <c r="BL19"/>
  <c r="D20"/>
  <c r="E20"/>
  <c r="F20"/>
  <c r="G20"/>
  <c r="C20" s="1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BJ20"/>
  <c r="BK20"/>
  <c r="BL20"/>
  <c r="D21"/>
  <c r="E21"/>
  <c r="F21"/>
  <c r="C21" s="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1"/>
  <c r="BL21"/>
  <c r="D22"/>
  <c r="E22"/>
  <c r="C22" s="1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BB22"/>
  <c r="BC22"/>
  <c r="BD22"/>
  <c r="BE22"/>
  <c r="BF22"/>
  <c r="BG22"/>
  <c r="BH22"/>
  <c r="BI22"/>
  <c r="BJ22"/>
  <c r="BK22"/>
  <c r="BL22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L23"/>
  <c r="D24"/>
  <c r="C24" s="1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BH24"/>
  <c r="BI24"/>
  <c r="BJ24"/>
  <c r="BK24"/>
  <c r="BL24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BJ25"/>
  <c r="BK25"/>
  <c r="BL25"/>
  <c r="D26"/>
  <c r="E26"/>
  <c r="C26" s="1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L26"/>
  <c r="R5"/>
  <c r="S5"/>
  <c r="T5"/>
  <c r="U5"/>
  <c r="V5"/>
  <c r="C5" s="1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E5"/>
  <c r="F5"/>
  <c r="G5"/>
  <c r="H5"/>
  <c r="I5"/>
  <c r="J5"/>
  <c r="K5"/>
  <c r="L5"/>
  <c r="M5"/>
  <c r="N5"/>
  <c r="O5"/>
  <c r="P5"/>
  <c r="Q5"/>
  <c r="C7"/>
  <c r="C15"/>
  <c r="C23"/>
  <c r="D5"/>
  <c r="C9"/>
  <c r="C17"/>
  <c r="C25"/>
  <c r="H48" i="5" l="1"/>
  <c r="K48" i="3" l="1"/>
  <c r="H48"/>
  <c r="G48"/>
  <c r="H5" i="7"/>
  <c r="H4"/>
  <c r="G5"/>
  <c r="G4"/>
  <c r="F5"/>
  <c r="F4"/>
  <c r="H5" i="6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4"/>
  <c r="F20"/>
  <c r="F21"/>
  <c r="F22"/>
  <c r="F23"/>
  <c r="F24"/>
  <c r="F25"/>
  <c r="F12"/>
  <c r="F13"/>
  <c r="F14"/>
  <c r="F15"/>
  <c r="F16"/>
  <c r="F17"/>
  <c r="F18"/>
  <c r="F19"/>
  <c r="F5"/>
  <c r="F6"/>
  <c r="F7"/>
  <c r="F8"/>
  <c r="F9"/>
  <c r="F10"/>
  <c r="F11"/>
  <c r="F4"/>
  <c r="C7" i="4"/>
  <c r="C6"/>
  <c r="C5"/>
  <c r="C4"/>
  <c r="C3"/>
  <c r="C2"/>
  <c r="K54" i="3" l="1"/>
  <c r="H54" i="5" s="1"/>
  <c r="K55" i="3"/>
  <c r="H55" i="5" s="1"/>
  <c r="K56" i="3"/>
  <c r="H56" i="5" s="1"/>
  <c r="K57" i="3"/>
  <c r="H57" i="5" s="1"/>
  <c r="K58" i="3"/>
  <c r="H58" i="5" s="1"/>
  <c r="K59" i="3"/>
  <c r="H59" i="5" s="1"/>
  <c r="K60" i="3"/>
  <c r="H60" i="5" s="1"/>
  <c r="K61" i="3"/>
  <c r="H61" i="5" s="1"/>
  <c r="K62" i="3"/>
  <c r="H62" i="5" s="1"/>
  <c r="I55" i="3"/>
  <c r="I62"/>
  <c r="H54"/>
  <c r="H55"/>
  <c r="H56"/>
  <c r="H57"/>
  <c r="H58"/>
  <c r="H59"/>
  <c r="H60"/>
  <c r="H61"/>
  <c r="H62"/>
  <c r="G54"/>
  <c r="G55"/>
  <c r="G56"/>
  <c r="G57"/>
  <c r="G58"/>
  <c r="G59"/>
  <c r="G60"/>
  <c r="G61"/>
  <c r="G62"/>
  <c r="K5" l="1"/>
  <c r="H5" i="5" s="1"/>
  <c r="K39" i="3"/>
  <c r="H39" i="5" s="1"/>
  <c r="K3" i="3" l="1"/>
  <c r="H3" i="5" s="1"/>
  <c r="K6" i="3"/>
  <c r="H6" i="5" s="1"/>
  <c r="K7" i="3"/>
  <c r="H7" i="5" s="1"/>
  <c r="K8" i="3"/>
  <c r="H8" i="5" s="1"/>
  <c r="K9" i="3"/>
  <c r="H9" i="5" s="1"/>
  <c r="K10" i="3"/>
  <c r="H10" i="5" s="1"/>
  <c r="K11" i="3"/>
  <c r="H11" i="5" s="1"/>
  <c r="K12" i="3"/>
  <c r="H12" i="5" s="1"/>
  <c r="K14" i="3"/>
  <c r="K16"/>
  <c r="H16" i="5" s="1"/>
  <c r="K17" i="3"/>
  <c r="K21"/>
  <c r="H21" i="5" s="1"/>
  <c r="K22" i="3"/>
  <c r="K30"/>
  <c r="H30" i="5" s="1"/>
  <c r="K32" i="3"/>
  <c r="K34"/>
  <c r="H34" i="5" s="1"/>
  <c r="K35" i="3"/>
  <c r="K36"/>
  <c r="K37"/>
  <c r="H37" i="5" s="1"/>
  <c r="K38" i="3"/>
  <c r="K40"/>
  <c r="H40" i="5" s="1"/>
  <c r="K41" i="3"/>
  <c r="H41" i="5" s="1"/>
  <c r="K42" i="3"/>
  <c r="H42" i="5" s="1"/>
  <c r="K43" i="3"/>
  <c r="H43" i="5" s="1"/>
  <c r="K44" i="3"/>
  <c r="K45"/>
  <c r="H45" i="5" s="1"/>
  <c r="K47" i="3"/>
  <c r="H47" i="5" s="1"/>
  <c r="K49" i="3"/>
  <c r="H49" i="5" s="1"/>
  <c r="K50" i="3"/>
  <c r="H50" i="5" s="1"/>
  <c r="K52" i="3"/>
  <c r="K24"/>
  <c r="H24" i="5" s="1"/>
  <c r="K25" i="3"/>
  <c r="H25" i="5" s="1"/>
  <c r="K28" i="3"/>
  <c r="H28" i="5" s="1"/>
  <c r="K53" i="3"/>
  <c r="H53" i="5" s="1"/>
  <c r="K13" i="3"/>
  <c r="H13" i="5" s="1"/>
  <c r="K51" i="3"/>
  <c r="K4"/>
  <c r="K15"/>
  <c r="H15" i="5" s="1"/>
  <c r="K18" i="3"/>
  <c r="K19"/>
  <c r="H19" i="5" s="1"/>
  <c r="K20" i="3"/>
  <c r="K23"/>
  <c r="H23" i="5" s="1"/>
  <c r="K26" i="3"/>
  <c r="H26" i="5" s="1"/>
  <c r="K27" i="3"/>
  <c r="H27" i="5" s="1"/>
  <c r="K29" i="3"/>
  <c r="K33"/>
  <c r="H33" i="5" s="1"/>
  <c r="K46" i="3"/>
  <c r="H46" i="5" s="1"/>
  <c r="K31" i="3"/>
  <c r="K2"/>
  <c r="H2" i="5" s="1"/>
  <c r="I30" i="3"/>
  <c r="I41"/>
  <c r="I52"/>
  <c r="I51"/>
  <c r="I5"/>
  <c r="I31"/>
  <c r="H3"/>
  <c r="H6"/>
  <c r="H7"/>
  <c r="H8"/>
  <c r="H9"/>
  <c r="H10"/>
  <c r="H11"/>
  <c r="H12"/>
  <c r="H14"/>
  <c r="H16"/>
  <c r="H17"/>
  <c r="H21"/>
  <c r="H22"/>
  <c r="H30"/>
  <c r="H32"/>
  <c r="H34"/>
  <c r="H35"/>
  <c r="H36"/>
  <c r="H37"/>
  <c r="H38"/>
  <c r="H40"/>
  <c r="H41"/>
  <c r="H42"/>
  <c r="H43"/>
  <c r="H44"/>
  <c r="H45"/>
  <c r="H47"/>
  <c r="H49"/>
  <c r="H50"/>
  <c r="H52"/>
  <c r="H24"/>
  <c r="H25"/>
  <c r="H28"/>
  <c r="H53"/>
  <c r="H13"/>
  <c r="H51"/>
  <c r="H4"/>
  <c r="H15"/>
  <c r="H18"/>
  <c r="H19"/>
  <c r="H20"/>
  <c r="H23"/>
  <c r="H26"/>
  <c r="H27"/>
  <c r="H29"/>
  <c r="H33"/>
  <c r="H46"/>
  <c r="H5"/>
  <c r="H39"/>
  <c r="H31"/>
  <c r="H2"/>
  <c r="G3"/>
  <c r="G6"/>
  <c r="G7"/>
  <c r="G8"/>
  <c r="G9"/>
  <c r="G10"/>
  <c r="G11"/>
  <c r="G12"/>
  <c r="G14"/>
  <c r="G16"/>
  <c r="G17"/>
  <c r="G21"/>
  <c r="G22"/>
  <c r="G30"/>
  <c r="G32"/>
  <c r="G34"/>
  <c r="G35"/>
  <c r="G36"/>
  <c r="G37"/>
  <c r="G38"/>
  <c r="G40"/>
  <c r="G41"/>
  <c r="G42"/>
  <c r="G43"/>
  <c r="G44"/>
  <c r="G45"/>
  <c r="G47"/>
  <c r="G49"/>
  <c r="G50"/>
  <c r="G52"/>
  <c r="G24"/>
  <c r="G25"/>
  <c r="G28"/>
  <c r="G53"/>
  <c r="G13"/>
  <c r="G51"/>
  <c r="G4"/>
  <c r="G15"/>
  <c r="G18"/>
  <c r="G19"/>
  <c r="G20"/>
  <c r="G23"/>
  <c r="G26"/>
  <c r="G27"/>
  <c r="G29"/>
  <c r="G33"/>
  <c r="G46"/>
  <c r="G5"/>
  <c r="G39"/>
  <c r="G31"/>
  <c r="G2"/>
  <c r="F3" i="4"/>
  <c r="I53" i="3" s="1"/>
  <c r="F2" i="4"/>
  <c r="I10" i="3" s="1"/>
  <c r="I19" l="1"/>
  <c r="I39"/>
  <c r="I13"/>
  <c r="I8"/>
  <c r="I48"/>
  <c r="I56"/>
  <c r="I60"/>
  <c r="I59"/>
  <c r="I54"/>
  <c r="I58"/>
  <c r="I57"/>
  <c r="I61"/>
  <c r="I29"/>
  <c r="H29" i="5"/>
  <c r="H20"/>
  <c r="H44"/>
  <c r="H35"/>
  <c r="H14"/>
  <c r="I40" i="3"/>
  <c r="I9"/>
  <c r="H31" i="5"/>
  <c r="H51"/>
  <c r="H38"/>
  <c r="I20" i="3"/>
  <c r="I45"/>
  <c r="I36"/>
  <c r="I16"/>
  <c r="I6"/>
  <c r="H18" i="5"/>
  <c r="H32"/>
  <c r="H17"/>
  <c r="H4"/>
  <c r="H22"/>
  <c r="I50" i="3"/>
  <c r="I22"/>
  <c r="I4"/>
  <c r="I28"/>
  <c r="I44"/>
  <c r="I35"/>
  <c r="I14"/>
  <c r="I3"/>
  <c r="H52" i="5"/>
  <c r="H36"/>
  <c r="I23" i="3"/>
  <c r="I2"/>
  <c r="I46"/>
  <c r="I26"/>
  <c r="I18"/>
  <c r="I24"/>
  <c r="I47"/>
  <c r="I42"/>
  <c r="I37"/>
  <c r="I32"/>
  <c r="I17"/>
  <c r="I11"/>
  <c r="I7"/>
  <c r="I33"/>
  <c r="I15"/>
  <c r="I27"/>
  <c r="I25"/>
  <c r="I49"/>
  <c r="I43"/>
  <c r="I38"/>
  <c r="I34"/>
  <c r="I21"/>
  <c r="I12"/>
  <c r="C9" i="4"/>
</calcChain>
</file>

<file path=xl/sharedStrings.xml><?xml version="1.0" encoding="utf-8"?>
<sst xmlns="http://schemas.openxmlformats.org/spreadsheetml/2006/main" count="909" uniqueCount="181">
  <si>
    <t>Kraftwerk</t>
  </si>
  <si>
    <t>Gas</t>
  </si>
  <si>
    <t>KKW</t>
  </si>
  <si>
    <t>GuD</t>
  </si>
  <si>
    <t>Primärener-
gieträger</t>
  </si>
  <si>
    <t>Wirkungs-
grad</t>
  </si>
  <si>
    <t>Bez. SO</t>
  </si>
  <si>
    <t>Kurzname</t>
  </si>
  <si>
    <t>Un</t>
  </si>
  <si>
    <t>Pmax [MW]</t>
  </si>
  <si>
    <t>Pmin [MW]</t>
  </si>
  <si>
    <t>ID</t>
  </si>
  <si>
    <t>Nr.</t>
  </si>
  <si>
    <t>Pinst. [MW]</t>
  </si>
  <si>
    <t>Summe:</t>
  </si>
  <si>
    <t>Emissionskoeffizient
[kg CO2 / kWhth]</t>
  </si>
  <si>
    <t>Steinkohle</t>
  </si>
  <si>
    <t>Brennstoffkosten
[€ /MWh PE]</t>
  </si>
  <si>
    <t>Primärenergieträger
(PE)</t>
  </si>
  <si>
    <t>geschätzter Wert</t>
  </si>
  <si>
    <t>Kommentar</t>
  </si>
  <si>
    <t>P0 [MW]</t>
  </si>
  <si>
    <t>Pmin
 [% Pmax]</t>
  </si>
  <si>
    <t xml:space="preserve">P max </t>
  </si>
  <si>
    <t>P min</t>
  </si>
  <si>
    <t xml:space="preserve">P0 </t>
  </si>
  <si>
    <t>$Bez. SO</t>
  </si>
  <si>
    <t>$Kurzname</t>
  </si>
  <si>
    <t>$Un</t>
  </si>
  <si>
    <t>CEinspeisung</t>
  </si>
  <si>
    <t>kV</t>
  </si>
  <si>
    <t>MW</t>
  </si>
  <si>
    <t>NL_001</t>
  </si>
  <si>
    <t>NL_002</t>
  </si>
  <si>
    <t>NL_003</t>
  </si>
  <si>
    <t>NL_004</t>
  </si>
  <si>
    <t>NL_005</t>
  </si>
  <si>
    <t>NL_006</t>
  </si>
  <si>
    <t>NL_007</t>
  </si>
  <si>
    <t>NL_008</t>
  </si>
  <si>
    <t>NL_009</t>
  </si>
  <si>
    <t>NL_010</t>
  </si>
  <si>
    <t>NL_011</t>
  </si>
  <si>
    <t>NL_012</t>
  </si>
  <si>
    <t>NL_013</t>
  </si>
  <si>
    <t>NL_014</t>
  </si>
  <si>
    <t>NL_015</t>
  </si>
  <si>
    <t>NL_016</t>
  </si>
  <si>
    <t>NL_017</t>
  </si>
  <si>
    <t>NL_018</t>
  </si>
  <si>
    <t>NL_019</t>
  </si>
  <si>
    <t>NL_020</t>
  </si>
  <si>
    <t>NL_021</t>
  </si>
  <si>
    <t>NL_022</t>
  </si>
  <si>
    <t>NL_023</t>
  </si>
  <si>
    <t>NL_024</t>
  </si>
  <si>
    <t>NL_025</t>
  </si>
  <si>
    <t>NL_026</t>
  </si>
  <si>
    <t>NL_027</t>
  </si>
  <si>
    <t>NL_028</t>
  </si>
  <si>
    <t>NL_029</t>
  </si>
  <si>
    <t>NL_030</t>
  </si>
  <si>
    <t>NL_031</t>
  </si>
  <si>
    <t>NL_032</t>
  </si>
  <si>
    <t>NL_033</t>
  </si>
  <si>
    <t>NL_034</t>
  </si>
  <si>
    <t>NL_035</t>
  </si>
  <si>
    <t>NL_036</t>
  </si>
  <si>
    <t>NL_037</t>
  </si>
  <si>
    <t>NL_038</t>
  </si>
  <si>
    <t>NL_039</t>
  </si>
  <si>
    <t>NL_040</t>
  </si>
  <si>
    <t>NL_041</t>
  </si>
  <si>
    <t>NL_042</t>
  </si>
  <si>
    <t>NL_043</t>
  </si>
  <si>
    <t>NL_044</t>
  </si>
  <si>
    <t>NL_045</t>
  </si>
  <si>
    <t>NL_046</t>
  </si>
  <si>
    <t>NL_047</t>
  </si>
  <si>
    <t>NL_048</t>
  </si>
  <si>
    <t>NL_049</t>
  </si>
  <si>
    <t>NL_050</t>
  </si>
  <si>
    <t>NL_051</t>
  </si>
  <si>
    <t>BERGUM</t>
  </si>
  <si>
    <t>E001</t>
  </si>
  <si>
    <t>BEVERWIJK</t>
  </si>
  <si>
    <t>VELSEN</t>
  </si>
  <si>
    <t>IJMOND</t>
  </si>
  <si>
    <t>ALKMAAR</t>
  </si>
  <si>
    <t>Müll</t>
  </si>
  <si>
    <t>BORSSELE</t>
  </si>
  <si>
    <t>SLOE</t>
  </si>
  <si>
    <t>AES</t>
  </si>
  <si>
    <t>thermisch</t>
  </si>
  <si>
    <t>BORSSELE 1</t>
  </si>
  <si>
    <t>BORSSELE 2</t>
  </si>
  <si>
    <t>TERNEUZEN</t>
  </si>
  <si>
    <t>DIEMEN</t>
  </si>
  <si>
    <t>DIEMEN 33</t>
  </si>
  <si>
    <t>DIEMEN 34</t>
  </si>
  <si>
    <t>LAGE WEIDE</t>
  </si>
  <si>
    <t>DODEWAARD</t>
  </si>
  <si>
    <t>GELDERLAND</t>
  </si>
  <si>
    <t>Kohle</t>
  </si>
  <si>
    <t>DE KLEEF</t>
  </si>
  <si>
    <t>EEMSHAVEN</t>
  </si>
  <si>
    <t>EEMS 1</t>
  </si>
  <si>
    <t>MAGNUM</t>
  </si>
  <si>
    <t>EINDHOVEN</t>
  </si>
  <si>
    <t>HELMOND</t>
  </si>
  <si>
    <t>GEERTRUIDENBERG</t>
  </si>
  <si>
    <t>DONGE</t>
  </si>
  <si>
    <t>AMER</t>
  </si>
  <si>
    <t>MOERDIJK 1</t>
  </si>
  <si>
    <t>DEN BOSCH</t>
  </si>
  <si>
    <t>DESCO</t>
  </si>
  <si>
    <t>HENGELO</t>
  </si>
  <si>
    <t>SALINCO</t>
  </si>
  <si>
    <t>ENSCHEDE</t>
  </si>
  <si>
    <t>HESSENWEG</t>
  </si>
  <si>
    <t>HARCULO</t>
  </si>
  <si>
    <t>KRIMPEN</t>
  </si>
  <si>
    <t>ROTTERDAM</t>
  </si>
  <si>
    <t>ROCA</t>
  </si>
  <si>
    <t>PERGEN</t>
  </si>
  <si>
    <t>Heizkraftwerk</t>
  </si>
  <si>
    <t>GALILEISTRAAT</t>
  </si>
  <si>
    <t>DORDRECHT</t>
  </si>
  <si>
    <t>LELYSTAD</t>
  </si>
  <si>
    <t>FLEVO</t>
  </si>
  <si>
    <t>ALMERE</t>
  </si>
  <si>
    <t>LOUWSMEER</t>
  </si>
  <si>
    <t>HARLINGEN</t>
  </si>
  <si>
    <t>MAASBRACHT</t>
  </si>
  <si>
    <t>DSM</t>
  </si>
  <si>
    <t>CLAUS</t>
  </si>
  <si>
    <t>BUGGENUM</t>
  </si>
  <si>
    <t>MAASVLAKTE</t>
  </si>
  <si>
    <t>MAASVLAKTE 1</t>
  </si>
  <si>
    <t>MAASVLAKTE 2</t>
  </si>
  <si>
    <t>MEEDEN</t>
  </si>
  <si>
    <t>KLAZIENAVEEN</t>
  </si>
  <si>
    <t>ERICA</t>
  </si>
  <si>
    <t>HUNZESTROOM</t>
  </si>
  <si>
    <t>DOBBESTROOM</t>
  </si>
  <si>
    <t>OOSTZAAN</t>
  </si>
  <si>
    <t>HEMWEG 9</t>
  </si>
  <si>
    <t>PURMEREND</t>
  </si>
  <si>
    <t>AMSTERDAM</t>
  </si>
  <si>
    <t>ROBBENPLAAT</t>
  </si>
  <si>
    <t>DELFZIJL</t>
  </si>
  <si>
    <t>SIMONSHAVEN</t>
  </si>
  <si>
    <t>BOTLEK</t>
  </si>
  <si>
    <t>APNED</t>
  </si>
  <si>
    <t>ROTTERDAM-ROZENBURG</t>
  </si>
  <si>
    <t>BERGEN OP ZOOM</t>
  </si>
  <si>
    <t>WEIWERD</t>
  </si>
  <si>
    <t>DELESTO</t>
  </si>
  <si>
    <t>WESTERTEE</t>
  </si>
  <si>
    <t>LEIDEN</t>
  </si>
  <si>
    <t>DELFT</t>
  </si>
  <si>
    <t>DEN HAAG</t>
  </si>
  <si>
    <t>MAASSTROOM</t>
  </si>
  <si>
    <t>ZEYERVEEN</t>
  </si>
  <si>
    <t>WIJSTER</t>
  </si>
  <si>
    <t>NL_052</t>
  </si>
  <si>
    <t>NL_053</t>
  </si>
  <si>
    <t>NL_054</t>
  </si>
  <si>
    <t>NL_055</t>
  </si>
  <si>
    <t>NL_056</t>
  </si>
  <si>
    <t>NL_057</t>
  </si>
  <si>
    <t>NL_058</t>
  </si>
  <si>
    <t>NL_059</t>
  </si>
  <si>
    <t>NL_060</t>
  </si>
  <si>
    <t>Bezeichner</t>
  </si>
  <si>
    <t>Langname</t>
  </si>
  <si>
    <t>Konventionell</t>
  </si>
  <si>
    <t>NL_061</t>
  </si>
  <si>
    <t>HEMWEG 7</t>
  </si>
  <si>
    <t>HEMWEG 8</t>
  </si>
  <si>
    <t>Pmin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</si>
</sst>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top" wrapText="1"/>
    </xf>
    <xf numFmtId="0" fontId="0" fillId="0" borderId="1" xfId="0" applyFill="1" applyBorder="1" applyAlignment="1">
      <alignment horizontal="left"/>
    </xf>
    <xf numFmtId="0" fontId="0" fillId="0" borderId="0" xfId="0" applyFill="1" applyBorder="1" applyAlignment="1">
      <alignment horizontal="right"/>
    </xf>
    <xf numFmtId="0" fontId="0" fillId="0" borderId="2" xfId="0" applyBorder="1" applyAlignment="1">
      <alignment horizontal="center"/>
    </xf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3" fontId="0" fillId="0" borderId="1" xfId="0" applyNumberFormat="1" applyBorder="1"/>
    <xf numFmtId="3" fontId="0" fillId="0" borderId="2" xfId="0" applyNumberFormat="1" applyBorder="1"/>
    <xf numFmtId="3" fontId="0" fillId="0" borderId="0" xfId="0" applyNumberFormat="1"/>
    <xf numFmtId="0" fontId="0" fillId="0" borderId="1" xfId="0" applyBorder="1" applyAlignment="1"/>
    <xf numFmtId="0" fontId="0" fillId="0" borderId="1" xfId="0" applyBorder="1" applyAlignment="1">
      <alignment vertical="center"/>
    </xf>
    <xf numFmtId="0" fontId="0" fillId="0" borderId="2" xfId="0" applyFill="1" applyBorder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left"/>
    </xf>
    <xf numFmtId="0" fontId="0" fillId="0" borderId="1" xfId="0" applyFont="1" applyBorder="1" applyAlignment="1"/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0" xfId="0" applyFont="1"/>
    <xf numFmtId="0" fontId="1" fillId="0" borderId="1" xfId="0" applyFont="1" applyBorder="1"/>
    <xf numFmtId="0" fontId="1" fillId="0" borderId="0" xfId="0" applyFont="1" applyBorder="1" applyAlignment="1">
      <alignment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2"/>
  <sheetViews>
    <sheetView workbookViewId="0">
      <pane ySplit="1" topLeftCell="A2" activePane="bottomLeft" state="frozen"/>
      <selection pane="bottomLeft" activeCell="M5" sqref="M5"/>
    </sheetView>
  </sheetViews>
  <sheetFormatPr baseColWidth="10" defaultRowHeight="15"/>
  <cols>
    <col min="2" max="2" width="17.85546875" bestFit="1" customWidth="1"/>
    <col min="3" max="3" width="12.7109375" bestFit="1" customWidth="1"/>
    <col min="4" max="4" width="9.42578125" customWidth="1"/>
    <col min="5" max="5" width="23.85546875" bestFit="1" customWidth="1"/>
    <col min="6" max="6" width="14.5703125" customWidth="1"/>
    <col min="7" max="7" width="11.7109375" customWidth="1"/>
    <col min="8" max="8" width="19.7109375" customWidth="1"/>
    <col min="9" max="9" width="18.5703125" customWidth="1"/>
    <col min="10" max="10" width="13.28515625" customWidth="1"/>
    <col min="11" max="11" width="16.42578125" customWidth="1"/>
  </cols>
  <sheetData>
    <row r="1" spans="1:12" ht="30">
      <c r="A1" s="9" t="s">
        <v>11</v>
      </c>
      <c r="B1" s="9" t="s">
        <v>6</v>
      </c>
      <c r="C1" s="9" t="s">
        <v>7</v>
      </c>
      <c r="D1" s="9" t="s">
        <v>8</v>
      </c>
      <c r="E1" s="9" t="s">
        <v>0</v>
      </c>
      <c r="F1" s="10" t="s">
        <v>4</v>
      </c>
      <c r="G1" s="10" t="s">
        <v>5</v>
      </c>
      <c r="H1" s="14" t="s">
        <v>15</v>
      </c>
      <c r="I1" s="14" t="s">
        <v>17</v>
      </c>
      <c r="J1" s="10" t="s">
        <v>9</v>
      </c>
      <c r="K1" s="10" t="s">
        <v>10</v>
      </c>
      <c r="L1" s="4"/>
    </row>
    <row r="2" spans="1:12">
      <c r="A2" s="3" t="s">
        <v>32</v>
      </c>
      <c r="B2" s="3" t="s">
        <v>83</v>
      </c>
      <c r="C2" s="6" t="s">
        <v>84</v>
      </c>
      <c r="D2" s="19">
        <v>220</v>
      </c>
      <c r="E2" s="3" t="s">
        <v>83</v>
      </c>
      <c r="F2" s="1" t="s">
        <v>1</v>
      </c>
      <c r="G2" s="1">
        <f>VLOOKUP(F:F,Kraftwerkspark!$B$2:$F$7,4,FALSE)</f>
        <v>0.52</v>
      </c>
      <c r="H2" s="1">
        <f>VLOOKUP(F:F,Kraftwerkspark!$B$2:$F$7,3,FALSE)</f>
        <v>0.2</v>
      </c>
      <c r="I2" s="1">
        <f>VLOOKUP(F:F,Kraftwerkspark!$B$2:$F$7,5,FALSE)</f>
        <v>7.125</v>
      </c>
      <c r="J2" s="7">
        <v>656.98</v>
      </c>
      <c r="K2" s="1">
        <f>IF(F2=Kraftwerkspark!$B$2,J2*Kraftwerkspark!$H$2/100,
IF(F2=Kraftwerkspark!$B$3,J2*Kraftwerkspark!$H$3/100,
IF(F2=Kraftwerkspark!$B$4,J2*Kraftwerkspark!$H$4/100,
IF(F2=Kraftwerkspark!$B$5,J2*Kraftwerkspark!$H$5/100,
IF(F2=Kraftwerkspark!$B$6,J2*Kraftwerkspark!$H$6/100,0)))))</f>
        <v>131.39600000000002</v>
      </c>
    </row>
    <row r="3" spans="1:12">
      <c r="A3" s="3" t="s">
        <v>33</v>
      </c>
      <c r="B3" s="3" t="s">
        <v>85</v>
      </c>
      <c r="C3" s="6" t="s">
        <v>84</v>
      </c>
      <c r="D3" s="19">
        <v>380</v>
      </c>
      <c r="E3" s="3" t="s">
        <v>86</v>
      </c>
      <c r="F3" s="1" t="s">
        <v>1</v>
      </c>
      <c r="G3" s="1">
        <f>VLOOKUP(F:F,Kraftwerkspark!$B$2:$F$7,4,FALSE)</f>
        <v>0.52</v>
      </c>
      <c r="H3" s="1">
        <f>VLOOKUP(F:F,Kraftwerkspark!$B$2:$F$7,3,FALSE)</f>
        <v>0.2</v>
      </c>
      <c r="I3" s="1">
        <f>VLOOKUP(F:F,Kraftwerkspark!$B$2:$F$7,5,FALSE)</f>
        <v>7.125</v>
      </c>
      <c r="J3" s="7">
        <v>852.98</v>
      </c>
      <c r="K3" s="1">
        <f>IF(F3=Kraftwerkspark!$B$2,J3*Kraftwerkspark!$H$2/100,
IF(F3=Kraftwerkspark!$B$3,J3*Kraftwerkspark!$H$3/100,
IF(F3=Kraftwerkspark!$B$4,J3*Kraftwerkspark!$H$4/100,
IF(F3=Kraftwerkspark!$B$5,J3*Kraftwerkspark!$H$5/100,
IF(F3=Kraftwerkspark!$B$6,J3*Kraftwerkspark!$H$6/100,0)))))</f>
        <v>170.59599999999998</v>
      </c>
    </row>
    <row r="4" spans="1:12">
      <c r="A4" s="3" t="s">
        <v>34</v>
      </c>
      <c r="B4" s="3" t="s">
        <v>85</v>
      </c>
      <c r="C4" s="6" t="s">
        <v>84</v>
      </c>
      <c r="D4" s="19">
        <v>380</v>
      </c>
      <c r="E4" s="3" t="s">
        <v>87</v>
      </c>
      <c r="F4" s="1" t="s">
        <v>1</v>
      </c>
      <c r="G4" s="1">
        <f>VLOOKUP(F:F,Kraftwerkspark!$B$2:$F$7,4,FALSE)</f>
        <v>0.52</v>
      </c>
      <c r="H4" s="1">
        <f>VLOOKUP(F:F,Kraftwerkspark!$B$2:$F$7,3,FALSE)</f>
        <v>0.2</v>
      </c>
      <c r="I4" s="1">
        <f>VLOOKUP(F:F,Kraftwerkspark!$B$2:$F$7,5,FALSE)</f>
        <v>7.125</v>
      </c>
      <c r="J4" s="7">
        <v>136.97999999999999</v>
      </c>
      <c r="K4" s="1">
        <f>IF(F4=Kraftwerkspark!$B$2,J4*Kraftwerkspark!$H$2/100,
IF(F4=Kraftwerkspark!$B$3,J4*Kraftwerkspark!$H$3/100,
IF(F4=Kraftwerkspark!$B$4,J4*Kraftwerkspark!$H$4/100,
IF(F4=Kraftwerkspark!$B$5,J4*Kraftwerkspark!$H$5/100,
IF(F4=Kraftwerkspark!$B$6,J4*Kraftwerkspark!$H$6/100,0)))))</f>
        <v>27.396000000000001</v>
      </c>
    </row>
    <row r="5" spans="1:12">
      <c r="A5" s="3" t="s">
        <v>35</v>
      </c>
      <c r="B5" s="3" t="s">
        <v>85</v>
      </c>
      <c r="C5" s="6" t="s">
        <v>84</v>
      </c>
      <c r="D5" s="19">
        <v>380</v>
      </c>
      <c r="E5" s="3" t="s">
        <v>88</v>
      </c>
      <c r="F5" s="1" t="s">
        <v>89</v>
      </c>
      <c r="G5" s="1">
        <f>VLOOKUP(F:F,Kraftwerkspark!$B$2:$F$7,4,FALSE)</f>
        <v>0.14000000000000001</v>
      </c>
      <c r="H5" s="1">
        <f>VLOOKUP(F:F,Kraftwerkspark!$B$2:$F$7,3,FALSE)</f>
        <v>0.12</v>
      </c>
      <c r="I5" s="1">
        <f>VLOOKUP(F:F,Kraftwerkspark!$B$2:$F$7,5,FALSE)</f>
        <v>0</v>
      </c>
      <c r="J5" s="7">
        <v>86.98</v>
      </c>
      <c r="K5" s="1">
        <f>IF(F5=Kraftwerkspark!$B$2,J5*Kraftwerkspark!$H$2/100,
IF(F5=Kraftwerkspark!$B$3,J5*Kraftwerkspark!$H$3/100,
IF(F5=Kraftwerkspark!$B$4,J5*Kraftwerkspark!$H$4/100,
IF(F5=Kraftwerkspark!$B$5,J5*Kraftwerkspark!$H$5/100,
IF(F5=Kraftwerkspark!$B$6,J5*Kraftwerkspark!$H$6/100,0)))))</f>
        <v>0</v>
      </c>
    </row>
    <row r="6" spans="1:12">
      <c r="A6" s="3" t="s">
        <v>36</v>
      </c>
      <c r="B6" s="3" t="s">
        <v>90</v>
      </c>
      <c r="C6" s="6" t="s">
        <v>84</v>
      </c>
      <c r="D6" s="19">
        <v>380</v>
      </c>
      <c r="E6" s="3" t="s">
        <v>91</v>
      </c>
      <c r="F6" s="1" t="s">
        <v>1</v>
      </c>
      <c r="G6" s="1">
        <f>VLOOKUP(F:F,Kraftwerkspark!$B$2:$F$7,4,FALSE)</f>
        <v>0.52</v>
      </c>
      <c r="H6" s="1">
        <f>VLOOKUP(F:F,Kraftwerkspark!$B$2:$F$7,3,FALSE)</f>
        <v>0.2</v>
      </c>
      <c r="I6" s="1">
        <f>VLOOKUP(F:F,Kraftwerkspark!$B$2:$F$7,5,FALSE)</f>
        <v>7.125</v>
      </c>
      <c r="J6" s="7">
        <v>862.98</v>
      </c>
      <c r="K6" s="1">
        <f>IF(F6=Kraftwerkspark!$B$2,J6*Kraftwerkspark!$H$2/100,
IF(F6=Kraftwerkspark!$B$3,J6*Kraftwerkspark!$H$3/100,
IF(F6=Kraftwerkspark!$B$4,J6*Kraftwerkspark!$H$4/100,
IF(F6=Kraftwerkspark!$B$5,J6*Kraftwerkspark!$H$5/100,
IF(F6=Kraftwerkspark!$B$6,J6*Kraftwerkspark!$H$6/100,0)))))</f>
        <v>172.59599999999998</v>
      </c>
    </row>
    <row r="7" spans="1:12">
      <c r="A7" s="3" t="s">
        <v>37</v>
      </c>
      <c r="B7" s="3" t="s">
        <v>90</v>
      </c>
      <c r="C7" s="6" t="s">
        <v>84</v>
      </c>
      <c r="D7" s="19">
        <v>380</v>
      </c>
      <c r="E7" s="3" t="s">
        <v>92</v>
      </c>
      <c r="F7" s="1" t="s">
        <v>16</v>
      </c>
      <c r="G7" s="1">
        <f>VLOOKUP(F:F,Kraftwerkspark!$B$2:$F$7,4,FALSE)</f>
        <v>0.42</v>
      </c>
      <c r="H7" s="1">
        <f>VLOOKUP(F:F,Kraftwerkspark!$B$2:$F$7,3,FALSE)</f>
        <v>0.3</v>
      </c>
      <c r="I7" s="1">
        <f>VLOOKUP(F:F,Kraftwerkspark!$B$2:$F$7,5,FALSE)</f>
        <v>2.85</v>
      </c>
      <c r="J7" s="7">
        <v>622.98</v>
      </c>
      <c r="K7" s="1">
        <f>IF(F7=Kraftwerkspark!$B$2,J7*Kraftwerkspark!$H$2/100,
IF(F7=Kraftwerkspark!$B$3,J7*Kraftwerkspark!$H$3/100,
IF(F7=Kraftwerkspark!$B$4,J7*Kraftwerkspark!$H$4/100,
IF(F7=Kraftwerkspark!$B$5,J7*Kraftwerkspark!$H$5/100,
IF(F7=Kraftwerkspark!$B$6,J7*Kraftwerkspark!$H$6/100,0)))))</f>
        <v>186.89400000000001</v>
      </c>
    </row>
    <row r="8" spans="1:12">
      <c r="A8" s="3" t="s">
        <v>38</v>
      </c>
      <c r="B8" s="3" t="s">
        <v>90</v>
      </c>
      <c r="C8" s="6" t="s">
        <v>84</v>
      </c>
      <c r="D8" s="19">
        <v>380</v>
      </c>
      <c r="E8" s="3" t="s">
        <v>94</v>
      </c>
      <c r="F8" s="1" t="s">
        <v>2</v>
      </c>
      <c r="G8" s="1">
        <f>VLOOKUP(F:F,Kraftwerkspark!$B$2:$F$7,4,FALSE)</f>
        <v>0.36</v>
      </c>
      <c r="H8" s="1">
        <f>VLOOKUP(F:F,Kraftwerkspark!$B$2:$F$7,3,FALSE)</f>
        <v>0</v>
      </c>
      <c r="I8" s="1">
        <f>VLOOKUP(F:F,Kraftwerkspark!$B$2:$F$7,5,FALSE)</f>
        <v>0.36</v>
      </c>
      <c r="J8" s="7">
        <v>504</v>
      </c>
      <c r="K8" s="1">
        <f>IF(F8=Kraftwerkspark!$B$2,J8*Kraftwerkspark!$H$2/100,
IF(F8=Kraftwerkspark!$B$3,J8*Kraftwerkspark!$H$3/100,
IF(F8=Kraftwerkspark!$B$4,J8*Kraftwerkspark!$H$4/100,
IF(F8=Kraftwerkspark!$B$5,J8*Kraftwerkspark!$H$5/100,
IF(F8=Kraftwerkspark!$B$6,J8*Kraftwerkspark!$H$6/100,0)))))</f>
        <v>352.8</v>
      </c>
    </row>
    <row r="9" spans="1:12">
      <c r="A9" s="3" t="s">
        <v>39</v>
      </c>
      <c r="B9" s="3" t="s">
        <v>90</v>
      </c>
      <c r="C9" s="6" t="s">
        <v>84</v>
      </c>
      <c r="D9" s="19">
        <v>380</v>
      </c>
      <c r="E9" s="3" t="s">
        <v>95</v>
      </c>
      <c r="F9" s="1" t="s">
        <v>16</v>
      </c>
      <c r="G9" s="1">
        <f>VLOOKUP(F:F,Kraftwerkspark!$B$2:$F$7,4,FALSE)</f>
        <v>0.42</v>
      </c>
      <c r="H9" s="1">
        <f>VLOOKUP(F:F,Kraftwerkspark!$B$2:$F$7,3,FALSE)</f>
        <v>0.3</v>
      </c>
      <c r="I9" s="1">
        <f>VLOOKUP(F:F,Kraftwerkspark!$B$2:$F$7,5,FALSE)</f>
        <v>2.85</v>
      </c>
      <c r="J9" s="7">
        <v>425.98</v>
      </c>
      <c r="K9" s="1">
        <f>IF(F9=Kraftwerkspark!$B$2,J9*Kraftwerkspark!$H$2/100,
IF(F9=Kraftwerkspark!$B$3,J9*Kraftwerkspark!$H$3/100,
IF(F9=Kraftwerkspark!$B$4,J9*Kraftwerkspark!$H$4/100,
IF(F9=Kraftwerkspark!$B$5,J9*Kraftwerkspark!$H$5/100,
IF(F9=Kraftwerkspark!$B$6,J9*Kraftwerkspark!$H$6/100,0)))))</f>
        <v>127.79400000000001</v>
      </c>
    </row>
    <row r="10" spans="1:12">
      <c r="A10" s="3" t="s">
        <v>40</v>
      </c>
      <c r="B10" s="3" t="s">
        <v>90</v>
      </c>
      <c r="C10" s="6" t="s">
        <v>84</v>
      </c>
      <c r="D10" s="19">
        <v>380</v>
      </c>
      <c r="E10" s="3" t="s">
        <v>96</v>
      </c>
      <c r="F10" s="1" t="s">
        <v>1</v>
      </c>
      <c r="G10" s="1">
        <f>VLOOKUP(F:F,Kraftwerkspark!$B$2:$F$7,4,FALSE)</f>
        <v>0.52</v>
      </c>
      <c r="H10" s="1">
        <f>VLOOKUP(F:F,Kraftwerkspark!$B$2:$F$7,3,FALSE)</f>
        <v>0.2</v>
      </c>
      <c r="I10" s="1">
        <f>VLOOKUP(F:F,Kraftwerkspark!$B$2:$F$7,5,FALSE)</f>
        <v>7.125</v>
      </c>
      <c r="J10" s="7">
        <v>397.98</v>
      </c>
      <c r="K10" s="1">
        <f>IF(F10=Kraftwerkspark!$B$2,J10*Kraftwerkspark!$H$2/100,
IF(F10=Kraftwerkspark!$B$3,J10*Kraftwerkspark!$H$3/100,
IF(F10=Kraftwerkspark!$B$4,J10*Kraftwerkspark!$H$4/100,
IF(F10=Kraftwerkspark!$B$5,J10*Kraftwerkspark!$H$5/100,
IF(F10=Kraftwerkspark!$B$6,J10*Kraftwerkspark!$H$6/100,0)))))</f>
        <v>79.596000000000004</v>
      </c>
    </row>
    <row r="11" spans="1:12">
      <c r="A11" s="3" t="s">
        <v>41</v>
      </c>
      <c r="B11" s="3" t="s">
        <v>97</v>
      </c>
      <c r="C11" s="6" t="s">
        <v>84</v>
      </c>
      <c r="D11" s="19">
        <v>380</v>
      </c>
      <c r="E11" s="3" t="s">
        <v>98</v>
      </c>
      <c r="F11" s="1" t="s">
        <v>1</v>
      </c>
      <c r="G11" s="1">
        <f>VLOOKUP(F:F,Kraftwerkspark!$B$2:$F$7,4,FALSE)</f>
        <v>0.52</v>
      </c>
      <c r="H11" s="1">
        <f>VLOOKUP(F:F,Kraftwerkspark!$B$2:$F$7,3,FALSE)</f>
        <v>0.2</v>
      </c>
      <c r="I11" s="1">
        <f>VLOOKUP(F:F,Kraftwerkspark!$B$2:$F$7,5,FALSE)</f>
        <v>7.125</v>
      </c>
      <c r="J11" s="7">
        <v>241.98</v>
      </c>
      <c r="K11" s="1">
        <f>IF(F11=Kraftwerkspark!$B$2,J11*Kraftwerkspark!$H$2/100,
IF(F11=Kraftwerkspark!$B$3,J11*Kraftwerkspark!$H$3/100,
IF(F11=Kraftwerkspark!$B$4,J11*Kraftwerkspark!$H$4/100,
IF(F11=Kraftwerkspark!$B$5,J11*Kraftwerkspark!$H$5/100,
IF(F11=Kraftwerkspark!$B$6,J11*Kraftwerkspark!$H$6/100,0)))))</f>
        <v>48.395999999999994</v>
      </c>
    </row>
    <row r="12" spans="1:12">
      <c r="A12" s="3" t="s">
        <v>42</v>
      </c>
      <c r="B12" s="3" t="s">
        <v>97</v>
      </c>
      <c r="C12" s="6" t="s">
        <v>84</v>
      </c>
      <c r="D12" s="19">
        <v>380</v>
      </c>
      <c r="E12" s="3" t="s">
        <v>99</v>
      </c>
      <c r="F12" s="1" t="s">
        <v>1</v>
      </c>
      <c r="G12" s="1">
        <f>VLOOKUP(F:F,Kraftwerkspark!$B$2:$F$7,4,FALSE)</f>
        <v>0.52</v>
      </c>
      <c r="H12" s="1">
        <f>VLOOKUP(F:F,Kraftwerkspark!$B$2:$F$7,3,FALSE)</f>
        <v>0.2</v>
      </c>
      <c r="I12" s="1">
        <f>VLOOKUP(F:F,Kraftwerkspark!$B$2:$F$7,5,FALSE)</f>
        <v>7.125</v>
      </c>
      <c r="J12" s="7">
        <v>0</v>
      </c>
      <c r="K12" s="1">
        <f>IF(F12=Kraftwerkspark!$B$2,J12*Kraftwerkspark!$H$2/100,
IF(F12=Kraftwerkspark!$B$3,J12*Kraftwerkspark!$H$3/100,
IF(F12=Kraftwerkspark!$B$4,J12*Kraftwerkspark!$H$4/100,
IF(F12=Kraftwerkspark!$B$5,J12*Kraftwerkspark!$H$5/100,
IF(F12=Kraftwerkspark!$B$6,J12*Kraftwerkspark!$H$6/100,0)))))</f>
        <v>0</v>
      </c>
    </row>
    <row r="13" spans="1:12">
      <c r="A13" s="3" t="s">
        <v>43</v>
      </c>
      <c r="B13" s="3" t="s">
        <v>97</v>
      </c>
      <c r="C13" s="6" t="s">
        <v>84</v>
      </c>
      <c r="D13" s="19">
        <v>380</v>
      </c>
      <c r="E13" s="3" t="s">
        <v>100</v>
      </c>
      <c r="F13" s="1" t="s">
        <v>1</v>
      </c>
      <c r="G13" s="1">
        <f>VLOOKUP(F:F,Kraftwerkspark!$B$2:$F$7,4,FALSE)</f>
        <v>0.52</v>
      </c>
      <c r="H13" s="1">
        <f>VLOOKUP(F:F,Kraftwerkspark!$B$2:$F$7,3,FALSE)</f>
        <v>0.2</v>
      </c>
      <c r="I13" s="1">
        <f>VLOOKUP(F:F,Kraftwerkspark!$B$2:$F$7,5,FALSE)</f>
        <v>7.125</v>
      </c>
      <c r="J13" s="7">
        <v>655.98</v>
      </c>
      <c r="K13" s="1">
        <f>IF(F13=Kraftwerkspark!$B$2,J13*Kraftwerkspark!$H$2/100,
IF(F13=Kraftwerkspark!$B$3,J13*Kraftwerkspark!$H$3/100,
IF(F13=Kraftwerkspark!$B$4,J13*Kraftwerkspark!$H$4/100,
IF(F13=Kraftwerkspark!$B$5,J13*Kraftwerkspark!$H$5/100,
IF(F13=Kraftwerkspark!$B$6,J13*Kraftwerkspark!$H$6/100,0)))))</f>
        <v>131.196</v>
      </c>
    </row>
    <row r="14" spans="1:12">
      <c r="A14" s="3" t="s">
        <v>44</v>
      </c>
      <c r="B14" s="3" t="s">
        <v>101</v>
      </c>
      <c r="C14" s="6" t="s">
        <v>84</v>
      </c>
      <c r="D14" s="19">
        <v>380</v>
      </c>
      <c r="E14" s="3" t="s">
        <v>102</v>
      </c>
      <c r="F14" s="1" t="s">
        <v>16</v>
      </c>
      <c r="G14" s="1">
        <f>VLOOKUP(F:F,Kraftwerkspark!$B$2:$F$7,4,FALSE)</f>
        <v>0.42</v>
      </c>
      <c r="H14" s="1">
        <f>VLOOKUP(F:F,Kraftwerkspark!$B$2:$F$7,3,FALSE)</f>
        <v>0.3</v>
      </c>
      <c r="I14" s="1">
        <f>VLOOKUP(F:F,Kraftwerkspark!$B$2:$F$7,5,FALSE)</f>
        <v>2.85</v>
      </c>
      <c r="J14" s="7">
        <v>582.98</v>
      </c>
      <c r="K14" s="1">
        <f>IF(F14=Kraftwerkspark!$B$2,J14*Kraftwerkspark!$H$2/100,
IF(F14=Kraftwerkspark!$B$3,J14*Kraftwerkspark!$H$3/100,
IF(F14=Kraftwerkspark!$B$4,J14*Kraftwerkspark!$H$4/100,
IF(F14=Kraftwerkspark!$B$5,J14*Kraftwerkspark!$H$5/100,
IF(F14=Kraftwerkspark!$B$6,J14*Kraftwerkspark!$H$6/100,0)))))</f>
        <v>174.89400000000001</v>
      </c>
    </row>
    <row r="15" spans="1:12">
      <c r="A15" s="3" t="s">
        <v>45</v>
      </c>
      <c r="B15" s="3" t="s">
        <v>101</v>
      </c>
      <c r="C15" s="6" t="s">
        <v>84</v>
      </c>
      <c r="D15" s="19">
        <v>380</v>
      </c>
      <c r="E15" s="3" t="s">
        <v>104</v>
      </c>
      <c r="F15" s="1" t="s">
        <v>1</v>
      </c>
      <c r="G15" s="1">
        <f>VLOOKUP(F:F,Kraftwerkspark!$B$2:$F$7,4,FALSE)</f>
        <v>0.52</v>
      </c>
      <c r="H15" s="1">
        <f>VLOOKUP(F:F,Kraftwerkspark!$B$2:$F$7,3,FALSE)</f>
        <v>0.2</v>
      </c>
      <c r="I15" s="1">
        <f>VLOOKUP(F:F,Kraftwerkspark!$B$2:$F$7,5,FALSE)</f>
        <v>7.125</v>
      </c>
      <c r="J15" s="7">
        <v>40.980000000000004</v>
      </c>
      <c r="K15" s="1">
        <f>IF(F15=Kraftwerkspark!$B$2,J15*Kraftwerkspark!$H$2/100,
IF(F15=Kraftwerkspark!$B$3,J15*Kraftwerkspark!$H$3/100,
IF(F15=Kraftwerkspark!$B$4,J15*Kraftwerkspark!$H$4/100,
IF(F15=Kraftwerkspark!$B$5,J15*Kraftwerkspark!$H$5/100,
IF(F15=Kraftwerkspark!$B$6,J15*Kraftwerkspark!$H$6/100,0)))))</f>
        <v>8.1960000000000015</v>
      </c>
    </row>
    <row r="16" spans="1:12">
      <c r="A16" s="3" t="s">
        <v>46</v>
      </c>
      <c r="B16" s="3" t="s">
        <v>105</v>
      </c>
      <c r="C16" s="6" t="s">
        <v>84</v>
      </c>
      <c r="D16" s="19">
        <v>380</v>
      </c>
      <c r="E16" s="3" t="s">
        <v>106</v>
      </c>
      <c r="F16" s="1" t="s">
        <v>1</v>
      </c>
      <c r="G16" s="1">
        <f>VLOOKUP(F:F,Kraftwerkspark!$B$2:$F$7,4,FALSE)</f>
        <v>0.52</v>
      </c>
      <c r="H16" s="1">
        <f>VLOOKUP(F:F,Kraftwerkspark!$B$2:$F$7,3,FALSE)</f>
        <v>0.2</v>
      </c>
      <c r="I16" s="1">
        <f>VLOOKUP(F:F,Kraftwerkspark!$B$2:$F$7,5,FALSE)</f>
        <v>7.125</v>
      </c>
      <c r="J16" s="7">
        <v>2447.98</v>
      </c>
      <c r="K16" s="1">
        <f>IF(F16=Kraftwerkspark!$B$2,J16*Kraftwerkspark!$H$2/100,
IF(F16=Kraftwerkspark!$B$3,J16*Kraftwerkspark!$H$3/100,
IF(F16=Kraftwerkspark!$B$4,J16*Kraftwerkspark!$H$4/100,
IF(F16=Kraftwerkspark!$B$5,J16*Kraftwerkspark!$H$5/100,
IF(F16=Kraftwerkspark!$B$6,J16*Kraftwerkspark!$H$6/100,0)))))</f>
        <v>489.596</v>
      </c>
    </row>
    <row r="17" spans="1:11">
      <c r="A17" s="3" t="s">
        <v>47</v>
      </c>
      <c r="B17" s="3" t="s">
        <v>105</v>
      </c>
      <c r="C17" s="6" t="s">
        <v>84</v>
      </c>
      <c r="D17" s="19">
        <v>380</v>
      </c>
      <c r="E17" s="3" t="s">
        <v>107</v>
      </c>
      <c r="F17" s="1" t="s">
        <v>1</v>
      </c>
      <c r="G17" s="1">
        <f>VLOOKUP(F:F,Kraftwerkspark!$B$2:$F$7,4,FALSE)</f>
        <v>0.52</v>
      </c>
      <c r="H17" s="1">
        <f>VLOOKUP(F:F,Kraftwerkspark!$B$2:$F$7,3,FALSE)</f>
        <v>0.2</v>
      </c>
      <c r="I17" s="1">
        <f>VLOOKUP(F:F,Kraftwerkspark!$B$2:$F$7,5,FALSE)</f>
        <v>7.125</v>
      </c>
      <c r="J17" s="7">
        <v>0</v>
      </c>
      <c r="K17" s="1">
        <f>IF(F17=Kraftwerkspark!$B$2,J17*Kraftwerkspark!$H$2/100,
IF(F17=Kraftwerkspark!$B$3,J17*Kraftwerkspark!$H$3/100,
IF(F17=Kraftwerkspark!$B$4,J17*Kraftwerkspark!$H$4/100,
IF(F17=Kraftwerkspark!$B$5,J17*Kraftwerkspark!$H$5/100,
IF(F17=Kraftwerkspark!$B$6,J17*Kraftwerkspark!$H$6/100,0)))))</f>
        <v>0</v>
      </c>
    </row>
    <row r="18" spans="1:11">
      <c r="A18" s="3" t="s">
        <v>48</v>
      </c>
      <c r="B18" s="3" t="s">
        <v>108</v>
      </c>
      <c r="C18" s="6" t="s">
        <v>84</v>
      </c>
      <c r="D18" s="19">
        <v>380</v>
      </c>
      <c r="E18" s="3" t="s">
        <v>108</v>
      </c>
      <c r="F18" s="1" t="s">
        <v>1</v>
      </c>
      <c r="G18" s="1">
        <f>VLOOKUP(F:F,Kraftwerkspark!$B$2:$F$7,4,FALSE)</f>
        <v>0.52</v>
      </c>
      <c r="H18" s="1">
        <f>VLOOKUP(F:F,Kraftwerkspark!$B$2:$F$7,3,FALSE)</f>
        <v>0.2</v>
      </c>
      <c r="I18" s="1">
        <f>VLOOKUP(F:F,Kraftwerkspark!$B$2:$F$7,5,FALSE)</f>
        <v>7.125</v>
      </c>
      <c r="J18" s="7">
        <v>44.980000000000004</v>
      </c>
      <c r="K18" s="1">
        <f>IF(F18=Kraftwerkspark!$B$2,J18*Kraftwerkspark!$H$2/100,
IF(F18=Kraftwerkspark!$B$3,J18*Kraftwerkspark!$H$3/100,
IF(F18=Kraftwerkspark!$B$4,J18*Kraftwerkspark!$H$4/100,
IF(F18=Kraftwerkspark!$B$5,J18*Kraftwerkspark!$H$5/100,
IF(F18=Kraftwerkspark!$B$6,J18*Kraftwerkspark!$H$6/100,0)))))</f>
        <v>8.9960000000000022</v>
      </c>
    </row>
    <row r="19" spans="1:11">
      <c r="A19" s="3" t="s">
        <v>49</v>
      </c>
      <c r="B19" s="3" t="s">
        <v>108</v>
      </c>
      <c r="C19" s="6" t="s">
        <v>84</v>
      </c>
      <c r="D19" s="19">
        <v>380</v>
      </c>
      <c r="E19" s="3" t="s">
        <v>109</v>
      </c>
      <c r="F19" s="1" t="s">
        <v>1</v>
      </c>
      <c r="G19" s="1">
        <f>VLOOKUP(F:F,Kraftwerkspark!$B$2:$F$7,4,FALSE)</f>
        <v>0.52</v>
      </c>
      <c r="H19" s="1">
        <f>VLOOKUP(F:F,Kraftwerkspark!$B$2:$F$7,3,FALSE)</f>
        <v>0.2</v>
      </c>
      <c r="I19" s="1">
        <f>VLOOKUP(F:F,Kraftwerkspark!$B$2:$F$7,5,FALSE)</f>
        <v>7.125</v>
      </c>
      <c r="J19" s="7">
        <v>42.980000000000004</v>
      </c>
      <c r="K19" s="1">
        <f>IF(F19=Kraftwerkspark!$B$2,J19*Kraftwerkspark!$H$2/100,
IF(F19=Kraftwerkspark!$B$3,J19*Kraftwerkspark!$H$3/100,
IF(F19=Kraftwerkspark!$B$4,J19*Kraftwerkspark!$H$4/100,
IF(F19=Kraftwerkspark!$B$5,J19*Kraftwerkspark!$H$5/100,
IF(F19=Kraftwerkspark!$B$6,J19*Kraftwerkspark!$H$6/100,0)))))</f>
        <v>8.5960000000000019</v>
      </c>
    </row>
    <row r="20" spans="1:11">
      <c r="A20" s="3" t="s">
        <v>50</v>
      </c>
      <c r="B20" s="3" t="s">
        <v>110</v>
      </c>
      <c r="C20" s="6" t="s">
        <v>84</v>
      </c>
      <c r="D20" s="19">
        <v>380</v>
      </c>
      <c r="E20" s="3" t="s">
        <v>111</v>
      </c>
      <c r="F20" s="1" t="s">
        <v>1</v>
      </c>
      <c r="G20" s="1">
        <f>VLOOKUP(F:F,Kraftwerkspark!$B$2:$F$7,4,FALSE)</f>
        <v>0.52</v>
      </c>
      <c r="H20" s="1">
        <f>VLOOKUP(F:F,Kraftwerkspark!$B$2:$F$7,3,FALSE)</f>
        <v>0.2</v>
      </c>
      <c r="I20" s="1">
        <f>VLOOKUP(F:F,Kraftwerkspark!$B$2:$F$7,5,FALSE)</f>
        <v>7.125</v>
      </c>
      <c r="J20" s="7">
        <v>113.98</v>
      </c>
      <c r="K20" s="1">
        <f>IF(F20=Kraftwerkspark!$B$2,J20*Kraftwerkspark!$H$2/100,
IF(F20=Kraftwerkspark!$B$3,J20*Kraftwerkspark!$H$3/100,
IF(F20=Kraftwerkspark!$B$4,J20*Kraftwerkspark!$H$4/100,
IF(F20=Kraftwerkspark!$B$5,J20*Kraftwerkspark!$H$5/100,
IF(F20=Kraftwerkspark!$B$6,J20*Kraftwerkspark!$H$6/100,0)))))</f>
        <v>22.795999999999999</v>
      </c>
    </row>
    <row r="21" spans="1:11">
      <c r="A21" s="3" t="s">
        <v>51</v>
      </c>
      <c r="B21" s="3" t="s">
        <v>110</v>
      </c>
      <c r="C21" s="6" t="s">
        <v>84</v>
      </c>
      <c r="D21" s="19">
        <v>380</v>
      </c>
      <c r="E21" s="3" t="s">
        <v>112</v>
      </c>
      <c r="F21" s="1" t="s">
        <v>16</v>
      </c>
      <c r="G21" s="1">
        <f>VLOOKUP(F:F,Kraftwerkspark!$B$2:$F$7,4,FALSE)</f>
        <v>0.42</v>
      </c>
      <c r="H21" s="1">
        <f>VLOOKUP(F:F,Kraftwerkspark!$B$2:$F$7,3,FALSE)</f>
        <v>0.3</v>
      </c>
      <c r="I21" s="1">
        <f>VLOOKUP(F:F,Kraftwerkspark!$B$2:$F$7,5,FALSE)</f>
        <v>2.85</v>
      </c>
      <c r="J21" s="7">
        <v>1267.98</v>
      </c>
      <c r="K21" s="1">
        <f>IF(F21=Kraftwerkspark!$B$2,J21*Kraftwerkspark!$H$2/100,
IF(F21=Kraftwerkspark!$B$3,J21*Kraftwerkspark!$H$3/100,
IF(F21=Kraftwerkspark!$B$4,J21*Kraftwerkspark!$H$4/100,
IF(F21=Kraftwerkspark!$B$5,J21*Kraftwerkspark!$H$5/100,
IF(F21=Kraftwerkspark!$B$6,J21*Kraftwerkspark!$H$6/100,0)))))</f>
        <v>380.39400000000001</v>
      </c>
    </row>
    <row r="22" spans="1:11">
      <c r="A22" s="3" t="s">
        <v>52</v>
      </c>
      <c r="B22" s="3" t="s">
        <v>110</v>
      </c>
      <c r="C22" s="6" t="s">
        <v>84</v>
      </c>
      <c r="D22" s="19">
        <v>380</v>
      </c>
      <c r="E22" s="3" t="s">
        <v>113</v>
      </c>
      <c r="F22" s="1" t="s">
        <v>3</v>
      </c>
      <c r="G22" s="1">
        <f>VLOOKUP(F:F,Kraftwerkspark!$B$2:$F$7,4,FALSE)</f>
        <v>0.52</v>
      </c>
      <c r="H22" s="1">
        <f>VLOOKUP(F:F,Kraftwerkspark!$B$2:$F$7,3,FALSE)</f>
        <v>0.2</v>
      </c>
      <c r="I22" s="1">
        <f>VLOOKUP(F:F,Kraftwerkspark!$B$2:$F$7,5,FALSE)</f>
        <v>7.125</v>
      </c>
      <c r="J22" s="7">
        <v>761.98</v>
      </c>
      <c r="K22" s="1">
        <f>IF(F22=Kraftwerkspark!$B$2,J22*Kraftwerkspark!$H$2/100,
IF(F22=Kraftwerkspark!$B$3,J22*Kraftwerkspark!$H$3/100,
IF(F22=Kraftwerkspark!$B$4,J22*Kraftwerkspark!$H$4/100,
IF(F22=Kraftwerkspark!$B$5,J22*Kraftwerkspark!$H$5/100,
IF(F22=Kraftwerkspark!$B$6,J22*Kraftwerkspark!$H$6/100,0)))))</f>
        <v>152.39600000000002</v>
      </c>
    </row>
    <row r="23" spans="1:11">
      <c r="A23" s="3" t="s">
        <v>53</v>
      </c>
      <c r="B23" s="3" t="s">
        <v>110</v>
      </c>
      <c r="C23" s="6" t="s">
        <v>84</v>
      </c>
      <c r="D23" s="19">
        <v>380</v>
      </c>
      <c r="E23" s="3" t="s">
        <v>114</v>
      </c>
      <c r="F23" s="1" t="s">
        <v>1</v>
      </c>
      <c r="G23" s="1">
        <f>VLOOKUP(F:F,Kraftwerkspark!$B$2:$F$7,4,FALSE)</f>
        <v>0.52</v>
      </c>
      <c r="H23" s="1">
        <f>VLOOKUP(F:F,Kraftwerkspark!$B$2:$F$7,3,FALSE)</f>
        <v>0.2</v>
      </c>
      <c r="I23" s="1">
        <f>VLOOKUP(F:F,Kraftwerkspark!$B$2:$F$7,5,FALSE)</f>
        <v>7.125</v>
      </c>
      <c r="J23" s="7">
        <v>25.98</v>
      </c>
      <c r="K23" s="1">
        <f>IF(F23=Kraftwerkspark!$B$2,J23*Kraftwerkspark!$H$2/100,
IF(F23=Kraftwerkspark!$B$3,J23*Kraftwerkspark!$H$3/100,
IF(F23=Kraftwerkspark!$B$4,J23*Kraftwerkspark!$H$4/100,
IF(F23=Kraftwerkspark!$B$5,J23*Kraftwerkspark!$H$5/100,
IF(F23=Kraftwerkspark!$B$6,J23*Kraftwerkspark!$H$6/100,0)))))</f>
        <v>5.1960000000000006</v>
      </c>
    </row>
    <row r="24" spans="1:11">
      <c r="A24" s="3" t="s">
        <v>54</v>
      </c>
      <c r="B24" s="3" t="s">
        <v>110</v>
      </c>
      <c r="C24" s="6" t="s">
        <v>84</v>
      </c>
      <c r="D24" s="19">
        <v>380</v>
      </c>
      <c r="E24" s="3" t="s">
        <v>115</v>
      </c>
      <c r="F24" s="1" t="s">
        <v>1</v>
      </c>
      <c r="G24" s="1">
        <f>VLOOKUP(F:F,Kraftwerkspark!$B$2:$F$7,4,FALSE)</f>
        <v>0.52</v>
      </c>
      <c r="H24" s="1">
        <f>VLOOKUP(F:F,Kraftwerkspark!$B$2:$F$7,3,FALSE)</f>
        <v>0.2</v>
      </c>
      <c r="I24" s="1">
        <f>VLOOKUP(F:F,Kraftwerkspark!$B$2:$F$7,5,FALSE)</f>
        <v>7.125</v>
      </c>
      <c r="J24" s="7">
        <v>31.98</v>
      </c>
      <c r="K24" s="1">
        <f>IF(F24=Kraftwerkspark!$B$2,J24*Kraftwerkspark!$H$2/100,
IF(F24=Kraftwerkspark!$B$3,J24*Kraftwerkspark!$H$3/100,
IF(F24=Kraftwerkspark!$B$4,J24*Kraftwerkspark!$H$4/100,
IF(F24=Kraftwerkspark!$B$5,J24*Kraftwerkspark!$H$5/100,
IF(F24=Kraftwerkspark!$B$6,J24*Kraftwerkspark!$H$6/100,0)))))</f>
        <v>6.3959999999999999</v>
      </c>
    </row>
    <row r="25" spans="1:11">
      <c r="A25" s="3" t="s">
        <v>55</v>
      </c>
      <c r="B25" s="3" t="s">
        <v>116</v>
      </c>
      <c r="C25" s="6" t="s">
        <v>84</v>
      </c>
      <c r="D25" s="19">
        <v>380</v>
      </c>
      <c r="E25" s="3" t="s">
        <v>117</v>
      </c>
      <c r="F25" s="1" t="s">
        <v>1</v>
      </c>
      <c r="G25" s="1">
        <f>VLOOKUP(F:F,Kraftwerkspark!$B$2:$F$7,4,FALSE)</f>
        <v>0.52</v>
      </c>
      <c r="H25" s="1">
        <f>VLOOKUP(F:F,Kraftwerkspark!$B$2:$F$7,3,FALSE)</f>
        <v>0.2</v>
      </c>
      <c r="I25" s="1">
        <f>VLOOKUP(F:F,Kraftwerkspark!$B$2:$F$7,5,FALSE)</f>
        <v>7.125</v>
      </c>
      <c r="J25" s="7">
        <v>52.980000000000004</v>
      </c>
      <c r="K25" s="1">
        <f>IF(F25=Kraftwerkspark!$B$2,J25*Kraftwerkspark!$H$2/100,
IF(F25=Kraftwerkspark!$B$3,J25*Kraftwerkspark!$H$3/100,
IF(F25=Kraftwerkspark!$B$4,J25*Kraftwerkspark!$H$4/100,
IF(F25=Kraftwerkspark!$B$5,J25*Kraftwerkspark!$H$5/100,
IF(F25=Kraftwerkspark!$B$6,J25*Kraftwerkspark!$H$6/100,0)))))</f>
        <v>10.596000000000002</v>
      </c>
    </row>
    <row r="26" spans="1:11">
      <c r="A26" s="3" t="s">
        <v>56</v>
      </c>
      <c r="B26" s="3" t="s">
        <v>116</v>
      </c>
      <c r="C26" s="6" t="s">
        <v>84</v>
      </c>
      <c r="D26" s="19">
        <v>380</v>
      </c>
      <c r="E26" s="3" t="s">
        <v>118</v>
      </c>
      <c r="F26" s="1" t="s">
        <v>1</v>
      </c>
      <c r="G26" s="1">
        <f>VLOOKUP(F:F,Kraftwerkspark!$B$2:$F$7,4,FALSE)</f>
        <v>0.52</v>
      </c>
      <c r="H26" s="1">
        <f>VLOOKUP(F:F,Kraftwerkspark!$B$2:$F$7,3,FALSE)</f>
        <v>0.2</v>
      </c>
      <c r="I26" s="1">
        <f>VLOOKUP(F:F,Kraftwerkspark!$B$2:$F$7,5,FALSE)</f>
        <v>7.125</v>
      </c>
      <c r="J26" s="7">
        <v>50.980000000000004</v>
      </c>
      <c r="K26" s="1">
        <f>IF(F26=Kraftwerkspark!$B$2,J26*Kraftwerkspark!$H$2/100,
IF(F26=Kraftwerkspark!$B$3,J26*Kraftwerkspark!$H$3/100,
IF(F26=Kraftwerkspark!$B$4,J26*Kraftwerkspark!$H$4/100,
IF(F26=Kraftwerkspark!$B$5,J26*Kraftwerkspark!$H$5/100,
IF(F26=Kraftwerkspark!$B$6,J26*Kraftwerkspark!$H$6/100,0)))))</f>
        <v>10.196000000000002</v>
      </c>
    </row>
    <row r="27" spans="1:11">
      <c r="A27" s="3" t="s">
        <v>57</v>
      </c>
      <c r="B27" s="3" t="s">
        <v>116</v>
      </c>
      <c r="C27" s="6" t="s">
        <v>84</v>
      </c>
      <c r="D27" s="19">
        <v>380</v>
      </c>
      <c r="E27" s="3" t="s">
        <v>116</v>
      </c>
      <c r="F27" s="1" t="s">
        <v>89</v>
      </c>
      <c r="G27" s="1">
        <f>VLOOKUP(F:F,Kraftwerkspark!$B$2:$F$7,4,FALSE)</f>
        <v>0.14000000000000001</v>
      </c>
      <c r="H27" s="1">
        <f>VLOOKUP(F:F,Kraftwerkspark!$B$2:$F$7,3,FALSE)</f>
        <v>0.12</v>
      </c>
      <c r="I27" s="1">
        <f>VLOOKUP(F:F,Kraftwerkspark!$B$2:$F$7,5,FALSE)</f>
        <v>0</v>
      </c>
      <c r="J27" s="7">
        <v>18.98</v>
      </c>
      <c r="K27" s="1">
        <f>IF(F27=Kraftwerkspark!$B$2,J27*Kraftwerkspark!$H$2/100,
IF(F27=Kraftwerkspark!$B$3,J27*Kraftwerkspark!$H$3/100,
IF(F27=Kraftwerkspark!$B$4,J27*Kraftwerkspark!$H$4/100,
IF(F27=Kraftwerkspark!$B$5,J27*Kraftwerkspark!$H$5/100,
IF(F27=Kraftwerkspark!$B$6,J27*Kraftwerkspark!$H$6/100,0)))))</f>
        <v>0</v>
      </c>
    </row>
    <row r="28" spans="1:11">
      <c r="A28" s="3" t="s">
        <v>58</v>
      </c>
      <c r="B28" s="3" t="s">
        <v>119</v>
      </c>
      <c r="C28" s="6" t="s">
        <v>84</v>
      </c>
      <c r="D28" s="19">
        <v>220</v>
      </c>
      <c r="E28" s="3" t="s">
        <v>120</v>
      </c>
      <c r="F28" s="1" t="s">
        <v>1</v>
      </c>
      <c r="G28" s="1">
        <f>VLOOKUP(F:F,Kraftwerkspark!$B$2:$F$7,4,FALSE)</f>
        <v>0.52</v>
      </c>
      <c r="H28" s="1">
        <f>VLOOKUP(F:F,Kraftwerkspark!$B$2:$F$7,3,FALSE)</f>
        <v>0.2</v>
      </c>
      <c r="I28" s="1">
        <f>VLOOKUP(F:F,Kraftwerkspark!$B$2:$F$7,5,FALSE)</f>
        <v>7.125</v>
      </c>
      <c r="J28" s="7">
        <v>348.98</v>
      </c>
      <c r="K28" s="1">
        <f>IF(F28=Kraftwerkspark!$B$2,J28*Kraftwerkspark!$H$2/100,
IF(F28=Kraftwerkspark!$B$3,J28*Kraftwerkspark!$H$3/100,
IF(F28=Kraftwerkspark!$B$4,J28*Kraftwerkspark!$H$4/100,
IF(F28=Kraftwerkspark!$B$5,J28*Kraftwerkspark!$H$5/100,
IF(F28=Kraftwerkspark!$B$6,J28*Kraftwerkspark!$H$6/100,0)))))</f>
        <v>69.796000000000006</v>
      </c>
    </row>
    <row r="29" spans="1:11">
      <c r="A29" s="3" t="s">
        <v>59</v>
      </c>
      <c r="B29" s="3" t="s">
        <v>121</v>
      </c>
      <c r="C29" s="6" t="s">
        <v>84</v>
      </c>
      <c r="D29" s="19">
        <v>380</v>
      </c>
      <c r="E29" s="3" t="s">
        <v>122</v>
      </c>
      <c r="F29" s="1" t="s">
        <v>3</v>
      </c>
      <c r="G29" s="1">
        <f>VLOOKUP(F:F,Kraftwerkspark!$B$2:$F$7,4,FALSE)</f>
        <v>0.52</v>
      </c>
      <c r="H29" s="1">
        <f>VLOOKUP(F:F,Kraftwerkspark!$B$2:$F$7,3,FALSE)</f>
        <v>0.2</v>
      </c>
      <c r="I29" s="1">
        <f>VLOOKUP(F:F,Kraftwerkspark!$B$2:$F$7,5,FALSE)</f>
        <v>7.125</v>
      </c>
      <c r="J29" s="7">
        <v>782.98</v>
      </c>
      <c r="K29" s="1">
        <f>IF(F29=Kraftwerkspark!$B$2,J29*Kraftwerkspark!$H$2/100,
IF(F29=Kraftwerkspark!$B$3,J29*Kraftwerkspark!$H$3/100,
IF(F29=Kraftwerkspark!$B$4,J29*Kraftwerkspark!$H$4/100,
IF(F29=Kraftwerkspark!$B$5,J29*Kraftwerkspark!$H$5/100,
IF(F29=Kraftwerkspark!$B$6,J29*Kraftwerkspark!$H$6/100,0)))))</f>
        <v>156.596</v>
      </c>
    </row>
    <row r="30" spans="1:11">
      <c r="A30" s="3" t="s">
        <v>60</v>
      </c>
      <c r="B30" s="3" t="s">
        <v>121</v>
      </c>
      <c r="C30" s="6" t="s">
        <v>84</v>
      </c>
      <c r="D30" s="19">
        <v>380</v>
      </c>
      <c r="E30" s="3" t="s">
        <v>123</v>
      </c>
      <c r="F30" s="1" t="s">
        <v>1</v>
      </c>
      <c r="G30" s="1">
        <f>VLOOKUP(F:F,Kraftwerkspark!$B$2:$F$7,4,FALSE)</f>
        <v>0.52</v>
      </c>
      <c r="H30" s="1">
        <f>VLOOKUP(F:F,Kraftwerkspark!$B$2:$F$7,3,FALSE)</f>
        <v>0.2</v>
      </c>
      <c r="I30" s="1">
        <f>VLOOKUP(F:F,Kraftwerkspark!$B$2:$F$7,5,FALSE)</f>
        <v>7.125</v>
      </c>
      <c r="J30" s="7">
        <v>261.98</v>
      </c>
      <c r="K30" s="1">
        <f>IF(F30=Kraftwerkspark!$B$2,J30*Kraftwerkspark!$H$2/100,
IF(F30=Kraftwerkspark!$B$3,J30*Kraftwerkspark!$H$3/100,
IF(F30=Kraftwerkspark!$B$4,J30*Kraftwerkspark!$H$4/100,
IF(F30=Kraftwerkspark!$B$5,J30*Kraftwerkspark!$H$5/100,
IF(F30=Kraftwerkspark!$B$6,J30*Kraftwerkspark!$H$6/100,0)))))</f>
        <v>52.396000000000001</v>
      </c>
    </row>
    <row r="31" spans="1:11">
      <c r="A31" s="3" t="s">
        <v>61</v>
      </c>
      <c r="B31" s="3" t="s">
        <v>121</v>
      </c>
      <c r="C31" s="6" t="s">
        <v>84</v>
      </c>
      <c r="D31" s="19">
        <v>380</v>
      </c>
      <c r="E31" s="3" t="s">
        <v>124</v>
      </c>
      <c r="F31" s="1" t="s">
        <v>125</v>
      </c>
      <c r="G31" s="1">
        <f>VLOOKUP(F:F,Kraftwerkspark!$B$2:$F$7,4,FALSE)</f>
        <v>0.9</v>
      </c>
      <c r="H31" s="1">
        <f>VLOOKUP(F:F,Kraftwerkspark!$B$2:$F$7,3,FALSE)</f>
        <v>0</v>
      </c>
      <c r="I31" s="1">
        <f>VLOOKUP(F:F,Kraftwerkspark!$B$2:$F$7,5,FALSE)</f>
        <v>0</v>
      </c>
      <c r="J31" s="7">
        <v>292.98</v>
      </c>
      <c r="K31" s="1">
        <f>IF(F31=Kraftwerkspark!$B$2,J31*Kraftwerkspark!$H$2/100,
IF(F31=Kraftwerkspark!$B$3,J31*Kraftwerkspark!$H$3/100,
IF(F31=Kraftwerkspark!$B$4,J31*Kraftwerkspark!$H$4/100,
IF(F31=Kraftwerkspark!$B$5,J31*Kraftwerkspark!$H$5/100,
IF(F31=Kraftwerkspark!$B$6,J31*Kraftwerkspark!$H$6/100,0)))))</f>
        <v>0</v>
      </c>
    </row>
    <row r="32" spans="1:11">
      <c r="A32" s="3" t="s">
        <v>62</v>
      </c>
      <c r="B32" s="3" t="s">
        <v>121</v>
      </c>
      <c r="C32" s="6" t="s">
        <v>84</v>
      </c>
      <c r="D32" s="19">
        <v>380</v>
      </c>
      <c r="E32" s="3" t="s">
        <v>126</v>
      </c>
      <c r="F32" s="1" t="s">
        <v>1</v>
      </c>
      <c r="G32" s="1">
        <f>VLOOKUP(F:F,Kraftwerkspark!$B$2:$F$7,4,FALSE)</f>
        <v>0.52</v>
      </c>
      <c r="H32" s="1">
        <f>VLOOKUP(F:F,Kraftwerkspark!$B$2:$F$7,3,FALSE)</f>
        <v>0.2</v>
      </c>
      <c r="I32" s="1">
        <f>VLOOKUP(F:F,Kraftwerkspark!$B$2:$F$7,5,FALSE)</f>
        <v>7.125</v>
      </c>
      <c r="J32" s="7">
        <v>201.98</v>
      </c>
      <c r="K32" s="1">
        <f>IF(F32=Kraftwerkspark!$B$2,J32*Kraftwerkspark!$H$2/100,
IF(F32=Kraftwerkspark!$B$3,J32*Kraftwerkspark!$H$3/100,
IF(F32=Kraftwerkspark!$B$4,J32*Kraftwerkspark!$H$4/100,
IF(F32=Kraftwerkspark!$B$5,J32*Kraftwerkspark!$H$5/100,
IF(F32=Kraftwerkspark!$B$6,J32*Kraftwerkspark!$H$6/100,0)))))</f>
        <v>40.396000000000001</v>
      </c>
    </row>
    <row r="33" spans="1:11">
      <c r="A33" s="3" t="s">
        <v>63</v>
      </c>
      <c r="B33" s="3" t="s">
        <v>121</v>
      </c>
      <c r="C33" s="6" t="s">
        <v>84</v>
      </c>
      <c r="D33" s="19">
        <v>380</v>
      </c>
      <c r="E33" s="3" t="s">
        <v>127</v>
      </c>
      <c r="F33" s="1" t="s">
        <v>89</v>
      </c>
      <c r="G33" s="1">
        <f>VLOOKUP(F:F,Kraftwerkspark!$B$2:$F$7,4,FALSE)</f>
        <v>0.14000000000000001</v>
      </c>
      <c r="H33" s="1">
        <f>VLOOKUP(F:F,Kraftwerkspark!$B$2:$F$7,3,FALSE)</f>
        <v>0.12</v>
      </c>
      <c r="I33" s="1">
        <f>VLOOKUP(F:F,Kraftwerkspark!$B$2:$F$7,5,FALSE)</f>
        <v>0</v>
      </c>
      <c r="J33" s="7">
        <v>24.98</v>
      </c>
      <c r="K33" s="1">
        <f>IF(F33=Kraftwerkspark!$B$2,J33*Kraftwerkspark!$H$2/100,
IF(F33=Kraftwerkspark!$B$3,J33*Kraftwerkspark!$H$3/100,
IF(F33=Kraftwerkspark!$B$4,J33*Kraftwerkspark!$H$4/100,
IF(F33=Kraftwerkspark!$B$5,J33*Kraftwerkspark!$H$5/100,
IF(F33=Kraftwerkspark!$B$6,J33*Kraftwerkspark!$H$6/100,0)))))</f>
        <v>0</v>
      </c>
    </row>
    <row r="34" spans="1:11">
      <c r="A34" s="3" t="s">
        <v>64</v>
      </c>
      <c r="B34" s="3" t="s">
        <v>128</v>
      </c>
      <c r="C34" s="6" t="s">
        <v>84</v>
      </c>
      <c r="D34" s="19">
        <v>380</v>
      </c>
      <c r="E34" s="3" t="s">
        <v>128</v>
      </c>
      <c r="F34" s="1" t="s">
        <v>1</v>
      </c>
      <c r="G34" s="1">
        <f>VLOOKUP(F:F,Kraftwerkspark!$B$2:$F$7,4,FALSE)</f>
        <v>0.52</v>
      </c>
      <c r="H34" s="1">
        <f>VLOOKUP(F:F,Kraftwerkspark!$B$2:$F$7,3,FALSE)</f>
        <v>0.2</v>
      </c>
      <c r="I34" s="1">
        <f>VLOOKUP(F:F,Kraftwerkspark!$B$2:$F$7,5,FALSE)</f>
        <v>7.125</v>
      </c>
      <c r="J34" s="7">
        <v>111.98</v>
      </c>
      <c r="K34" s="1">
        <f>IF(F34=Kraftwerkspark!$B$2,J34*Kraftwerkspark!$H$2/100,
IF(F34=Kraftwerkspark!$B$3,J34*Kraftwerkspark!$H$3/100,
IF(F34=Kraftwerkspark!$B$4,J34*Kraftwerkspark!$H$4/100,
IF(F34=Kraftwerkspark!$B$5,J34*Kraftwerkspark!$H$5/100,
IF(F34=Kraftwerkspark!$B$6,J34*Kraftwerkspark!$H$6/100,0)))))</f>
        <v>22.396000000000001</v>
      </c>
    </row>
    <row r="35" spans="1:11">
      <c r="A35" s="3" t="s">
        <v>65</v>
      </c>
      <c r="B35" s="3" t="s">
        <v>128</v>
      </c>
      <c r="C35" s="6" t="s">
        <v>84</v>
      </c>
      <c r="D35" s="19">
        <v>380</v>
      </c>
      <c r="E35" s="3" t="s">
        <v>129</v>
      </c>
      <c r="F35" s="1" t="s">
        <v>3</v>
      </c>
      <c r="G35" s="1">
        <f>VLOOKUP(F:F,Kraftwerkspark!$B$2:$F$7,4,FALSE)</f>
        <v>0.52</v>
      </c>
      <c r="H35" s="1">
        <f>VLOOKUP(F:F,Kraftwerkspark!$B$2:$F$7,3,FALSE)</f>
        <v>0.2</v>
      </c>
      <c r="I35" s="1">
        <f>VLOOKUP(F:F,Kraftwerkspark!$B$2:$F$7,5,FALSE)</f>
        <v>7.125</v>
      </c>
      <c r="J35" s="7">
        <v>872.98</v>
      </c>
      <c r="K35" s="1">
        <f>IF(F35=Kraftwerkspark!$B$2,J35*Kraftwerkspark!$H$2/100,
IF(F35=Kraftwerkspark!$B$3,J35*Kraftwerkspark!$H$3/100,
IF(F35=Kraftwerkspark!$B$4,J35*Kraftwerkspark!$H$4/100,
IF(F35=Kraftwerkspark!$B$5,J35*Kraftwerkspark!$H$5/100,
IF(F35=Kraftwerkspark!$B$6,J35*Kraftwerkspark!$H$6/100,0)))))</f>
        <v>174.59599999999998</v>
      </c>
    </row>
    <row r="36" spans="1:11">
      <c r="A36" s="3" t="s">
        <v>66</v>
      </c>
      <c r="B36" s="3" t="s">
        <v>128</v>
      </c>
      <c r="C36" s="6" t="s">
        <v>84</v>
      </c>
      <c r="D36" s="19">
        <v>380</v>
      </c>
      <c r="E36" s="3" t="s">
        <v>130</v>
      </c>
      <c r="F36" s="1" t="s">
        <v>3</v>
      </c>
      <c r="G36" s="1">
        <f>VLOOKUP(F:F,Kraftwerkspark!$B$2:$F$7,4,FALSE)</f>
        <v>0.52</v>
      </c>
      <c r="H36" s="1">
        <f>VLOOKUP(F:F,Kraftwerkspark!$B$2:$F$7,3,FALSE)</f>
        <v>0.2</v>
      </c>
      <c r="I36" s="1">
        <f>VLOOKUP(F:F,Kraftwerkspark!$B$2:$F$7,5,FALSE)</f>
        <v>7.125</v>
      </c>
      <c r="J36" s="7">
        <v>120.98</v>
      </c>
      <c r="K36" s="1">
        <f>IF(F36=Kraftwerkspark!$B$2,J36*Kraftwerkspark!$H$2/100,
IF(F36=Kraftwerkspark!$B$3,J36*Kraftwerkspark!$H$3/100,
IF(F36=Kraftwerkspark!$B$4,J36*Kraftwerkspark!$H$4/100,
IF(F36=Kraftwerkspark!$B$5,J36*Kraftwerkspark!$H$5/100,
IF(F36=Kraftwerkspark!$B$6,J36*Kraftwerkspark!$H$6/100,0)))))</f>
        <v>24.195999999999998</v>
      </c>
    </row>
    <row r="37" spans="1:11">
      <c r="A37" s="3" t="s">
        <v>67</v>
      </c>
      <c r="B37" s="3" t="s">
        <v>131</v>
      </c>
      <c r="C37" s="6" t="s">
        <v>84</v>
      </c>
      <c r="D37" s="19">
        <v>220</v>
      </c>
      <c r="E37" s="3" t="s">
        <v>132</v>
      </c>
      <c r="F37" s="1" t="s">
        <v>89</v>
      </c>
      <c r="G37" s="1">
        <f>VLOOKUP(F:F,Kraftwerkspark!$B$2:$F$7,4,FALSE)</f>
        <v>0.14000000000000001</v>
      </c>
      <c r="H37" s="1">
        <f>VLOOKUP(F:F,Kraftwerkspark!$B$2:$F$7,3,FALSE)</f>
        <v>0.12</v>
      </c>
      <c r="I37" s="1">
        <f>VLOOKUP(F:F,Kraftwerkspark!$B$2:$F$7,5,FALSE)</f>
        <v>0</v>
      </c>
      <c r="J37" s="7">
        <v>9.98</v>
      </c>
      <c r="K37" s="1">
        <f>IF(F37=Kraftwerkspark!$B$2,J37*Kraftwerkspark!$H$2/100,
IF(F37=Kraftwerkspark!$B$3,J37*Kraftwerkspark!$H$3/100,
IF(F37=Kraftwerkspark!$B$4,J37*Kraftwerkspark!$H$4/100,
IF(F37=Kraftwerkspark!$B$5,J37*Kraftwerkspark!$H$5/100,
IF(F37=Kraftwerkspark!$B$6,J37*Kraftwerkspark!$H$6/100,0)))))</f>
        <v>0</v>
      </c>
    </row>
    <row r="38" spans="1:11">
      <c r="A38" s="3" t="s">
        <v>68</v>
      </c>
      <c r="B38" s="3" t="s">
        <v>133</v>
      </c>
      <c r="C38" s="6" t="s">
        <v>84</v>
      </c>
      <c r="D38" s="19">
        <v>380</v>
      </c>
      <c r="E38" s="3" t="s">
        <v>134</v>
      </c>
      <c r="F38" s="1" t="s">
        <v>3</v>
      </c>
      <c r="G38" s="1">
        <f>VLOOKUP(F:F,Kraftwerkspark!$B$2:$F$7,4,FALSE)</f>
        <v>0.52</v>
      </c>
      <c r="H38" s="1">
        <f>VLOOKUP(F:F,Kraftwerkspark!$B$2:$F$7,3,FALSE)</f>
        <v>0.2</v>
      </c>
      <c r="I38" s="1">
        <f>VLOOKUP(F:F,Kraftwerkspark!$B$2:$F$7,5,FALSE)</f>
        <v>7.125</v>
      </c>
      <c r="J38" s="7">
        <v>225.98</v>
      </c>
      <c r="K38" s="1">
        <f>IF(F38=Kraftwerkspark!$B$2,J38*Kraftwerkspark!$H$2/100,
IF(F38=Kraftwerkspark!$B$3,J38*Kraftwerkspark!$H$3/100,
IF(F38=Kraftwerkspark!$B$4,J38*Kraftwerkspark!$H$4/100,
IF(F38=Kraftwerkspark!$B$5,J38*Kraftwerkspark!$H$5/100,
IF(F38=Kraftwerkspark!$B$6,J38*Kraftwerkspark!$H$6/100,0)))))</f>
        <v>45.195999999999998</v>
      </c>
    </row>
    <row r="39" spans="1:11">
      <c r="A39" s="3" t="s">
        <v>69</v>
      </c>
      <c r="B39" s="3" t="s">
        <v>133</v>
      </c>
      <c r="C39" s="6" t="s">
        <v>84</v>
      </c>
      <c r="D39" s="19">
        <v>380</v>
      </c>
      <c r="E39" s="3" t="s">
        <v>135</v>
      </c>
      <c r="F39" s="1" t="s">
        <v>1</v>
      </c>
      <c r="G39" s="1">
        <f>VLOOKUP(F:F,Kraftwerkspark!$B$2:$F$7,4,FALSE)</f>
        <v>0.52</v>
      </c>
      <c r="H39" s="1">
        <f>VLOOKUP(F:F,Kraftwerkspark!$B$2:$F$7,3,FALSE)</f>
        <v>0.2</v>
      </c>
      <c r="I39" s="1">
        <f>VLOOKUP(F:F,Kraftwerkspark!$B$2:$F$7,5,FALSE)</f>
        <v>7.125</v>
      </c>
      <c r="J39" s="7">
        <v>1937.98</v>
      </c>
      <c r="K39" s="1">
        <f>IF(F39=Kraftwerkspark!$B$2,J39*Kraftwerkspark!$H$2/100,
IF(F39=Kraftwerkspark!$B$3,J39*Kraftwerkspark!$H$3/100,
IF(F39=Kraftwerkspark!$B$4,J39*Kraftwerkspark!$H$4/100,
IF(F39=Kraftwerkspark!$B$5,J39*Kraftwerkspark!$H$5/100,
IF(F39=Kraftwerkspark!$B$6,J39*Kraftwerkspark!$H$6/100,0)))))</f>
        <v>387.596</v>
      </c>
    </row>
    <row r="40" spans="1:11">
      <c r="A40" s="3" t="s">
        <v>70</v>
      </c>
      <c r="B40" s="3" t="s">
        <v>133</v>
      </c>
      <c r="C40" s="6" t="s">
        <v>84</v>
      </c>
      <c r="D40" s="19">
        <v>380</v>
      </c>
      <c r="E40" s="3" t="s">
        <v>136</v>
      </c>
      <c r="F40" s="1" t="s">
        <v>16</v>
      </c>
      <c r="G40" s="1">
        <f>VLOOKUP(F:F,Kraftwerkspark!$B$2:$F$7,4,FALSE)</f>
        <v>0.42</v>
      </c>
      <c r="H40" s="1">
        <f>VLOOKUP(F:F,Kraftwerkspark!$B$2:$F$7,3,FALSE)</f>
        <v>0.3</v>
      </c>
      <c r="I40" s="1">
        <f>VLOOKUP(F:F,Kraftwerkspark!$B$2:$F$7,5,FALSE)</f>
        <v>2.85</v>
      </c>
      <c r="J40" s="7">
        <v>276.98</v>
      </c>
      <c r="K40" s="1">
        <f>IF(F40=Kraftwerkspark!$B$2,J40*Kraftwerkspark!$H$2/100,
IF(F40=Kraftwerkspark!$B$3,J40*Kraftwerkspark!$H$3/100,
IF(F40=Kraftwerkspark!$B$4,J40*Kraftwerkspark!$H$4/100,
IF(F40=Kraftwerkspark!$B$5,J40*Kraftwerkspark!$H$5/100,
IF(F40=Kraftwerkspark!$B$6,J40*Kraftwerkspark!$H$6/100,0)))))</f>
        <v>83.094000000000008</v>
      </c>
    </row>
    <row r="41" spans="1:11">
      <c r="A41" s="3" t="s">
        <v>71</v>
      </c>
      <c r="B41" s="3" t="s">
        <v>137</v>
      </c>
      <c r="C41" s="6" t="s">
        <v>84</v>
      </c>
      <c r="D41" s="19">
        <v>380</v>
      </c>
      <c r="E41" s="3" t="s">
        <v>138</v>
      </c>
      <c r="F41" s="1" t="s">
        <v>16</v>
      </c>
      <c r="G41" s="1">
        <f>VLOOKUP(F:F,Kraftwerkspark!$B$2:$F$7,4,FALSE)</f>
        <v>0.42</v>
      </c>
      <c r="H41" s="1">
        <f>VLOOKUP(F:F,Kraftwerkspark!$B$2:$F$7,3,FALSE)</f>
        <v>0.3</v>
      </c>
      <c r="I41" s="1">
        <f>VLOOKUP(F:F,Kraftwerkspark!$B$2:$F$7,5,FALSE)</f>
        <v>2.85</v>
      </c>
      <c r="J41" s="7">
        <v>1092.98</v>
      </c>
      <c r="K41" s="1">
        <f>IF(F41=Kraftwerkspark!$B$2,J41*Kraftwerkspark!$H$2/100,
IF(F41=Kraftwerkspark!$B$3,J41*Kraftwerkspark!$H$3/100,
IF(F41=Kraftwerkspark!$B$4,J41*Kraftwerkspark!$H$4/100,
IF(F41=Kraftwerkspark!$B$5,J41*Kraftwerkspark!$H$5/100,
IF(F41=Kraftwerkspark!$B$6,J41*Kraftwerkspark!$H$6/100,0)))))</f>
        <v>327.89400000000001</v>
      </c>
    </row>
    <row r="42" spans="1:11">
      <c r="A42" s="3" t="s">
        <v>72</v>
      </c>
      <c r="B42" s="3" t="s">
        <v>137</v>
      </c>
      <c r="C42" s="6" t="s">
        <v>84</v>
      </c>
      <c r="D42" s="19">
        <v>380</v>
      </c>
      <c r="E42" s="3" t="s">
        <v>139</v>
      </c>
      <c r="F42" s="1" t="s">
        <v>1</v>
      </c>
      <c r="G42" s="1">
        <f>VLOOKUP(F:F,Kraftwerkspark!$B$2:$F$7,4,FALSE)</f>
        <v>0.52</v>
      </c>
      <c r="H42" s="1">
        <f>VLOOKUP(F:F,Kraftwerkspark!$B$2:$F$7,3,FALSE)</f>
        <v>0.2</v>
      </c>
      <c r="I42" s="1">
        <f>VLOOKUP(F:F,Kraftwerkspark!$B$2:$F$7,5,FALSE)</f>
        <v>7.125</v>
      </c>
      <c r="J42" s="7">
        <v>72.98</v>
      </c>
      <c r="K42" s="1">
        <f>IF(F42=Kraftwerkspark!$B$2,J42*Kraftwerkspark!$H$2/100,
IF(F42=Kraftwerkspark!$B$3,J42*Kraftwerkspark!$H$3/100,
IF(F42=Kraftwerkspark!$B$4,J42*Kraftwerkspark!$H$4/100,
IF(F42=Kraftwerkspark!$B$5,J42*Kraftwerkspark!$H$5/100,
IF(F42=Kraftwerkspark!$B$6,J42*Kraftwerkspark!$H$6/100,0)))))</f>
        <v>14.596000000000002</v>
      </c>
    </row>
    <row r="43" spans="1:11">
      <c r="A43" s="3" t="s">
        <v>73</v>
      </c>
      <c r="B43" s="3" t="s">
        <v>140</v>
      </c>
      <c r="C43" s="6" t="s">
        <v>84</v>
      </c>
      <c r="D43" s="19">
        <v>380</v>
      </c>
      <c r="E43" s="3" t="s">
        <v>141</v>
      </c>
      <c r="F43" s="1" t="s">
        <v>1</v>
      </c>
      <c r="G43" s="1">
        <f>VLOOKUP(F:F,Kraftwerkspark!$B$2:$F$7,4,FALSE)</f>
        <v>0.52</v>
      </c>
      <c r="H43" s="1">
        <f>VLOOKUP(F:F,Kraftwerkspark!$B$2:$F$7,3,FALSE)</f>
        <v>0.2</v>
      </c>
      <c r="I43" s="1">
        <f>VLOOKUP(F:F,Kraftwerkspark!$B$2:$F$7,5,FALSE)</f>
        <v>7.125</v>
      </c>
      <c r="J43" s="7">
        <v>55.980000000000004</v>
      </c>
      <c r="K43" s="1">
        <f>IF(F43=Kraftwerkspark!$B$2,J43*Kraftwerkspark!$H$2/100,
IF(F43=Kraftwerkspark!$B$3,J43*Kraftwerkspark!$H$3/100,
IF(F43=Kraftwerkspark!$B$4,J43*Kraftwerkspark!$H$4/100,
IF(F43=Kraftwerkspark!$B$5,J43*Kraftwerkspark!$H$5/100,
IF(F43=Kraftwerkspark!$B$6,J43*Kraftwerkspark!$H$6/100,0)))))</f>
        <v>11.196000000000002</v>
      </c>
    </row>
    <row r="44" spans="1:11">
      <c r="A44" s="3" t="s">
        <v>74</v>
      </c>
      <c r="B44" s="3" t="s">
        <v>140</v>
      </c>
      <c r="C44" s="6" t="s">
        <v>84</v>
      </c>
      <c r="D44" s="19">
        <v>380</v>
      </c>
      <c r="E44" s="3" t="s">
        <v>142</v>
      </c>
      <c r="F44" s="1" t="s">
        <v>1</v>
      </c>
      <c r="G44" s="1">
        <f>VLOOKUP(F:F,Kraftwerkspark!$B$2:$F$7,4,FALSE)</f>
        <v>0.52</v>
      </c>
      <c r="H44" s="1">
        <f>VLOOKUP(F:F,Kraftwerkspark!$B$2:$F$7,3,FALSE)</f>
        <v>0.2</v>
      </c>
      <c r="I44" s="1">
        <f>VLOOKUP(F:F,Kraftwerkspark!$B$2:$F$7,5,FALSE)</f>
        <v>7.125</v>
      </c>
      <c r="J44" s="7">
        <v>55.980000000000004</v>
      </c>
      <c r="K44" s="1">
        <f>IF(F44=Kraftwerkspark!$B$2,J44*Kraftwerkspark!$H$2/100,
IF(F44=Kraftwerkspark!$B$3,J44*Kraftwerkspark!$H$3/100,
IF(F44=Kraftwerkspark!$B$4,J44*Kraftwerkspark!$H$4/100,
IF(F44=Kraftwerkspark!$B$5,J44*Kraftwerkspark!$H$5/100,
IF(F44=Kraftwerkspark!$B$6,J44*Kraftwerkspark!$H$6/100,0)))))</f>
        <v>11.196000000000002</v>
      </c>
    </row>
    <row r="45" spans="1:11">
      <c r="A45" s="3" t="s">
        <v>75</v>
      </c>
      <c r="B45" s="3" t="s">
        <v>140</v>
      </c>
      <c r="C45" s="6" t="s">
        <v>84</v>
      </c>
      <c r="D45" s="19">
        <v>380</v>
      </c>
      <c r="E45" s="3" t="s">
        <v>143</v>
      </c>
      <c r="F45" s="1" t="s">
        <v>1</v>
      </c>
      <c r="G45" s="1">
        <f>VLOOKUP(F:F,Kraftwerkspark!$B$2:$F$7,4,FALSE)</f>
        <v>0.52</v>
      </c>
      <c r="H45" s="1">
        <f>VLOOKUP(F:F,Kraftwerkspark!$B$2:$F$7,3,FALSE)</f>
        <v>0.2</v>
      </c>
      <c r="I45" s="1">
        <f>VLOOKUP(F:F,Kraftwerkspark!$B$2:$F$7,5,FALSE)</f>
        <v>7.125</v>
      </c>
      <c r="J45" s="7">
        <v>15.98</v>
      </c>
      <c r="K45" s="1">
        <f>IF(F45=Kraftwerkspark!$B$2,J45*Kraftwerkspark!$H$2/100,
IF(F45=Kraftwerkspark!$B$3,J45*Kraftwerkspark!$H$3/100,
IF(F45=Kraftwerkspark!$B$4,J45*Kraftwerkspark!$H$4/100,
IF(F45=Kraftwerkspark!$B$5,J45*Kraftwerkspark!$H$5/100,
IF(F45=Kraftwerkspark!$B$6,J45*Kraftwerkspark!$H$6/100,0)))))</f>
        <v>3.1960000000000002</v>
      </c>
    </row>
    <row r="46" spans="1:11">
      <c r="A46" s="3" t="s">
        <v>76</v>
      </c>
      <c r="B46" s="3" t="s">
        <v>140</v>
      </c>
      <c r="C46" s="6" t="s">
        <v>84</v>
      </c>
      <c r="D46" s="19">
        <v>380</v>
      </c>
      <c r="E46" s="3" t="s">
        <v>144</v>
      </c>
      <c r="F46" s="1" t="s">
        <v>1</v>
      </c>
      <c r="G46" s="1">
        <f>VLOOKUP(F:F,Kraftwerkspark!$B$2:$F$7,4,FALSE)</f>
        <v>0.52</v>
      </c>
      <c r="H46" s="1">
        <f>VLOOKUP(F:F,Kraftwerkspark!$B$2:$F$7,3,FALSE)</f>
        <v>0.2</v>
      </c>
      <c r="I46" s="1">
        <f>VLOOKUP(F:F,Kraftwerkspark!$B$2:$F$7,5,FALSE)</f>
        <v>7.125</v>
      </c>
      <c r="J46" s="7">
        <v>29.98</v>
      </c>
      <c r="K46" s="1">
        <f>IF(F46=Kraftwerkspark!$B$2,J46*Kraftwerkspark!$H$2/100,
IF(F46=Kraftwerkspark!$B$3,J46*Kraftwerkspark!$H$3/100,
IF(F46=Kraftwerkspark!$B$4,J46*Kraftwerkspark!$H$4/100,
IF(F46=Kraftwerkspark!$B$5,J46*Kraftwerkspark!$H$5/100,
IF(F46=Kraftwerkspark!$B$6,J46*Kraftwerkspark!$H$6/100,0)))))</f>
        <v>5.9960000000000004</v>
      </c>
    </row>
    <row r="47" spans="1:11">
      <c r="A47" s="3" t="s">
        <v>77</v>
      </c>
      <c r="B47" s="3" t="s">
        <v>145</v>
      </c>
      <c r="C47" s="6" t="s">
        <v>84</v>
      </c>
      <c r="D47" s="19">
        <v>380</v>
      </c>
      <c r="E47" s="3" t="s">
        <v>178</v>
      </c>
      <c r="F47" s="1" t="s">
        <v>16</v>
      </c>
      <c r="G47" s="1">
        <f>VLOOKUP(F:F,Kraftwerkspark!$B$2:$F$7,4,FALSE)</f>
        <v>0.42</v>
      </c>
      <c r="H47" s="1">
        <f>VLOOKUP(F:F,Kraftwerkspark!$B$2:$F$7,3,FALSE)</f>
        <v>0.3</v>
      </c>
      <c r="I47" s="1">
        <f>VLOOKUP(F:F,Kraftwerkspark!$B$2:$F$7,5,FALSE)</f>
        <v>2.85</v>
      </c>
      <c r="J47" s="7">
        <v>655.49</v>
      </c>
      <c r="K47" s="1">
        <f>IF(F47=Kraftwerkspark!$B$2,J47*Kraftwerkspark!$H$2/100,
IF(F47=Kraftwerkspark!$B$3,J47*Kraftwerkspark!$H$3/100,
IF(F47=Kraftwerkspark!$B$4,J47*Kraftwerkspark!$H$4/100,
IF(F47=Kraftwerkspark!$B$5,J47*Kraftwerkspark!$H$5/100,
IF(F47=Kraftwerkspark!$B$6,J47*Kraftwerkspark!$H$6/100,0)))))</f>
        <v>196.64700000000002</v>
      </c>
    </row>
    <row r="48" spans="1:11">
      <c r="A48" s="3" t="s">
        <v>78</v>
      </c>
      <c r="B48" s="3" t="s">
        <v>145</v>
      </c>
      <c r="C48" s="6" t="s">
        <v>84</v>
      </c>
      <c r="D48" s="19">
        <v>380</v>
      </c>
      <c r="E48" s="3" t="s">
        <v>179</v>
      </c>
      <c r="F48" s="1" t="s">
        <v>1</v>
      </c>
      <c r="G48" s="1">
        <f>VLOOKUP(F:F,Kraftwerkspark!$B$2:$F$7,4,FALSE)</f>
        <v>0.52</v>
      </c>
      <c r="H48" s="1">
        <f>VLOOKUP(F:F,Kraftwerkspark!$B$2:$F$7,3,FALSE)</f>
        <v>0.2</v>
      </c>
      <c r="I48" s="1">
        <f>VLOOKUP(F:F,Kraftwerkspark!$B$2:$F$7,5,FALSE)</f>
        <v>7.125</v>
      </c>
      <c r="J48" s="7">
        <v>595.49</v>
      </c>
      <c r="K48" s="1">
        <f>IF(F48=Kraftwerkspark!$B$2,J48*Kraftwerkspark!$H$2/100,
IF(F48=Kraftwerkspark!$B$3,J48*Kraftwerkspark!$H$3/100,
IF(F48=Kraftwerkspark!$B$4,J48*Kraftwerkspark!$H$4/100,
IF(F48=Kraftwerkspark!$B$5,J48*Kraftwerkspark!$H$5/100,
IF(F48=Kraftwerkspark!$B$6,J48*Kraftwerkspark!$H$6/100,0)))))</f>
        <v>119.098</v>
      </c>
    </row>
    <row r="49" spans="1:11" s="27" customFormat="1">
      <c r="A49" s="22" t="s">
        <v>79</v>
      </c>
      <c r="B49" s="22" t="s">
        <v>145</v>
      </c>
      <c r="C49" s="23" t="s">
        <v>84</v>
      </c>
      <c r="D49" s="24">
        <v>380</v>
      </c>
      <c r="E49" s="22" t="s">
        <v>146</v>
      </c>
      <c r="F49" s="25" t="s">
        <v>1</v>
      </c>
      <c r="G49" s="25">
        <f>VLOOKUP(F:F,Kraftwerkspark!$B$2:$F$7,4,FALSE)</f>
        <v>0.52</v>
      </c>
      <c r="H49" s="25">
        <f>VLOOKUP(F:F,Kraftwerkspark!$B$2:$F$7,3,FALSE)</f>
        <v>0.2</v>
      </c>
      <c r="I49" s="25">
        <f>VLOOKUP(F:F,Kraftwerkspark!$B$2:$F$7,5,FALSE)</f>
        <v>7.125</v>
      </c>
      <c r="J49" s="26">
        <v>0</v>
      </c>
      <c r="K49" s="25">
        <f>IF(F49=Kraftwerkspark!$B$2,J49*Kraftwerkspark!$H$2/100,
IF(F49=Kraftwerkspark!$B$3,J49*Kraftwerkspark!$H$3/100,
IF(F49=Kraftwerkspark!$B$4,J49*Kraftwerkspark!$H$4/100,
IF(F49=Kraftwerkspark!$B$5,J49*Kraftwerkspark!$H$5/100,
IF(F49=Kraftwerkspark!$B$6,J49*Kraftwerkspark!$H$6/100,0)))))</f>
        <v>0</v>
      </c>
    </row>
    <row r="50" spans="1:11">
      <c r="A50" s="3" t="s">
        <v>80</v>
      </c>
      <c r="B50" s="3" t="s">
        <v>145</v>
      </c>
      <c r="C50" s="6" t="s">
        <v>84</v>
      </c>
      <c r="D50" s="19">
        <v>380</v>
      </c>
      <c r="E50" s="3" t="s">
        <v>147</v>
      </c>
      <c r="F50" s="1" t="s">
        <v>1</v>
      </c>
      <c r="G50" s="1">
        <f>VLOOKUP(F:F,Kraftwerkspark!$B$2:$F$7,4,FALSE)</f>
        <v>0.52</v>
      </c>
      <c r="H50" s="1">
        <f>VLOOKUP(F:F,Kraftwerkspark!$B$2:$F$7,3,FALSE)</f>
        <v>0.2</v>
      </c>
      <c r="I50" s="1">
        <f>VLOOKUP(F:F,Kraftwerkspark!$B$2:$F$7,5,FALSE)</f>
        <v>7.125</v>
      </c>
      <c r="J50" s="7">
        <v>64.98</v>
      </c>
      <c r="K50" s="1">
        <f>IF(F50=Kraftwerkspark!$B$2,J50*Kraftwerkspark!$H$2/100,
IF(F50=Kraftwerkspark!$B$3,J50*Kraftwerkspark!$H$3/100,
IF(F50=Kraftwerkspark!$B$4,J50*Kraftwerkspark!$H$4/100,
IF(F50=Kraftwerkspark!$B$5,J50*Kraftwerkspark!$H$5/100,
IF(F50=Kraftwerkspark!$B$6,J50*Kraftwerkspark!$H$6/100,0)))))</f>
        <v>12.996000000000002</v>
      </c>
    </row>
    <row r="51" spans="1:11">
      <c r="A51" s="3" t="s">
        <v>81</v>
      </c>
      <c r="B51" s="3" t="s">
        <v>145</v>
      </c>
      <c r="C51" s="6" t="s">
        <v>84</v>
      </c>
      <c r="D51" s="19">
        <v>380</v>
      </c>
      <c r="E51" s="3" t="s">
        <v>148</v>
      </c>
      <c r="F51" s="1" t="s">
        <v>89</v>
      </c>
      <c r="G51" s="1">
        <f>VLOOKUP(F:F,Kraftwerkspark!$B$2:$F$7,4,FALSE)</f>
        <v>0.14000000000000001</v>
      </c>
      <c r="H51" s="1">
        <f>VLOOKUP(F:F,Kraftwerkspark!$B$2:$F$7,3,FALSE)</f>
        <v>0.12</v>
      </c>
      <c r="I51" s="1">
        <f>VLOOKUP(F:F,Kraftwerkspark!$B$2:$F$7,5,FALSE)</f>
        <v>0</v>
      </c>
      <c r="J51" s="7">
        <v>152.97999999999999</v>
      </c>
      <c r="K51" s="1">
        <f>IF(F51=Kraftwerkspark!$B$2,J51*Kraftwerkspark!$H$2/100,
IF(F51=Kraftwerkspark!$B$3,J51*Kraftwerkspark!$H$3/100,
IF(F51=Kraftwerkspark!$B$4,J51*Kraftwerkspark!$H$4/100,
IF(F51=Kraftwerkspark!$B$5,J51*Kraftwerkspark!$H$5/100,
IF(F51=Kraftwerkspark!$B$6,J51*Kraftwerkspark!$H$6/100,0)))))</f>
        <v>0</v>
      </c>
    </row>
    <row r="52" spans="1:11">
      <c r="A52" s="3" t="s">
        <v>82</v>
      </c>
      <c r="B52" s="3" t="s">
        <v>149</v>
      </c>
      <c r="C52" s="6" t="s">
        <v>84</v>
      </c>
      <c r="D52" s="19">
        <v>380</v>
      </c>
      <c r="E52" s="3" t="s">
        <v>150</v>
      </c>
      <c r="F52" s="1" t="s">
        <v>89</v>
      </c>
      <c r="G52" s="1">
        <f>VLOOKUP(F:F,Kraftwerkspark!$B$2:$F$7,4,FALSE)</f>
        <v>0.14000000000000001</v>
      </c>
      <c r="H52" s="1">
        <f>VLOOKUP(F:F,Kraftwerkspark!$B$2:$F$7,3,FALSE)</f>
        <v>0.12</v>
      </c>
      <c r="I52" s="1">
        <f>VLOOKUP(F:F,Kraftwerkspark!$B$2:$F$7,5,FALSE)</f>
        <v>0</v>
      </c>
      <c r="J52" s="7">
        <v>3.9800000000000004</v>
      </c>
      <c r="K52" s="1">
        <f>IF(F52=Kraftwerkspark!$B$2,J52*Kraftwerkspark!$H$2/100,
IF(F52=Kraftwerkspark!$B$3,J52*Kraftwerkspark!$H$3/100,
IF(F52=Kraftwerkspark!$B$4,J52*Kraftwerkspark!$H$4/100,
IF(F52=Kraftwerkspark!$B$5,J52*Kraftwerkspark!$H$5/100,
IF(F52=Kraftwerkspark!$B$6,J52*Kraftwerkspark!$H$6/100,0)))))</f>
        <v>0</v>
      </c>
    </row>
    <row r="53" spans="1:11">
      <c r="A53" s="3" t="s">
        <v>165</v>
      </c>
      <c r="B53" s="3" t="s">
        <v>151</v>
      </c>
      <c r="C53" s="6" t="s">
        <v>84</v>
      </c>
      <c r="D53" s="19">
        <v>380</v>
      </c>
      <c r="E53" s="3" t="s">
        <v>152</v>
      </c>
      <c r="F53" s="1" t="s">
        <v>89</v>
      </c>
      <c r="G53" s="1">
        <f>VLOOKUP(F:F,Kraftwerkspark!$B$2:$F$7,4,FALSE)</f>
        <v>0.14000000000000001</v>
      </c>
      <c r="H53" s="1">
        <f>VLOOKUP(F:F,Kraftwerkspark!$B$2:$F$7,3,FALSE)</f>
        <v>0.12</v>
      </c>
      <c r="I53" s="1">
        <f>VLOOKUP(F:F,Kraftwerkspark!$B$2:$F$7,5,FALSE)</f>
        <v>0</v>
      </c>
      <c r="J53" s="7">
        <v>116.98</v>
      </c>
      <c r="K53" s="1">
        <f>IF(F53=Kraftwerkspark!$B$2,J53*Kraftwerkspark!$H$2/100,
IF(F53=Kraftwerkspark!$B$3,J53*Kraftwerkspark!$H$3/100,
IF(F53=Kraftwerkspark!$B$4,J53*Kraftwerkspark!$H$4/100,
IF(F53=Kraftwerkspark!$B$5,J53*Kraftwerkspark!$H$5/100,
IF(F53=Kraftwerkspark!$B$6,J53*Kraftwerkspark!$H$6/100,0)))))</f>
        <v>0</v>
      </c>
    </row>
    <row r="54" spans="1:11">
      <c r="A54" s="3" t="s">
        <v>166</v>
      </c>
      <c r="B54" s="3" t="s">
        <v>151</v>
      </c>
      <c r="C54" s="6" t="s">
        <v>84</v>
      </c>
      <c r="D54" s="19">
        <v>380</v>
      </c>
      <c r="E54" s="3" t="s">
        <v>153</v>
      </c>
      <c r="F54" s="1" t="s">
        <v>1</v>
      </c>
      <c r="G54" s="1">
        <f>VLOOKUP(F:F,Kraftwerkspark!$B$2:$F$7,4,FALSE)</f>
        <v>0.52</v>
      </c>
      <c r="H54" s="1">
        <f>VLOOKUP(F:F,Kraftwerkspark!$B$2:$F$7,3,FALSE)</f>
        <v>0.2</v>
      </c>
      <c r="I54" s="1">
        <f>VLOOKUP(F:F,Kraftwerkspark!$B$2:$F$7,5,FALSE)</f>
        <v>7.125</v>
      </c>
      <c r="J54" s="1">
        <v>35.980000000000004</v>
      </c>
      <c r="K54" s="1">
        <f>IF(F54=Kraftwerkspark!$B$2,J54*Kraftwerkspark!$H$2/100,
IF(F54=Kraftwerkspark!$B$3,J54*Kraftwerkspark!$H$3/100,
IF(F54=Kraftwerkspark!$B$4,J54*Kraftwerkspark!$H$4/100,
IF(F54=Kraftwerkspark!$B$5,J54*Kraftwerkspark!$H$5/100,
IF(F54=Kraftwerkspark!$B$6,J54*Kraftwerkspark!$H$6/100,0)))))</f>
        <v>7.1960000000000015</v>
      </c>
    </row>
    <row r="55" spans="1:11">
      <c r="A55" s="3" t="s">
        <v>167</v>
      </c>
      <c r="B55" s="3" t="s">
        <v>151</v>
      </c>
      <c r="C55" s="6" t="s">
        <v>84</v>
      </c>
      <c r="D55" s="19">
        <v>380</v>
      </c>
      <c r="E55" s="3" t="s">
        <v>154</v>
      </c>
      <c r="F55" s="1" t="s">
        <v>89</v>
      </c>
      <c r="G55" s="1">
        <f>VLOOKUP(F:F,Kraftwerkspark!$B$2:$F$7,4,FALSE)</f>
        <v>0.14000000000000001</v>
      </c>
      <c r="H55" s="1">
        <f>VLOOKUP(F:F,Kraftwerkspark!$B$2:$F$7,3,FALSE)</f>
        <v>0.12</v>
      </c>
      <c r="I55" s="1">
        <f>VLOOKUP(F:F,Kraftwerkspark!$B$2:$F$7,5,FALSE)</f>
        <v>0</v>
      </c>
      <c r="J55" s="1">
        <v>47.680000000000007</v>
      </c>
      <c r="K55" s="1">
        <f>IF(F55=Kraftwerkspark!$B$2,J55*Kraftwerkspark!$H$2/100,
IF(F55=Kraftwerkspark!$B$3,J55*Kraftwerkspark!$H$3/100,
IF(F55=Kraftwerkspark!$B$4,J55*Kraftwerkspark!$H$4/100,
IF(F55=Kraftwerkspark!$B$5,J55*Kraftwerkspark!$H$5/100,
IF(F55=Kraftwerkspark!$B$6,J55*Kraftwerkspark!$H$6/100,0)))))</f>
        <v>0</v>
      </c>
    </row>
    <row r="56" spans="1:11">
      <c r="A56" s="3" t="s">
        <v>168</v>
      </c>
      <c r="B56" s="3" t="s">
        <v>151</v>
      </c>
      <c r="C56" s="6" t="s">
        <v>84</v>
      </c>
      <c r="D56" s="19">
        <v>380</v>
      </c>
      <c r="E56" s="3" t="s">
        <v>155</v>
      </c>
      <c r="F56" s="1" t="s">
        <v>1</v>
      </c>
      <c r="G56" s="1">
        <f>VLOOKUP(F:F,Kraftwerkspark!$B$2:$F$7,4,FALSE)</f>
        <v>0.52</v>
      </c>
      <c r="H56" s="1">
        <f>VLOOKUP(F:F,Kraftwerkspark!$B$2:$F$7,3,FALSE)</f>
        <v>0.2</v>
      </c>
      <c r="I56" s="1">
        <f>VLOOKUP(F:F,Kraftwerkspark!$B$2:$F$7,5,FALSE)</f>
        <v>7.125</v>
      </c>
      <c r="J56" s="1">
        <v>25.98</v>
      </c>
      <c r="K56" s="1">
        <f>IF(F56=Kraftwerkspark!$B$2,J56*Kraftwerkspark!$H$2/100,
IF(F56=Kraftwerkspark!$B$3,J56*Kraftwerkspark!$H$3/100,
IF(F56=Kraftwerkspark!$B$4,J56*Kraftwerkspark!$H$4/100,
IF(F56=Kraftwerkspark!$B$5,J56*Kraftwerkspark!$H$5/100,
IF(F56=Kraftwerkspark!$B$6,J56*Kraftwerkspark!$H$6/100,0)))))</f>
        <v>5.1960000000000006</v>
      </c>
    </row>
    <row r="57" spans="1:11">
      <c r="A57" s="3" t="s">
        <v>169</v>
      </c>
      <c r="B57" s="3" t="s">
        <v>156</v>
      </c>
      <c r="C57" s="6" t="s">
        <v>84</v>
      </c>
      <c r="D57" s="19">
        <v>220</v>
      </c>
      <c r="E57" s="3" t="s">
        <v>157</v>
      </c>
      <c r="F57" s="1" t="s">
        <v>1</v>
      </c>
      <c r="G57" s="1">
        <f>VLOOKUP(F:F,Kraftwerkspark!$B$2:$F$7,4,FALSE)</f>
        <v>0.52</v>
      </c>
      <c r="H57" s="1">
        <f>VLOOKUP(F:F,Kraftwerkspark!$B$2:$F$7,3,FALSE)</f>
        <v>0.2</v>
      </c>
      <c r="I57" s="1">
        <f>VLOOKUP(F:F,Kraftwerkspark!$B$2:$F$7,5,FALSE)</f>
        <v>7.125</v>
      </c>
      <c r="J57" s="1">
        <v>522.98</v>
      </c>
      <c r="K57" s="1">
        <f>IF(F57=Kraftwerkspark!$B$2,J57*Kraftwerkspark!$H$2/100,
IF(F57=Kraftwerkspark!$B$3,J57*Kraftwerkspark!$H$3/100,
IF(F57=Kraftwerkspark!$B$4,J57*Kraftwerkspark!$H$4/100,
IF(F57=Kraftwerkspark!$B$5,J57*Kraftwerkspark!$H$5/100,
IF(F57=Kraftwerkspark!$B$6,J57*Kraftwerkspark!$H$6/100,0)))))</f>
        <v>104.596</v>
      </c>
    </row>
    <row r="58" spans="1:11">
      <c r="A58" s="3" t="s">
        <v>170</v>
      </c>
      <c r="B58" s="3" t="s">
        <v>158</v>
      </c>
      <c r="C58" s="6" t="s">
        <v>84</v>
      </c>
      <c r="D58" s="20">
        <v>380</v>
      </c>
      <c r="E58" s="3" t="s">
        <v>159</v>
      </c>
      <c r="F58" s="1" t="s">
        <v>1</v>
      </c>
      <c r="G58" s="1">
        <f>VLOOKUP(F:F,Kraftwerkspark!$B$2:$F$7,4,FALSE)</f>
        <v>0.52</v>
      </c>
      <c r="H58" s="1">
        <f>VLOOKUP(F:F,Kraftwerkspark!$B$2:$F$7,3,FALSE)</f>
        <v>0.2</v>
      </c>
      <c r="I58" s="1">
        <f>VLOOKUP(F:F,Kraftwerkspark!$B$2:$F$7,5,FALSE)</f>
        <v>7.125</v>
      </c>
      <c r="J58" s="1">
        <v>73.98</v>
      </c>
      <c r="K58" s="1">
        <f>IF(F58=Kraftwerkspark!$B$2,J58*Kraftwerkspark!$H$2/100,
IF(F58=Kraftwerkspark!$B$3,J58*Kraftwerkspark!$H$3/100,
IF(F58=Kraftwerkspark!$B$4,J58*Kraftwerkspark!$H$4/100,
IF(F58=Kraftwerkspark!$B$5,J58*Kraftwerkspark!$H$5/100,
IF(F58=Kraftwerkspark!$B$6,J58*Kraftwerkspark!$H$6/100,0)))))</f>
        <v>14.796000000000001</v>
      </c>
    </row>
    <row r="59" spans="1:11">
      <c r="A59" s="3" t="s">
        <v>171</v>
      </c>
      <c r="B59" s="3" t="s">
        <v>158</v>
      </c>
      <c r="C59" s="6" t="s">
        <v>84</v>
      </c>
      <c r="D59" s="20">
        <v>380</v>
      </c>
      <c r="E59" s="3" t="s">
        <v>160</v>
      </c>
      <c r="F59" s="1" t="s">
        <v>1</v>
      </c>
      <c r="G59" s="1">
        <f>VLOOKUP(F:F,Kraftwerkspark!$B$2:$F$7,4,FALSE)</f>
        <v>0.52</v>
      </c>
      <c r="H59" s="1">
        <f>VLOOKUP(F:F,Kraftwerkspark!$B$2:$F$7,3,FALSE)</f>
        <v>0.2</v>
      </c>
      <c r="I59" s="1">
        <f>VLOOKUP(F:F,Kraftwerkspark!$B$2:$F$7,5,FALSE)</f>
        <v>7.125</v>
      </c>
      <c r="J59" s="1">
        <v>85.98</v>
      </c>
      <c r="K59" s="1">
        <f>IF(F59=Kraftwerkspark!$B$2,J59*Kraftwerkspark!$H$2/100,
IF(F59=Kraftwerkspark!$B$3,J59*Kraftwerkspark!$H$3/100,
IF(F59=Kraftwerkspark!$B$4,J59*Kraftwerkspark!$H$4/100,
IF(F59=Kraftwerkspark!$B$5,J59*Kraftwerkspark!$H$5/100,
IF(F59=Kraftwerkspark!$B$6,J59*Kraftwerkspark!$H$6/100,0)))))</f>
        <v>17.196000000000002</v>
      </c>
    </row>
    <row r="60" spans="1:11">
      <c r="A60" s="3" t="s">
        <v>172</v>
      </c>
      <c r="B60" s="3" t="s">
        <v>158</v>
      </c>
      <c r="C60" s="6" t="s">
        <v>84</v>
      </c>
      <c r="D60" s="20">
        <v>380</v>
      </c>
      <c r="E60" s="3" t="s">
        <v>161</v>
      </c>
      <c r="F60" s="1" t="s">
        <v>1</v>
      </c>
      <c r="G60" s="1">
        <f>VLOOKUP(F:F,Kraftwerkspark!$B$2:$F$7,4,FALSE)</f>
        <v>0.52</v>
      </c>
      <c r="H60" s="1">
        <f>VLOOKUP(F:F,Kraftwerkspark!$B$2:$F$7,3,FALSE)</f>
        <v>0.2</v>
      </c>
      <c r="I60" s="1">
        <f>VLOOKUP(F:F,Kraftwerkspark!$B$2:$F$7,5,FALSE)</f>
        <v>7.125</v>
      </c>
      <c r="J60" s="1">
        <v>70.98</v>
      </c>
      <c r="K60" s="1">
        <f>IF(F60=Kraftwerkspark!$B$2,J60*Kraftwerkspark!$H$2/100,
IF(F60=Kraftwerkspark!$B$3,J60*Kraftwerkspark!$H$3/100,
IF(F60=Kraftwerkspark!$B$4,J60*Kraftwerkspark!$H$4/100,
IF(F60=Kraftwerkspark!$B$5,J60*Kraftwerkspark!$H$5/100,
IF(F60=Kraftwerkspark!$B$6,J60*Kraftwerkspark!$H$6/100,0)))))</f>
        <v>14.196000000000002</v>
      </c>
    </row>
    <row r="61" spans="1:11">
      <c r="A61" s="3" t="s">
        <v>173</v>
      </c>
      <c r="B61" s="3" t="s">
        <v>158</v>
      </c>
      <c r="C61" s="6" t="s">
        <v>84</v>
      </c>
      <c r="D61" s="20">
        <v>380</v>
      </c>
      <c r="E61" s="3" t="s">
        <v>162</v>
      </c>
      <c r="F61" s="1" t="s">
        <v>1</v>
      </c>
      <c r="G61" s="1">
        <f>VLOOKUP(F:F,Kraftwerkspark!$B$2:$F$7,4,FALSE)</f>
        <v>0.52</v>
      </c>
      <c r="H61" s="1">
        <f>VLOOKUP(F:F,Kraftwerkspark!$B$2:$F$7,3,FALSE)</f>
        <v>0.2</v>
      </c>
      <c r="I61" s="1">
        <f>VLOOKUP(F:F,Kraftwerkspark!$B$2:$F$7,5,FALSE)</f>
        <v>7.125</v>
      </c>
      <c r="J61" s="1">
        <v>420.98</v>
      </c>
      <c r="K61" s="1">
        <f>IF(F61=Kraftwerkspark!$B$2,J61*Kraftwerkspark!$H$2/100,
IF(F61=Kraftwerkspark!$B$3,J61*Kraftwerkspark!$H$3/100,
IF(F61=Kraftwerkspark!$B$4,J61*Kraftwerkspark!$H$4/100,
IF(F61=Kraftwerkspark!$B$5,J61*Kraftwerkspark!$H$5/100,
IF(F61=Kraftwerkspark!$B$6,J61*Kraftwerkspark!$H$6/100,0)))))</f>
        <v>84.195999999999998</v>
      </c>
    </row>
    <row r="62" spans="1:11">
      <c r="A62" s="3" t="s">
        <v>177</v>
      </c>
      <c r="B62" s="3" t="s">
        <v>163</v>
      </c>
      <c r="C62" s="6" t="s">
        <v>84</v>
      </c>
      <c r="D62" s="19">
        <v>220</v>
      </c>
      <c r="E62" s="3" t="s">
        <v>164</v>
      </c>
      <c r="F62" s="1" t="s">
        <v>89</v>
      </c>
      <c r="G62" s="1">
        <f>VLOOKUP(F:F,Kraftwerkspark!$B$2:$F$7,4,FALSE)</f>
        <v>0.14000000000000001</v>
      </c>
      <c r="H62" s="1">
        <f>VLOOKUP(F:F,Kraftwerkspark!$B$2:$F$7,3,FALSE)</f>
        <v>0.12</v>
      </c>
      <c r="I62" s="1">
        <f>VLOOKUP(F:F,Kraftwerkspark!$B$2:$F$7,5,FALSE)</f>
        <v>0</v>
      </c>
      <c r="J62" s="1">
        <v>40.980000000000004</v>
      </c>
      <c r="K62" s="1">
        <f>IF(F62=Kraftwerkspark!$B$2,J62*Kraftwerkspark!$H$2/100,
IF(F62=Kraftwerkspark!$B$3,J62*Kraftwerkspark!$H$3/100,
IF(F62=Kraftwerkspark!$B$4,J62*Kraftwerkspark!$H$4/100,
IF(F62=Kraftwerkspark!$B$5,J62*Kraftwerkspark!$H$5/100,
IF(F62=Kraftwerkspark!$B$6,J62*Kraftwerkspark!$H$6/100,0)))))</f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9"/>
  <sheetViews>
    <sheetView workbookViewId="0">
      <selection activeCell="E9" sqref="E9"/>
    </sheetView>
  </sheetViews>
  <sheetFormatPr baseColWidth="10" defaultRowHeight="15"/>
  <cols>
    <col min="2" max="2" width="19.140625" bestFit="1" customWidth="1"/>
    <col min="4" max="4" width="19.5703125" bestFit="1" customWidth="1"/>
    <col min="6" max="6" width="16.5703125" bestFit="1" customWidth="1"/>
    <col min="7" max="7" width="17.140625" style="5" customWidth="1"/>
  </cols>
  <sheetData>
    <row r="1" spans="1:8" ht="30">
      <c r="A1" s="15" t="s">
        <v>12</v>
      </c>
      <c r="B1" s="10" t="s">
        <v>18</v>
      </c>
      <c r="C1" s="15" t="s">
        <v>13</v>
      </c>
      <c r="D1" s="14" t="s">
        <v>15</v>
      </c>
      <c r="E1" s="10" t="s">
        <v>5</v>
      </c>
      <c r="F1" s="14" t="s">
        <v>17</v>
      </c>
      <c r="G1" s="14" t="s">
        <v>20</v>
      </c>
      <c r="H1" s="10" t="s">
        <v>22</v>
      </c>
    </row>
    <row r="2" spans="1:8">
      <c r="A2" s="1">
        <v>1</v>
      </c>
      <c r="B2" s="1" t="s">
        <v>1</v>
      </c>
      <c r="C2" s="16">
        <f>SUMIF(Kraftwerkszuordnung!$F$2:$F$62,B2,Kraftwerkszuordnung!$J$2:$J$62)</f>
        <v>11649.809999999989</v>
      </c>
      <c r="D2" s="3">
        <v>0.2</v>
      </c>
      <c r="E2" s="3">
        <v>0.52</v>
      </c>
      <c r="F2" s="3">
        <f>2.5*$F$5</f>
        <v>7.125</v>
      </c>
      <c r="G2" s="1" t="s">
        <v>19</v>
      </c>
      <c r="H2" s="3">
        <v>20</v>
      </c>
    </row>
    <row r="3" spans="1:8">
      <c r="A3" s="1">
        <v>2</v>
      </c>
      <c r="B3" s="1" t="s">
        <v>3</v>
      </c>
      <c r="C3" s="16">
        <f>SUMIF(Kraftwerkszuordnung!$F$2:$F$62,B3,Kraftwerkszuordnung!$J$2:$J$62)</f>
        <v>2764.9</v>
      </c>
      <c r="D3" s="3">
        <v>0.2</v>
      </c>
      <c r="E3" s="3">
        <v>0.52</v>
      </c>
      <c r="F3" s="3">
        <f>2.5*$F$5</f>
        <v>7.125</v>
      </c>
      <c r="G3" s="1" t="s">
        <v>19</v>
      </c>
      <c r="H3" s="3">
        <v>20</v>
      </c>
    </row>
    <row r="4" spans="1:8">
      <c r="A4" s="1">
        <v>3</v>
      </c>
      <c r="B4" s="1" t="s">
        <v>89</v>
      </c>
      <c r="C4" s="16">
        <f>SUMIF(Kraftwerkszuordnung!$F$2:$F$62,B4,Kraftwerkszuordnung!$J$2:$J$62)</f>
        <v>503.52000000000004</v>
      </c>
      <c r="D4" s="3">
        <v>0.12</v>
      </c>
      <c r="E4" s="3">
        <v>0.14000000000000001</v>
      </c>
      <c r="F4" s="2">
        <v>0</v>
      </c>
      <c r="G4" s="1"/>
      <c r="H4" s="2"/>
    </row>
    <row r="5" spans="1:8">
      <c r="A5" s="1">
        <v>4</v>
      </c>
      <c r="B5" s="1" t="s">
        <v>16</v>
      </c>
      <c r="C5" s="16">
        <f>SUMIF(Kraftwerkszuordnung!$F$2:$F$62,B5,Kraftwerkszuordnung!$J$2:$J$62)</f>
        <v>4925.37</v>
      </c>
      <c r="D5" s="3">
        <v>0.3</v>
      </c>
      <c r="E5" s="3">
        <v>0.42</v>
      </c>
      <c r="F5" s="2">
        <v>2.85</v>
      </c>
      <c r="G5" s="1"/>
      <c r="H5" s="2">
        <v>30</v>
      </c>
    </row>
    <row r="6" spans="1:8">
      <c r="A6" s="1">
        <v>5</v>
      </c>
      <c r="B6" s="1" t="s">
        <v>2</v>
      </c>
      <c r="C6" s="16">
        <f>SUMIF(Kraftwerkszuordnung!$F$2:$F$62,B6,Kraftwerkszuordnung!$J$2:$J$62)</f>
        <v>504</v>
      </c>
      <c r="D6" s="3">
        <v>0</v>
      </c>
      <c r="E6" s="3">
        <v>0.36</v>
      </c>
      <c r="F6" s="3">
        <v>0.36</v>
      </c>
      <c r="G6" s="1"/>
      <c r="H6" s="2">
        <v>70</v>
      </c>
    </row>
    <row r="7" spans="1:8">
      <c r="A7" s="1">
        <v>6</v>
      </c>
      <c r="B7" s="1" t="s">
        <v>125</v>
      </c>
      <c r="C7" s="16">
        <f>SUMIF(Kraftwerkszuordnung!$F$2:$F$62,B7,Kraftwerkszuordnung!$J$2:$J$62)</f>
        <v>292.98</v>
      </c>
      <c r="D7" s="3">
        <v>0</v>
      </c>
      <c r="E7" s="3">
        <v>0.9</v>
      </c>
      <c r="F7" s="3">
        <v>0</v>
      </c>
      <c r="G7" s="1"/>
      <c r="H7" s="3"/>
    </row>
    <row r="8" spans="1:8">
      <c r="A8" s="13"/>
      <c r="B8" s="13"/>
      <c r="C8" s="17"/>
    </row>
    <row r="9" spans="1:8">
      <c r="B9" s="12" t="s">
        <v>14</v>
      </c>
      <c r="C9" s="18">
        <f>SUM(C2:C8)</f>
        <v>20640.579999999987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62"/>
  <sheetViews>
    <sheetView workbookViewId="0">
      <pane ySplit="1" topLeftCell="A2" activePane="bottomLeft" state="frozen"/>
      <selection pane="bottomLeft" activeCell="K8" sqref="K8"/>
    </sheetView>
  </sheetViews>
  <sheetFormatPr baseColWidth="10" defaultRowHeight="15"/>
  <cols>
    <col min="2" max="2" width="17.85546875" bestFit="1" customWidth="1"/>
    <col min="3" max="3" width="12.7109375" bestFit="1" customWidth="1"/>
    <col min="4" max="4" width="9.42578125" customWidth="1"/>
    <col min="5" max="5" width="23.85546875" bestFit="1" customWidth="1"/>
    <col min="6" max="6" width="14.5703125" customWidth="1"/>
    <col min="7" max="7" width="13.28515625" customWidth="1"/>
    <col min="8" max="8" width="16.42578125" customWidth="1"/>
  </cols>
  <sheetData>
    <row r="1" spans="1:9" ht="30">
      <c r="A1" s="9" t="s">
        <v>11</v>
      </c>
      <c r="B1" s="9" t="s">
        <v>6</v>
      </c>
      <c r="C1" s="9" t="s">
        <v>7</v>
      </c>
      <c r="D1" s="9" t="s">
        <v>8</v>
      </c>
      <c r="E1" s="9" t="s">
        <v>0</v>
      </c>
      <c r="F1" s="10" t="s">
        <v>4</v>
      </c>
      <c r="G1" s="10" t="s">
        <v>9</v>
      </c>
      <c r="H1" s="10" t="s">
        <v>10</v>
      </c>
      <c r="I1" s="10" t="s">
        <v>21</v>
      </c>
    </row>
    <row r="2" spans="1:9">
      <c r="A2" s="3" t="s">
        <v>32</v>
      </c>
      <c r="B2" s="3" t="s">
        <v>83</v>
      </c>
      <c r="C2" s="6" t="s">
        <v>84</v>
      </c>
      <c r="D2" s="19">
        <v>220</v>
      </c>
      <c r="E2" s="3" t="s">
        <v>83</v>
      </c>
      <c r="F2" s="1" t="s">
        <v>1</v>
      </c>
      <c r="G2" s="7">
        <v>656.98</v>
      </c>
      <c r="H2" s="1">
        <f>Kraftwerkszuordnung!K2</f>
        <v>131.39600000000002</v>
      </c>
      <c r="I2" s="3"/>
    </row>
    <row r="3" spans="1:9">
      <c r="A3" s="3" t="s">
        <v>33</v>
      </c>
      <c r="B3" s="3" t="s">
        <v>85</v>
      </c>
      <c r="C3" s="6" t="s">
        <v>84</v>
      </c>
      <c r="D3" s="19">
        <v>380</v>
      </c>
      <c r="E3" s="3" t="s">
        <v>86</v>
      </c>
      <c r="F3" s="1" t="s">
        <v>1</v>
      </c>
      <c r="G3" s="7">
        <v>852.98</v>
      </c>
      <c r="H3" s="1">
        <f>Kraftwerkszuordnung!K3</f>
        <v>170.59599999999998</v>
      </c>
      <c r="I3" s="3"/>
    </row>
    <row r="4" spans="1:9">
      <c r="A4" s="3" t="s">
        <v>34</v>
      </c>
      <c r="B4" s="3" t="s">
        <v>85</v>
      </c>
      <c r="C4" s="6" t="s">
        <v>84</v>
      </c>
      <c r="D4" s="19">
        <v>380</v>
      </c>
      <c r="E4" s="3" t="s">
        <v>87</v>
      </c>
      <c r="F4" s="1" t="s">
        <v>1</v>
      </c>
      <c r="G4" s="7">
        <v>136.97999999999999</v>
      </c>
      <c r="H4" s="1">
        <f>Kraftwerkszuordnung!K4</f>
        <v>27.396000000000001</v>
      </c>
      <c r="I4" s="3"/>
    </row>
    <row r="5" spans="1:9">
      <c r="A5" s="3" t="s">
        <v>35</v>
      </c>
      <c r="B5" s="3" t="s">
        <v>85</v>
      </c>
      <c r="C5" s="6" t="s">
        <v>84</v>
      </c>
      <c r="D5" s="19">
        <v>380</v>
      </c>
      <c r="E5" s="3" t="s">
        <v>88</v>
      </c>
      <c r="F5" s="1" t="s">
        <v>89</v>
      </c>
      <c r="G5" s="7">
        <v>86.98</v>
      </c>
      <c r="H5" s="1">
        <f>Kraftwerkszuordnung!K5</f>
        <v>0</v>
      </c>
      <c r="I5" s="3"/>
    </row>
    <row r="6" spans="1:9">
      <c r="A6" s="3" t="s">
        <v>36</v>
      </c>
      <c r="B6" s="3" t="s">
        <v>90</v>
      </c>
      <c r="C6" s="6" t="s">
        <v>84</v>
      </c>
      <c r="D6" s="19">
        <v>380</v>
      </c>
      <c r="E6" s="3" t="s">
        <v>91</v>
      </c>
      <c r="F6" s="1" t="s">
        <v>1</v>
      </c>
      <c r="G6" s="7">
        <v>862.98</v>
      </c>
      <c r="H6" s="1">
        <f>Kraftwerkszuordnung!K6</f>
        <v>172.59599999999998</v>
      </c>
      <c r="I6" s="3"/>
    </row>
    <row r="7" spans="1:9">
      <c r="A7" s="3" t="s">
        <v>37</v>
      </c>
      <c r="B7" s="3" t="s">
        <v>90</v>
      </c>
      <c r="C7" s="6" t="s">
        <v>84</v>
      </c>
      <c r="D7" s="19">
        <v>380</v>
      </c>
      <c r="E7" s="3" t="s">
        <v>92</v>
      </c>
      <c r="F7" s="1" t="s">
        <v>93</v>
      </c>
      <c r="G7" s="7">
        <v>622.98</v>
      </c>
      <c r="H7" s="1">
        <f>Kraftwerkszuordnung!K7</f>
        <v>186.89400000000001</v>
      </c>
      <c r="I7" s="3"/>
    </row>
    <row r="8" spans="1:9">
      <c r="A8" s="3" t="s">
        <v>38</v>
      </c>
      <c r="B8" s="3" t="s">
        <v>90</v>
      </c>
      <c r="C8" s="6" t="s">
        <v>84</v>
      </c>
      <c r="D8" s="19">
        <v>380</v>
      </c>
      <c r="E8" s="3" t="s">
        <v>94</v>
      </c>
      <c r="F8" s="1" t="s">
        <v>2</v>
      </c>
      <c r="G8" s="7">
        <v>504</v>
      </c>
      <c r="H8" s="1">
        <f>Kraftwerkszuordnung!K8</f>
        <v>352.8</v>
      </c>
      <c r="I8" s="3"/>
    </row>
    <row r="9" spans="1:9">
      <c r="A9" s="3" t="s">
        <v>39</v>
      </c>
      <c r="B9" s="3" t="s">
        <v>90</v>
      </c>
      <c r="C9" s="6" t="s">
        <v>84</v>
      </c>
      <c r="D9" s="19">
        <v>380</v>
      </c>
      <c r="E9" s="3" t="s">
        <v>95</v>
      </c>
      <c r="F9" s="1" t="s">
        <v>93</v>
      </c>
      <c r="G9" s="7">
        <v>425.98</v>
      </c>
      <c r="H9" s="1">
        <f>Kraftwerkszuordnung!K9</f>
        <v>127.79400000000001</v>
      </c>
      <c r="I9" s="3"/>
    </row>
    <row r="10" spans="1:9">
      <c r="A10" s="3" t="s">
        <v>40</v>
      </c>
      <c r="B10" s="3" t="s">
        <v>90</v>
      </c>
      <c r="C10" s="6" t="s">
        <v>84</v>
      </c>
      <c r="D10" s="19">
        <v>380</v>
      </c>
      <c r="E10" s="3" t="s">
        <v>96</v>
      </c>
      <c r="F10" s="1" t="s">
        <v>1</v>
      </c>
      <c r="G10" s="7">
        <v>397.98</v>
      </c>
      <c r="H10" s="1">
        <f>Kraftwerkszuordnung!K10</f>
        <v>79.596000000000004</v>
      </c>
      <c r="I10" s="3"/>
    </row>
    <row r="11" spans="1:9">
      <c r="A11" s="3" t="s">
        <v>41</v>
      </c>
      <c r="B11" s="3" t="s">
        <v>97</v>
      </c>
      <c r="C11" s="6" t="s">
        <v>84</v>
      </c>
      <c r="D11" s="19">
        <v>380</v>
      </c>
      <c r="E11" s="3" t="s">
        <v>98</v>
      </c>
      <c r="F11" s="1" t="s">
        <v>1</v>
      </c>
      <c r="G11" s="7">
        <v>241.98</v>
      </c>
      <c r="H11" s="1">
        <f>Kraftwerkszuordnung!K11</f>
        <v>48.395999999999994</v>
      </c>
      <c r="I11" s="3"/>
    </row>
    <row r="12" spans="1:9">
      <c r="A12" s="3" t="s">
        <v>42</v>
      </c>
      <c r="B12" s="3" t="s">
        <v>97</v>
      </c>
      <c r="C12" s="6" t="s">
        <v>84</v>
      </c>
      <c r="D12" s="19">
        <v>380</v>
      </c>
      <c r="E12" s="3" t="s">
        <v>99</v>
      </c>
      <c r="F12" s="1" t="s">
        <v>1</v>
      </c>
      <c r="G12" s="7">
        <v>0</v>
      </c>
      <c r="H12" s="1">
        <f>Kraftwerkszuordnung!K12</f>
        <v>0</v>
      </c>
      <c r="I12" s="3"/>
    </row>
    <row r="13" spans="1:9">
      <c r="A13" s="3" t="s">
        <v>43</v>
      </c>
      <c r="B13" s="3" t="s">
        <v>97</v>
      </c>
      <c r="C13" s="6" t="s">
        <v>84</v>
      </c>
      <c r="D13" s="19">
        <v>380</v>
      </c>
      <c r="E13" s="3" t="s">
        <v>100</v>
      </c>
      <c r="F13" s="1" t="s">
        <v>1</v>
      </c>
      <c r="G13" s="7">
        <v>655.98</v>
      </c>
      <c r="H13" s="1">
        <f>Kraftwerkszuordnung!K13</f>
        <v>131.196</v>
      </c>
      <c r="I13" s="3"/>
    </row>
    <row r="14" spans="1:9">
      <c r="A14" s="3" t="s">
        <v>44</v>
      </c>
      <c r="B14" s="3" t="s">
        <v>101</v>
      </c>
      <c r="C14" s="6" t="s">
        <v>84</v>
      </c>
      <c r="D14" s="19">
        <v>380</v>
      </c>
      <c r="E14" s="3" t="s">
        <v>102</v>
      </c>
      <c r="F14" s="1" t="s">
        <v>103</v>
      </c>
      <c r="G14" s="7">
        <v>582.98</v>
      </c>
      <c r="H14" s="1">
        <f>Kraftwerkszuordnung!K14</f>
        <v>174.89400000000001</v>
      </c>
      <c r="I14" s="3"/>
    </row>
    <row r="15" spans="1:9">
      <c r="A15" s="3" t="s">
        <v>45</v>
      </c>
      <c r="B15" s="3" t="s">
        <v>101</v>
      </c>
      <c r="C15" s="6" t="s">
        <v>84</v>
      </c>
      <c r="D15" s="19">
        <v>380</v>
      </c>
      <c r="E15" s="3" t="s">
        <v>104</v>
      </c>
      <c r="F15" s="1" t="s">
        <v>1</v>
      </c>
      <c r="G15" s="7">
        <v>40.980000000000004</v>
      </c>
      <c r="H15" s="1">
        <f>Kraftwerkszuordnung!K15</f>
        <v>8.1960000000000015</v>
      </c>
      <c r="I15" s="3"/>
    </row>
    <row r="16" spans="1:9">
      <c r="A16" s="3" t="s">
        <v>46</v>
      </c>
      <c r="B16" s="3" t="s">
        <v>105</v>
      </c>
      <c r="C16" s="6" t="s">
        <v>84</v>
      </c>
      <c r="D16" s="19">
        <v>380</v>
      </c>
      <c r="E16" s="3" t="s">
        <v>106</v>
      </c>
      <c r="F16" s="1" t="s">
        <v>1</v>
      </c>
      <c r="G16" s="7">
        <v>2447.98</v>
      </c>
      <c r="H16" s="1">
        <f>Kraftwerkszuordnung!K16</f>
        <v>489.596</v>
      </c>
      <c r="I16" s="3"/>
    </row>
    <row r="17" spans="1:9">
      <c r="A17" s="3" t="s">
        <v>47</v>
      </c>
      <c r="B17" s="3" t="s">
        <v>105</v>
      </c>
      <c r="C17" s="6" t="s">
        <v>84</v>
      </c>
      <c r="D17" s="19">
        <v>380</v>
      </c>
      <c r="E17" s="3" t="s">
        <v>107</v>
      </c>
      <c r="F17" s="1" t="s">
        <v>1</v>
      </c>
      <c r="G17" s="7">
        <v>0</v>
      </c>
      <c r="H17" s="1">
        <f>Kraftwerkszuordnung!K17</f>
        <v>0</v>
      </c>
      <c r="I17" s="3"/>
    </row>
    <row r="18" spans="1:9">
      <c r="A18" s="3" t="s">
        <v>48</v>
      </c>
      <c r="B18" s="3" t="s">
        <v>108</v>
      </c>
      <c r="C18" s="6" t="s">
        <v>84</v>
      </c>
      <c r="D18" s="19">
        <v>380</v>
      </c>
      <c r="E18" s="3" t="s">
        <v>108</v>
      </c>
      <c r="F18" s="1" t="s">
        <v>1</v>
      </c>
      <c r="G18" s="7">
        <v>44.980000000000004</v>
      </c>
      <c r="H18" s="1">
        <f>Kraftwerkszuordnung!K18</f>
        <v>8.9960000000000022</v>
      </c>
      <c r="I18" s="3"/>
    </row>
    <row r="19" spans="1:9">
      <c r="A19" s="3" t="s">
        <v>49</v>
      </c>
      <c r="B19" s="3" t="s">
        <v>108</v>
      </c>
      <c r="C19" s="6" t="s">
        <v>84</v>
      </c>
      <c r="D19" s="19">
        <v>380</v>
      </c>
      <c r="E19" s="3" t="s">
        <v>109</v>
      </c>
      <c r="F19" s="1" t="s">
        <v>1</v>
      </c>
      <c r="G19" s="7">
        <v>42.980000000000004</v>
      </c>
      <c r="H19" s="1">
        <f>Kraftwerkszuordnung!K19</f>
        <v>8.5960000000000019</v>
      </c>
      <c r="I19" s="3"/>
    </row>
    <row r="20" spans="1:9">
      <c r="A20" s="3" t="s">
        <v>50</v>
      </c>
      <c r="B20" s="3" t="s">
        <v>110</v>
      </c>
      <c r="C20" s="6" t="s">
        <v>84</v>
      </c>
      <c r="D20" s="19">
        <v>380</v>
      </c>
      <c r="E20" s="3" t="s">
        <v>111</v>
      </c>
      <c r="F20" s="1" t="s">
        <v>1</v>
      </c>
      <c r="G20" s="7">
        <v>113.98</v>
      </c>
      <c r="H20" s="1">
        <f>Kraftwerkszuordnung!K20</f>
        <v>22.795999999999999</v>
      </c>
      <c r="I20" s="3"/>
    </row>
    <row r="21" spans="1:9">
      <c r="A21" s="3" t="s">
        <v>51</v>
      </c>
      <c r="B21" s="3" t="s">
        <v>110</v>
      </c>
      <c r="C21" s="6" t="s">
        <v>84</v>
      </c>
      <c r="D21" s="19">
        <v>380</v>
      </c>
      <c r="E21" s="3" t="s">
        <v>112</v>
      </c>
      <c r="F21" s="1" t="s">
        <v>16</v>
      </c>
      <c r="G21" s="7">
        <v>1267.98</v>
      </c>
      <c r="H21" s="1">
        <f>Kraftwerkszuordnung!K21</f>
        <v>380.39400000000001</v>
      </c>
      <c r="I21" s="3"/>
    </row>
    <row r="22" spans="1:9">
      <c r="A22" s="3" t="s">
        <v>52</v>
      </c>
      <c r="B22" s="3" t="s">
        <v>110</v>
      </c>
      <c r="C22" s="6" t="s">
        <v>84</v>
      </c>
      <c r="D22" s="19">
        <v>380</v>
      </c>
      <c r="E22" s="3" t="s">
        <v>113</v>
      </c>
      <c r="F22" s="1" t="s">
        <v>3</v>
      </c>
      <c r="G22" s="7">
        <v>761.98</v>
      </c>
      <c r="H22" s="1">
        <f>Kraftwerkszuordnung!K22</f>
        <v>152.39600000000002</v>
      </c>
      <c r="I22" s="3"/>
    </row>
    <row r="23" spans="1:9">
      <c r="A23" s="3" t="s">
        <v>53</v>
      </c>
      <c r="B23" s="3" t="s">
        <v>110</v>
      </c>
      <c r="C23" s="6" t="s">
        <v>84</v>
      </c>
      <c r="D23" s="19">
        <v>380</v>
      </c>
      <c r="E23" s="3" t="s">
        <v>114</v>
      </c>
      <c r="F23" s="1" t="s">
        <v>1</v>
      </c>
      <c r="G23" s="7">
        <v>25.98</v>
      </c>
      <c r="H23" s="1">
        <f>Kraftwerkszuordnung!K23</f>
        <v>5.1960000000000006</v>
      </c>
      <c r="I23" s="3"/>
    </row>
    <row r="24" spans="1:9">
      <c r="A24" s="3" t="s">
        <v>54</v>
      </c>
      <c r="B24" s="3" t="s">
        <v>110</v>
      </c>
      <c r="C24" s="6" t="s">
        <v>84</v>
      </c>
      <c r="D24" s="19">
        <v>380</v>
      </c>
      <c r="E24" s="3" t="s">
        <v>115</v>
      </c>
      <c r="F24" s="1" t="s">
        <v>1</v>
      </c>
      <c r="G24" s="7">
        <v>31.98</v>
      </c>
      <c r="H24" s="1">
        <f>Kraftwerkszuordnung!K24</f>
        <v>6.3959999999999999</v>
      </c>
      <c r="I24" s="3"/>
    </row>
    <row r="25" spans="1:9">
      <c r="A25" s="3" t="s">
        <v>55</v>
      </c>
      <c r="B25" s="3" t="s">
        <v>116</v>
      </c>
      <c r="C25" s="6" t="s">
        <v>84</v>
      </c>
      <c r="D25" s="19">
        <v>380</v>
      </c>
      <c r="E25" s="3" t="s">
        <v>117</v>
      </c>
      <c r="F25" s="1" t="s">
        <v>1</v>
      </c>
      <c r="G25" s="7">
        <v>52.980000000000004</v>
      </c>
      <c r="H25" s="1">
        <f>Kraftwerkszuordnung!K25</f>
        <v>10.596000000000002</v>
      </c>
      <c r="I25" s="3"/>
    </row>
    <row r="26" spans="1:9">
      <c r="A26" s="3" t="s">
        <v>56</v>
      </c>
      <c r="B26" s="3" t="s">
        <v>116</v>
      </c>
      <c r="C26" s="6" t="s">
        <v>84</v>
      </c>
      <c r="D26" s="19">
        <v>380</v>
      </c>
      <c r="E26" s="3" t="s">
        <v>118</v>
      </c>
      <c r="F26" s="1" t="s">
        <v>1</v>
      </c>
      <c r="G26" s="7">
        <v>50.980000000000004</v>
      </c>
      <c r="H26" s="1">
        <f>Kraftwerkszuordnung!K26</f>
        <v>10.196000000000002</v>
      </c>
      <c r="I26" s="3"/>
    </row>
    <row r="27" spans="1:9">
      <c r="A27" s="3" t="s">
        <v>57</v>
      </c>
      <c r="B27" s="3" t="s">
        <v>116</v>
      </c>
      <c r="C27" s="6" t="s">
        <v>84</v>
      </c>
      <c r="D27" s="19">
        <v>380</v>
      </c>
      <c r="E27" s="3" t="s">
        <v>116</v>
      </c>
      <c r="F27" s="1" t="s">
        <v>89</v>
      </c>
      <c r="G27" s="7">
        <v>18.98</v>
      </c>
      <c r="H27" s="1">
        <f>Kraftwerkszuordnung!K27</f>
        <v>0</v>
      </c>
      <c r="I27" s="3"/>
    </row>
    <row r="28" spans="1:9">
      <c r="A28" s="3" t="s">
        <v>58</v>
      </c>
      <c r="B28" s="3" t="s">
        <v>119</v>
      </c>
      <c r="C28" s="6" t="s">
        <v>84</v>
      </c>
      <c r="D28" s="19">
        <v>220</v>
      </c>
      <c r="E28" s="3" t="s">
        <v>120</v>
      </c>
      <c r="F28" s="1" t="s">
        <v>1</v>
      </c>
      <c r="G28" s="7">
        <v>348.98</v>
      </c>
      <c r="H28" s="1">
        <f>Kraftwerkszuordnung!K28</f>
        <v>69.796000000000006</v>
      </c>
      <c r="I28" s="3"/>
    </row>
    <row r="29" spans="1:9">
      <c r="A29" s="3" t="s">
        <v>59</v>
      </c>
      <c r="B29" s="3" t="s">
        <v>121</v>
      </c>
      <c r="C29" s="6" t="s">
        <v>84</v>
      </c>
      <c r="D29" s="19">
        <v>380</v>
      </c>
      <c r="E29" s="3" t="s">
        <v>122</v>
      </c>
      <c r="F29" s="1" t="s">
        <v>3</v>
      </c>
      <c r="G29" s="7">
        <v>782.98</v>
      </c>
      <c r="H29" s="1">
        <f>Kraftwerkszuordnung!K29</f>
        <v>156.596</v>
      </c>
      <c r="I29" s="3"/>
    </row>
    <row r="30" spans="1:9">
      <c r="A30" s="3" t="s">
        <v>60</v>
      </c>
      <c r="B30" s="3" t="s">
        <v>121</v>
      </c>
      <c r="C30" s="6" t="s">
        <v>84</v>
      </c>
      <c r="D30" s="19">
        <v>380</v>
      </c>
      <c r="E30" s="3" t="s">
        <v>123</v>
      </c>
      <c r="F30" s="1" t="s">
        <v>1</v>
      </c>
      <c r="G30" s="7">
        <v>261.98</v>
      </c>
      <c r="H30" s="1">
        <f>Kraftwerkszuordnung!K30</f>
        <v>52.396000000000001</v>
      </c>
      <c r="I30" s="3"/>
    </row>
    <row r="31" spans="1:9">
      <c r="A31" s="3" t="s">
        <v>61</v>
      </c>
      <c r="B31" s="3" t="s">
        <v>121</v>
      </c>
      <c r="C31" s="6" t="s">
        <v>84</v>
      </c>
      <c r="D31" s="19">
        <v>380</v>
      </c>
      <c r="E31" s="3" t="s">
        <v>124</v>
      </c>
      <c r="F31" s="1" t="s">
        <v>125</v>
      </c>
      <c r="G31" s="7">
        <v>292.98</v>
      </c>
      <c r="H31" s="1">
        <f>Kraftwerkszuordnung!K31</f>
        <v>0</v>
      </c>
      <c r="I31" s="3"/>
    </row>
    <row r="32" spans="1:9">
      <c r="A32" s="3" t="s">
        <v>62</v>
      </c>
      <c r="B32" s="3" t="s">
        <v>121</v>
      </c>
      <c r="C32" s="6" t="s">
        <v>84</v>
      </c>
      <c r="D32" s="19">
        <v>380</v>
      </c>
      <c r="E32" s="3" t="s">
        <v>126</v>
      </c>
      <c r="F32" s="1" t="s">
        <v>1</v>
      </c>
      <c r="G32" s="7">
        <v>201.98</v>
      </c>
      <c r="H32" s="1">
        <f>Kraftwerkszuordnung!K32</f>
        <v>40.396000000000001</v>
      </c>
      <c r="I32" s="3"/>
    </row>
    <row r="33" spans="1:9">
      <c r="A33" s="3" t="s">
        <v>63</v>
      </c>
      <c r="B33" s="3" t="s">
        <v>121</v>
      </c>
      <c r="C33" s="6" t="s">
        <v>84</v>
      </c>
      <c r="D33" s="19">
        <v>380</v>
      </c>
      <c r="E33" s="3" t="s">
        <v>127</v>
      </c>
      <c r="F33" s="1" t="s">
        <v>89</v>
      </c>
      <c r="G33" s="7">
        <v>24.98</v>
      </c>
      <c r="H33" s="1">
        <f>Kraftwerkszuordnung!K33</f>
        <v>0</v>
      </c>
      <c r="I33" s="3"/>
    </row>
    <row r="34" spans="1:9">
      <c r="A34" s="3" t="s">
        <v>64</v>
      </c>
      <c r="B34" s="3" t="s">
        <v>128</v>
      </c>
      <c r="C34" s="6" t="s">
        <v>84</v>
      </c>
      <c r="D34" s="19">
        <v>380</v>
      </c>
      <c r="E34" s="3" t="s">
        <v>128</v>
      </c>
      <c r="F34" s="1" t="s">
        <v>1</v>
      </c>
      <c r="G34" s="7">
        <v>111.98</v>
      </c>
      <c r="H34" s="1">
        <f>Kraftwerkszuordnung!K34</f>
        <v>22.396000000000001</v>
      </c>
      <c r="I34" s="3"/>
    </row>
    <row r="35" spans="1:9">
      <c r="A35" s="3" t="s">
        <v>65</v>
      </c>
      <c r="B35" s="3" t="s">
        <v>128</v>
      </c>
      <c r="C35" s="6" t="s">
        <v>84</v>
      </c>
      <c r="D35" s="19">
        <v>380</v>
      </c>
      <c r="E35" s="3" t="s">
        <v>129</v>
      </c>
      <c r="F35" s="1" t="s">
        <v>3</v>
      </c>
      <c r="G35" s="7">
        <v>872.98</v>
      </c>
      <c r="H35" s="1">
        <f>Kraftwerkszuordnung!K35</f>
        <v>174.59599999999998</v>
      </c>
      <c r="I35" s="3"/>
    </row>
    <row r="36" spans="1:9">
      <c r="A36" s="3" t="s">
        <v>66</v>
      </c>
      <c r="B36" s="3" t="s">
        <v>128</v>
      </c>
      <c r="C36" s="6" t="s">
        <v>84</v>
      </c>
      <c r="D36" s="19">
        <v>380</v>
      </c>
      <c r="E36" s="3" t="s">
        <v>130</v>
      </c>
      <c r="F36" s="1" t="s">
        <v>3</v>
      </c>
      <c r="G36" s="7">
        <v>120.98</v>
      </c>
      <c r="H36" s="1">
        <f>Kraftwerkszuordnung!K36</f>
        <v>24.195999999999998</v>
      </c>
      <c r="I36" s="3"/>
    </row>
    <row r="37" spans="1:9">
      <c r="A37" s="3" t="s">
        <v>67</v>
      </c>
      <c r="B37" s="3" t="s">
        <v>131</v>
      </c>
      <c r="C37" s="6" t="s">
        <v>84</v>
      </c>
      <c r="D37" s="19">
        <v>220</v>
      </c>
      <c r="E37" s="3" t="s">
        <v>132</v>
      </c>
      <c r="F37" s="1" t="s">
        <v>89</v>
      </c>
      <c r="G37" s="7">
        <v>9.98</v>
      </c>
      <c r="H37" s="1">
        <f>Kraftwerkszuordnung!K37</f>
        <v>0</v>
      </c>
      <c r="I37" s="3"/>
    </row>
    <row r="38" spans="1:9">
      <c r="A38" s="3" t="s">
        <v>68</v>
      </c>
      <c r="B38" s="3" t="s">
        <v>133</v>
      </c>
      <c r="C38" s="6" t="s">
        <v>84</v>
      </c>
      <c r="D38" s="19">
        <v>380</v>
      </c>
      <c r="E38" s="3" t="s">
        <v>134</v>
      </c>
      <c r="F38" s="1" t="s">
        <v>3</v>
      </c>
      <c r="G38" s="7">
        <v>225.98</v>
      </c>
      <c r="H38" s="1">
        <f>Kraftwerkszuordnung!K38</f>
        <v>45.195999999999998</v>
      </c>
      <c r="I38" s="3"/>
    </row>
    <row r="39" spans="1:9">
      <c r="A39" s="3" t="s">
        <v>69</v>
      </c>
      <c r="B39" s="3" t="s">
        <v>133</v>
      </c>
      <c r="C39" s="6" t="s">
        <v>84</v>
      </c>
      <c r="D39" s="19">
        <v>380</v>
      </c>
      <c r="E39" s="3" t="s">
        <v>135</v>
      </c>
      <c r="F39" s="1" t="s">
        <v>1</v>
      </c>
      <c r="G39" s="7">
        <v>1937.98</v>
      </c>
      <c r="H39" s="1">
        <f>Kraftwerkszuordnung!K39</f>
        <v>387.596</v>
      </c>
      <c r="I39" s="3"/>
    </row>
    <row r="40" spans="1:9">
      <c r="A40" s="3" t="s">
        <v>70</v>
      </c>
      <c r="B40" s="3" t="s">
        <v>133</v>
      </c>
      <c r="C40" s="6" t="s">
        <v>84</v>
      </c>
      <c r="D40" s="19">
        <v>380</v>
      </c>
      <c r="E40" s="3" t="s">
        <v>136</v>
      </c>
      <c r="F40" s="1" t="s">
        <v>103</v>
      </c>
      <c r="G40" s="7">
        <v>276.98</v>
      </c>
      <c r="H40" s="1">
        <f>Kraftwerkszuordnung!K40</f>
        <v>83.094000000000008</v>
      </c>
      <c r="I40" s="3"/>
    </row>
    <row r="41" spans="1:9">
      <c r="A41" s="3" t="s">
        <v>71</v>
      </c>
      <c r="B41" s="3" t="s">
        <v>137</v>
      </c>
      <c r="C41" s="6" t="s">
        <v>84</v>
      </c>
      <c r="D41" s="19">
        <v>380</v>
      </c>
      <c r="E41" s="3" t="s">
        <v>138</v>
      </c>
      <c r="F41" s="1" t="s">
        <v>103</v>
      </c>
      <c r="G41" s="7">
        <v>1092.98</v>
      </c>
      <c r="H41" s="1">
        <f>Kraftwerkszuordnung!K41</f>
        <v>327.89400000000001</v>
      </c>
      <c r="I41" s="3"/>
    </row>
    <row r="42" spans="1:9">
      <c r="A42" s="3" t="s">
        <v>72</v>
      </c>
      <c r="B42" s="3" t="s">
        <v>137</v>
      </c>
      <c r="C42" s="6" t="s">
        <v>84</v>
      </c>
      <c r="D42" s="19">
        <v>380</v>
      </c>
      <c r="E42" s="3" t="s">
        <v>139</v>
      </c>
      <c r="F42" s="1" t="s">
        <v>1</v>
      </c>
      <c r="G42" s="7">
        <v>72.98</v>
      </c>
      <c r="H42" s="1">
        <f>Kraftwerkszuordnung!K42</f>
        <v>14.596000000000002</v>
      </c>
      <c r="I42" s="3"/>
    </row>
    <row r="43" spans="1:9">
      <c r="A43" s="3" t="s">
        <v>73</v>
      </c>
      <c r="B43" s="3" t="s">
        <v>140</v>
      </c>
      <c r="C43" s="6" t="s">
        <v>84</v>
      </c>
      <c r="D43" s="19">
        <v>380</v>
      </c>
      <c r="E43" s="3" t="s">
        <v>141</v>
      </c>
      <c r="F43" s="1" t="s">
        <v>1</v>
      </c>
      <c r="G43" s="7">
        <v>55.980000000000004</v>
      </c>
      <c r="H43" s="1">
        <f>Kraftwerkszuordnung!K43</f>
        <v>11.196000000000002</v>
      </c>
      <c r="I43" s="3"/>
    </row>
    <row r="44" spans="1:9">
      <c r="A44" s="3" t="s">
        <v>74</v>
      </c>
      <c r="B44" s="3" t="s">
        <v>140</v>
      </c>
      <c r="C44" s="6" t="s">
        <v>84</v>
      </c>
      <c r="D44" s="19">
        <v>380</v>
      </c>
      <c r="E44" s="3" t="s">
        <v>142</v>
      </c>
      <c r="F44" s="1" t="s">
        <v>1</v>
      </c>
      <c r="G44" s="7">
        <v>55.980000000000004</v>
      </c>
      <c r="H44" s="1">
        <f>Kraftwerkszuordnung!K44</f>
        <v>11.196000000000002</v>
      </c>
      <c r="I44" s="3"/>
    </row>
    <row r="45" spans="1:9">
      <c r="A45" s="3" t="s">
        <v>75</v>
      </c>
      <c r="B45" s="3" t="s">
        <v>140</v>
      </c>
      <c r="C45" s="6" t="s">
        <v>84</v>
      </c>
      <c r="D45" s="19">
        <v>380</v>
      </c>
      <c r="E45" s="3" t="s">
        <v>143</v>
      </c>
      <c r="F45" s="1" t="s">
        <v>1</v>
      </c>
      <c r="G45" s="7">
        <v>15.98</v>
      </c>
      <c r="H45" s="1">
        <f>Kraftwerkszuordnung!K45</f>
        <v>3.1960000000000002</v>
      </c>
      <c r="I45" s="3"/>
    </row>
    <row r="46" spans="1:9">
      <c r="A46" s="3" t="s">
        <v>76</v>
      </c>
      <c r="B46" s="3" t="s">
        <v>140</v>
      </c>
      <c r="C46" s="6" t="s">
        <v>84</v>
      </c>
      <c r="D46" s="19">
        <v>380</v>
      </c>
      <c r="E46" s="3" t="s">
        <v>144</v>
      </c>
      <c r="F46" s="1" t="s">
        <v>1</v>
      </c>
      <c r="G46" s="7">
        <v>29.98</v>
      </c>
      <c r="H46" s="1">
        <f>Kraftwerkszuordnung!K46</f>
        <v>5.9960000000000004</v>
      </c>
      <c r="I46" s="3"/>
    </row>
    <row r="47" spans="1:9">
      <c r="A47" s="3" t="s">
        <v>77</v>
      </c>
      <c r="B47" s="3" t="s">
        <v>145</v>
      </c>
      <c r="C47" s="6" t="s">
        <v>84</v>
      </c>
      <c r="D47" s="19">
        <v>380</v>
      </c>
      <c r="E47" s="3" t="s">
        <v>178</v>
      </c>
      <c r="F47" s="1" t="s">
        <v>16</v>
      </c>
      <c r="G47" s="7">
        <v>655.49</v>
      </c>
      <c r="H47" s="1">
        <f>Kraftwerkszuordnung!K47</f>
        <v>196.64700000000002</v>
      </c>
      <c r="I47" s="3"/>
    </row>
    <row r="48" spans="1:9">
      <c r="A48" s="3" t="s">
        <v>78</v>
      </c>
      <c r="B48" s="3" t="s">
        <v>145</v>
      </c>
      <c r="C48" s="6" t="s">
        <v>84</v>
      </c>
      <c r="D48" s="19">
        <v>380</v>
      </c>
      <c r="E48" s="3" t="s">
        <v>179</v>
      </c>
      <c r="F48" s="1" t="s">
        <v>1</v>
      </c>
      <c r="G48" s="7">
        <v>595.49</v>
      </c>
      <c r="H48" s="1">
        <f>Kraftwerkszuordnung!K48</f>
        <v>119.098</v>
      </c>
      <c r="I48" s="3"/>
    </row>
    <row r="49" spans="1:9">
      <c r="A49" s="3" t="s">
        <v>79</v>
      </c>
      <c r="B49" s="3" t="s">
        <v>145</v>
      </c>
      <c r="C49" s="6" t="s">
        <v>84</v>
      </c>
      <c r="D49" s="19">
        <v>380</v>
      </c>
      <c r="E49" s="3" t="s">
        <v>146</v>
      </c>
      <c r="F49" s="1" t="s">
        <v>1</v>
      </c>
      <c r="G49" s="7">
        <v>0</v>
      </c>
      <c r="H49" s="1">
        <f>Kraftwerkszuordnung!K49</f>
        <v>0</v>
      </c>
      <c r="I49" s="3"/>
    </row>
    <row r="50" spans="1:9">
      <c r="A50" s="3" t="s">
        <v>80</v>
      </c>
      <c r="B50" s="3" t="s">
        <v>145</v>
      </c>
      <c r="C50" s="6" t="s">
        <v>84</v>
      </c>
      <c r="D50" s="19">
        <v>380</v>
      </c>
      <c r="E50" s="3" t="s">
        <v>147</v>
      </c>
      <c r="F50" s="1" t="s">
        <v>1</v>
      </c>
      <c r="G50" s="7">
        <v>64.98</v>
      </c>
      <c r="H50" s="1">
        <f>Kraftwerkszuordnung!K50</f>
        <v>12.996000000000002</v>
      </c>
      <c r="I50" s="3"/>
    </row>
    <row r="51" spans="1:9">
      <c r="A51" s="3" t="s">
        <v>81</v>
      </c>
      <c r="B51" s="3" t="s">
        <v>145</v>
      </c>
      <c r="C51" s="6" t="s">
        <v>84</v>
      </c>
      <c r="D51" s="19">
        <v>380</v>
      </c>
      <c r="E51" s="3" t="s">
        <v>148</v>
      </c>
      <c r="F51" s="1" t="s">
        <v>89</v>
      </c>
      <c r="G51" s="7">
        <v>152.97999999999999</v>
      </c>
      <c r="H51" s="1">
        <f>Kraftwerkszuordnung!K51</f>
        <v>0</v>
      </c>
      <c r="I51" s="3"/>
    </row>
    <row r="52" spans="1:9">
      <c r="A52" s="3" t="s">
        <v>82</v>
      </c>
      <c r="B52" s="3" t="s">
        <v>149</v>
      </c>
      <c r="C52" s="6" t="s">
        <v>84</v>
      </c>
      <c r="D52" s="19">
        <v>380</v>
      </c>
      <c r="E52" s="3" t="s">
        <v>150</v>
      </c>
      <c r="F52" s="1" t="s">
        <v>89</v>
      </c>
      <c r="G52" s="7">
        <v>3.9800000000000004</v>
      </c>
      <c r="H52" s="1">
        <f>Kraftwerkszuordnung!K52</f>
        <v>0</v>
      </c>
      <c r="I52" s="3"/>
    </row>
    <row r="53" spans="1:9">
      <c r="A53" s="3" t="s">
        <v>165</v>
      </c>
      <c r="B53" s="3" t="s">
        <v>151</v>
      </c>
      <c r="C53" s="6" t="s">
        <v>84</v>
      </c>
      <c r="D53" s="19">
        <v>380</v>
      </c>
      <c r="E53" s="3" t="s">
        <v>152</v>
      </c>
      <c r="F53" s="1" t="s">
        <v>89</v>
      </c>
      <c r="G53" s="7">
        <v>116.98</v>
      </c>
      <c r="H53" s="1">
        <f>Kraftwerkszuordnung!K53</f>
        <v>0</v>
      </c>
      <c r="I53" s="3"/>
    </row>
    <row r="54" spans="1:9">
      <c r="A54" s="3" t="s">
        <v>166</v>
      </c>
      <c r="B54" s="3" t="s">
        <v>151</v>
      </c>
      <c r="C54" s="6" t="s">
        <v>84</v>
      </c>
      <c r="D54" s="19">
        <v>380</v>
      </c>
      <c r="E54" s="3" t="s">
        <v>153</v>
      </c>
      <c r="F54" s="1" t="s">
        <v>1</v>
      </c>
      <c r="G54" s="1">
        <v>35.980000000000004</v>
      </c>
      <c r="H54" s="1">
        <f>Kraftwerkszuordnung!K54</f>
        <v>7.1960000000000015</v>
      </c>
      <c r="I54" s="3"/>
    </row>
    <row r="55" spans="1:9">
      <c r="A55" s="3" t="s">
        <v>167</v>
      </c>
      <c r="B55" s="3" t="s">
        <v>151</v>
      </c>
      <c r="C55" s="6" t="s">
        <v>84</v>
      </c>
      <c r="D55" s="19">
        <v>380</v>
      </c>
      <c r="E55" s="3" t="s">
        <v>154</v>
      </c>
      <c r="F55" s="1" t="s">
        <v>89</v>
      </c>
      <c r="G55" s="1">
        <v>47.680000000000007</v>
      </c>
      <c r="H55" s="1">
        <f>Kraftwerkszuordnung!K55</f>
        <v>0</v>
      </c>
      <c r="I55" s="3"/>
    </row>
    <row r="56" spans="1:9">
      <c r="A56" s="3" t="s">
        <v>168</v>
      </c>
      <c r="B56" s="3" t="s">
        <v>151</v>
      </c>
      <c r="C56" s="6" t="s">
        <v>84</v>
      </c>
      <c r="D56" s="19">
        <v>380</v>
      </c>
      <c r="E56" s="3" t="s">
        <v>155</v>
      </c>
      <c r="F56" s="1" t="s">
        <v>1</v>
      </c>
      <c r="G56" s="1">
        <v>25.98</v>
      </c>
      <c r="H56" s="1">
        <f>Kraftwerkszuordnung!K56</f>
        <v>5.1960000000000006</v>
      </c>
      <c r="I56" s="3"/>
    </row>
    <row r="57" spans="1:9">
      <c r="A57" s="3" t="s">
        <v>169</v>
      </c>
      <c r="B57" s="3" t="s">
        <v>156</v>
      </c>
      <c r="C57" s="6" t="s">
        <v>84</v>
      </c>
      <c r="D57" s="19">
        <v>220</v>
      </c>
      <c r="E57" s="3" t="s">
        <v>157</v>
      </c>
      <c r="F57" s="1" t="s">
        <v>1</v>
      </c>
      <c r="G57" s="1">
        <v>522.98</v>
      </c>
      <c r="H57" s="1">
        <f>Kraftwerkszuordnung!K57</f>
        <v>104.596</v>
      </c>
      <c r="I57" s="3"/>
    </row>
    <row r="58" spans="1:9">
      <c r="A58" s="3" t="s">
        <v>170</v>
      </c>
      <c r="B58" s="3" t="s">
        <v>158</v>
      </c>
      <c r="C58" s="6" t="s">
        <v>84</v>
      </c>
      <c r="D58" s="20">
        <v>380</v>
      </c>
      <c r="E58" s="3" t="s">
        <v>159</v>
      </c>
      <c r="F58" s="1" t="s">
        <v>1</v>
      </c>
      <c r="G58" s="1">
        <v>73.98</v>
      </c>
      <c r="H58" s="1">
        <f>Kraftwerkszuordnung!K58</f>
        <v>14.796000000000001</v>
      </c>
      <c r="I58" s="3"/>
    </row>
    <row r="59" spans="1:9">
      <c r="A59" s="3" t="s">
        <v>171</v>
      </c>
      <c r="B59" s="3" t="s">
        <v>158</v>
      </c>
      <c r="C59" s="6" t="s">
        <v>84</v>
      </c>
      <c r="D59" s="20">
        <v>380</v>
      </c>
      <c r="E59" s="3" t="s">
        <v>160</v>
      </c>
      <c r="F59" s="1" t="s">
        <v>1</v>
      </c>
      <c r="G59" s="1">
        <v>85.98</v>
      </c>
      <c r="H59" s="1">
        <f>Kraftwerkszuordnung!K59</f>
        <v>17.196000000000002</v>
      </c>
      <c r="I59" s="3"/>
    </row>
    <row r="60" spans="1:9">
      <c r="A60" s="3" t="s">
        <v>172</v>
      </c>
      <c r="B60" s="3" t="s">
        <v>158</v>
      </c>
      <c r="C60" s="6" t="s">
        <v>84</v>
      </c>
      <c r="D60" s="20">
        <v>380</v>
      </c>
      <c r="E60" s="3" t="s">
        <v>161</v>
      </c>
      <c r="F60" s="1" t="s">
        <v>1</v>
      </c>
      <c r="G60" s="1">
        <v>70.98</v>
      </c>
      <c r="H60" s="1">
        <f>Kraftwerkszuordnung!K60</f>
        <v>14.196000000000002</v>
      </c>
      <c r="I60" s="3"/>
    </row>
    <row r="61" spans="1:9">
      <c r="A61" s="3" t="s">
        <v>173</v>
      </c>
      <c r="B61" s="3" t="s">
        <v>158</v>
      </c>
      <c r="C61" s="6" t="s">
        <v>84</v>
      </c>
      <c r="D61" s="20">
        <v>380</v>
      </c>
      <c r="E61" s="3" t="s">
        <v>162</v>
      </c>
      <c r="F61" s="1" t="s">
        <v>1</v>
      </c>
      <c r="G61" s="1">
        <v>420.98</v>
      </c>
      <c r="H61" s="1">
        <f>Kraftwerkszuordnung!K61</f>
        <v>84.195999999999998</v>
      </c>
      <c r="I61" s="3"/>
    </row>
    <row r="62" spans="1:9">
      <c r="A62" s="3" t="s">
        <v>177</v>
      </c>
      <c r="B62" s="3" t="s">
        <v>163</v>
      </c>
      <c r="C62" s="6" t="s">
        <v>84</v>
      </c>
      <c r="D62" s="19">
        <v>220</v>
      </c>
      <c r="E62" s="3" t="s">
        <v>164</v>
      </c>
      <c r="F62" s="1" t="s">
        <v>89</v>
      </c>
      <c r="G62" s="1">
        <v>40.980000000000004</v>
      </c>
      <c r="H62" s="1">
        <f>Kraftwerkszuordnung!K62</f>
        <v>0</v>
      </c>
      <c r="I62" s="3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pane ySplit="3" topLeftCell="A4" activePane="bottomLeft" state="frozen"/>
      <selection pane="bottomLeft" activeCell="J9" sqref="J9"/>
    </sheetView>
  </sheetViews>
  <sheetFormatPr baseColWidth="10" defaultRowHeight="15"/>
  <cols>
    <col min="1" max="1" width="17.85546875" bestFit="1" customWidth="1"/>
    <col min="2" max="3" width="17.85546875" customWidth="1"/>
    <col min="4" max="4" width="12.7109375" bestFit="1" customWidth="1"/>
    <col min="5" max="5" width="9.42578125" customWidth="1"/>
    <col min="6" max="6" width="13.28515625" customWidth="1"/>
    <col min="7" max="7" width="16.42578125" customWidth="1"/>
  </cols>
  <sheetData>
    <row r="1" spans="1:8">
      <c r="A1" t="s">
        <v>29</v>
      </c>
    </row>
    <row r="2" spans="1:8">
      <c r="A2" s="9" t="s">
        <v>26</v>
      </c>
      <c r="B2" s="9" t="s">
        <v>174</v>
      </c>
      <c r="C2" s="9" t="s">
        <v>175</v>
      </c>
      <c r="D2" s="9" t="s">
        <v>27</v>
      </c>
      <c r="E2" s="9" t="s">
        <v>28</v>
      </c>
      <c r="F2" s="10" t="s">
        <v>23</v>
      </c>
      <c r="G2" s="10" t="s">
        <v>24</v>
      </c>
      <c r="H2" s="10" t="s">
        <v>25</v>
      </c>
    </row>
    <row r="3" spans="1:8">
      <c r="A3" s="9"/>
      <c r="B3" s="9"/>
      <c r="C3" s="9"/>
      <c r="D3" s="9"/>
      <c r="E3" s="9" t="s">
        <v>30</v>
      </c>
      <c r="F3" s="10" t="s">
        <v>31</v>
      </c>
      <c r="G3" s="10" t="s">
        <v>31</v>
      </c>
      <c r="H3" s="10" t="s">
        <v>31</v>
      </c>
    </row>
    <row r="4" spans="1:8">
      <c r="A4" s="3" t="s">
        <v>83</v>
      </c>
      <c r="B4" s="2" t="s">
        <v>176</v>
      </c>
      <c r="C4" s="2" t="s">
        <v>176</v>
      </c>
      <c r="D4" s="6" t="s">
        <v>84</v>
      </c>
      <c r="E4" s="19">
        <v>220</v>
      </c>
      <c r="F4" s="7">
        <f>SUMIFS('Ergebnis KEP'!G$2:G$62,'Ergebnis KEP'!$B$2:$B$62,'Importtabelle E001'!$A4,'Ergebnis KEP'!$C$2:$C$62,'Importtabelle E001'!$D4)</f>
        <v>656.98</v>
      </c>
      <c r="G4" s="7">
        <f>Pmin_E001!C5</f>
        <v>131.39600000000002</v>
      </c>
      <c r="H4" s="7">
        <f>SUMIFS('Ergebnis KEP'!I$2:I$62,'Ergebnis KEP'!$B$2:$B$62,'Importtabelle E001'!$A4,'Ergebnis KEP'!$C$2:$C$62,'Importtabelle E001'!$D4)</f>
        <v>0</v>
      </c>
    </row>
    <row r="5" spans="1:8">
      <c r="A5" s="3" t="s">
        <v>85</v>
      </c>
      <c r="B5" s="2" t="s">
        <v>176</v>
      </c>
      <c r="C5" s="2" t="s">
        <v>176</v>
      </c>
      <c r="D5" s="6" t="s">
        <v>84</v>
      </c>
      <c r="E5" s="19">
        <v>380</v>
      </c>
      <c r="F5" s="7">
        <f>SUMIFS('Ergebnis KEP'!G$2:G$62,'Ergebnis KEP'!$B$2:$B$62,'Importtabelle E001'!$A5,'Ergebnis KEP'!$C$2:$C$62,'Importtabelle E001'!$D5)</f>
        <v>1076.94</v>
      </c>
      <c r="G5" s="7">
        <f>Pmin_E001!C6</f>
        <v>0</v>
      </c>
      <c r="H5" s="7">
        <f>SUMIFS('Ergebnis KEP'!I$2:I$62,'Ergebnis KEP'!$B$2:$B$62,'Importtabelle E001'!$A5,'Ergebnis KEP'!$C$2:$C$62,'Importtabelle E001'!$D5)</f>
        <v>0</v>
      </c>
    </row>
    <row r="6" spans="1:8">
      <c r="A6" s="3" t="s">
        <v>90</v>
      </c>
      <c r="B6" s="2" t="s">
        <v>176</v>
      </c>
      <c r="C6" s="2" t="s">
        <v>176</v>
      </c>
      <c r="D6" s="6" t="s">
        <v>84</v>
      </c>
      <c r="E6" s="19">
        <v>380</v>
      </c>
      <c r="F6" s="7">
        <f>SUMIFS('Ergebnis KEP'!G$2:G$62,'Ergebnis KEP'!$B$2:$B$62,'Importtabelle E001'!$A6,'Ergebnis KEP'!$C$2:$C$62,'Importtabelle E001'!$D6)</f>
        <v>2813.92</v>
      </c>
      <c r="G6" s="7">
        <f>Pmin_E001!C7</f>
        <v>79.596000000000004</v>
      </c>
      <c r="H6" s="7">
        <f>SUMIFS('Ergebnis KEP'!I$2:I$62,'Ergebnis KEP'!$B$2:$B$62,'Importtabelle E001'!$A6,'Ergebnis KEP'!$C$2:$C$62,'Importtabelle E001'!$D6)</f>
        <v>0</v>
      </c>
    </row>
    <row r="7" spans="1:8">
      <c r="A7" s="3" t="s">
        <v>97</v>
      </c>
      <c r="B7" s="2" t="s">
        <v>176</v>
      </c>
      <c r="C7" s="2" t="s">
        <v>176</v>
      </c>
      <c r="D7" s="6" t="s">
        <v>84</v>
      </c>
      <c r="E7" s="19">
        <v>380</v>
      </c>
      <c r="F7" s="7">
        <f>SUMIFS('Ergebnis KEP'!G$2:G$62,'Ergebnis KEP'!$B$2:$B$62,'Importtabelle E001'!$A7,'Ergebnis KEP'!$C$2:$C$62,'Importtabelle E001'!$D7)</f>
        <v>897.96</v>
      </c>
      <c r="G7" s="7">
        <f>Pmin_E001!C8</f>
        <v>0</v>
      </c>
      <c r="H7" s="7">
        <f>SUMIFS('Ergebnis KEP'!I$2:I$62,'Ergebnis KEP'!$B$2:$B$62,'Importtabelle E001'!$A7,'Ergebnis KEP'!$C$2:$C$62,'Importtabelle E001'!$D7)</f>
        <v>0</v>
      </c>
    </row>
    <row r="8" spans="1:8">
      <c r="A8" s="3" t="s">
        <v>101</v>
      </c>
      <c r="B8" s="2" t="s">
        <v>176</v>
      </c>
      <c r="C8" s="2" t="s">
        <v>176</v>
      </c>
      <c r="D8" s="6" t="s">
        <v>84</v>
      </c>
      <c r="E8" s="19">
        <v>380</v>
      </c>
      <c r="F8" s="7">
        <f>SUMIFS('Ergebnis KEP'!G$2:G$62,'Ergebnis KEP'!$B$2:$B$62,'Importtabelle E001'!$A8,'Ergebnis KEP'!$C$2:$C$62,'Importtabelle E001'!$D8)</f>
        <v>623.96</v>
      </c>
      <c r="G8" s="7">
        <f>Pmin_E001!C9</f>
        <v>8.1960000000000015</v>
      </c>
      <c r="H8" s="7">
        <f>SUMIFS('Ergebnis KEP'!I$2:I$62,'Ergebnis KEP'!$B$2:$B$62,'Importtabelle E001'!$A8,'Ergebnis KEP'!$C$2:$C$62,'Importtabelle E001'!$D8)</f>
        <v>0</v>
      </c>
    </row>
    <row r="9" spans="1:8">
      <c r="A9" s="3" t="s">
        <v>105</v>
      </c>
      <c r="B9" s="2" t="s">
        <v>176</v>
      </c>
      <c r="C9" s="2" t="s">
        <v>176</v>
      </c>
      <c r="D9" s="6" t="s">
        <v>84</v>
      </c>
      <c r="E9" s="19">
        <v>380</v>
      </c>
      <c r="F9" s="7">
        <f>SUMIFS('Ergebnis KEP'!G$2:G$62,'Ergebnis KEP'!$B$2:$B$62,'Importtabelle E001'!$A9,'Ergebnis KEP'!$C$2:$C$62,'Importtabelle E001'!$D9)</f>
        <v>2447.98</v>
      </c>
      <c r="G9" s="7">
        <f>Pmin_E001!C10</f>
        <v>0</v>
      </c>
      <c r="H9" s="7">
        <f>SUMIFS('Ergebnis KEP'!I$2:I$62,'Ergebnis KEP'!$B$2:$B$62,'Importtabelle E001'!$A9,'Ergebnis KEP'!$C$2:$C$62,'Importtabelle E001'!$D9)</f>
        <v>0</v>
      </c>
    </row>
    <row r="10" spans="1:8">
      <c r="A10" s="3" t="s">
        <v>108</v>
      </c>
      <c r="B10" s="2" t="s">
        <v>176</v>
      </c>
      <c r="C10" s="2" t="s">
        <v>176</v>
      </c>
      <c r="D10" s="6" t="s">
        <v>84</v>
      </c>
      <c r="E10" s="19">
        <v>380</v>
      </c>
      <c r="F10" s="7">
        <f>SUMIFS('Ergebnis KEP'!G$2:G$62,'Ergebnis KEP'!$B$2:$B$62,'Importtabelle E001'!$A10,'Ergebnis KEP'!$C$2:$C$62,'Importtabelle E001'!$D10)</f>
        <v>87.960000000000008</v>
      </c>
      <c r="G10" s="7">
        <f>Pmin_E001!C11</f>
        <v>8.5960000000000019</v>
      </c>
      <c r="H10" s="7">
        <f>SUMIFS('Ergebnis KEP'!I$2:I$62,'Ergebnis KEP'!$B$2:$B$62,'Importtabelle E001'!$A10,'Ergebnis KEP'!$C$2:$C$62,'Importtabelle E001'!$D10)</f>
        <v>0</v>
      </c>
    </row>
    <row r="11" spans="1:8">
      <c r="A11" s="3" t="s">
        <v>110</v>
      </c>
      <c r="B11" s="2" t="s">
        <v>176</v>
      </c>
      <c r="C11" s="2" t="s">
        <v>176</v>
      </c>
      <c r="D11" s="6" t="s">
        <v>84</v>
      </c>
      <c r="E11" s="19">
        <v>380</v>
      </c>
      <c r="F11" s="7">
        <f>SUMIFS('Ergebnis KEP'!G$2:G$62,'Ergebnis KEP'!$B$2:$B$62,'Importtabelle E001'!$A11,'Ergebnis KEP'!$C$2:$C$62,'Importtabelle E001'!$D11)</f>
        <v>2201.9</v>
      </c>
      <c r="G11" s="7">
        <f>Pmin_E001!C12</f>
        <v>5.1960000000000006</v>
      </c>
      <c r="H11" s="7">
        <f>SUMIFS('Ergebnis KEP'!I$2:I$62,'Ergebnis KEP'!$B$2:$B$62,'Importtabelle E001'!$A11,'Ergebnis KEP'!$C$2:$C$62,'Importtabelle E001'!$D11)</f>
        <v>0</v>
      </c>
    </row>
    <row r="12" spans="1:8">
      <c r="A12" s="3" t="s">
        <v>116</v>
      </c>
      <c r="B12" s="2" t="s">
        <v>176</v>
      </c>
      <c r="C12" s="2" t="s">
        <v>176</v>
      </c>
      <c r="D12" s="6" t="s">
        <v>84</v>
      </c>
      <c r="E12" s="19">
        <v>380</v>
      </c>
      <c r="F12" s="7">
        <f>SUMIFS('Ergebnis KEP'!G$2:G$62,'Ergebnis KEP'!$B$2:$B$62,'Importtabelle E001'!$A12,'Ergebnis KEP'!$C$2:$C$62,'Importtabelle E001'!$D12)</f>
        <v>122.94000000000001</v>
      </c>
      <c r="G12" s="7">
        <f>Pmin_E001!C13</f>
        <v>0</v>
      </c>
      <c r="H12" s="7">
        <f>SUMIFS('Ergebnis KEP'!I$2:I$62,'Ergebnis KEP'!$B$2:$B$62,'Importtabelle E001'!$A12,'Ergebnis KEP'!$C$2:$C$62,'Importtabelle E001'!$D12)</f>
        <v>0</v>
      </c>
    </row>
    <row r="13" spans="1:8">
      <c r="A13" s="3" t="s">
        <v>119</v>
      </c>
      <c r="B13" s="2" t="s">
        <v>176</v>
      </c>
      <c r="C13" s="2" t="s">
        <v>176</v>
      </c>
      <c r="D13" s="6" t="s">
        <v>84</v>
      </c>
      <c r="E13" s="19">
        <v>220</v>
      </c>
      <c r="F13" s="7">
        <f>SUMIFS('Ergebnis KEP'!G$2:G$62,'Ergebnis KEP'!$B$2:$B$62,'Importtabelle E001'!$A13,'Ergebnis KEP'!$C$2:$C$62,'Importtabelle E001'!$D13)</f>
        <v>348.98</v>
      </c>
      <c r="G13" s="7">
        <f>Pmin_E001!C14</f>
        <v>69.796000000000006</v>
      </c>
      <c r="H13" s="7">
        <f>SUMIFS('Ergebnis KEP'!I$2:I$62,'Ergebnis KEP'!$B$2:$B$62,'Importtabelle E001'!$A13,'Ergebnis KEP'!$C$2:$C$62,'Importtabelle E001'!$D13)</f>
        <v>0</v>
      </c>
    </row>
    <row r="14" spans="1:8">
      <c r="A14" s="3" t="s">
        <v>121</v>
      </c>
      <c r="B14" s="2" t="s">
        <v>176</v>
      </c>
      <c r="C14" s="2" t="s">
        <v>176</v>
      </c>
      <c r="D14" s="6" t="s">
        <v>84</v>
      </c>
      <c r="E14" s="19">
        <v>380</v>
      </c>
      <c r="F14" s="7">
        <f>SUMIFS('Ergebnis KEP'!G$2:G$62,'Ergebnis KEP'!$B$2:$B$62,'Importtabelle E001'!$A14,'Ergebnis KEP'!$C$2:$C$62,'Importtabelle E001'!$D14)</f>
        <v>1564.9</v>
      </c>
      <c r="G14" s="7">
        <f>Pmin_E001!C15</f>
        <v>0</v>
      </c>
      <c r="H14" s="7">
        <f>SUMIFS('Ergebnis KEP'!I$2:I$62,'Ergebnis KEP'!$B$2:$B$62,'Importtabelle E001'!$A14,'Ergebnis KEP'!$C$2:$C$62,'Importtabelle E001'!$D14)</f>
        <v>0</v>
      </c>
    </row>
    <row r="15" spans="1:8">
      <c r="A15" s="3" t="s">
        <v>128</v>
      </c>
      <c r="B15" s="2" t="s">
        <v>176</v>
      </c>
      <c r="C15" s="2" t="s">
        <v>176</v>
      </c>
      <c r="D15" s="6" t="s">
        <v>84</v>
      </c>
      <c r="E15" s="19">
        <v>380</v>
      </c>
      <c r="F15" s="7">
        <f>SUMIFS('Ergebnis KEP'!G$2:G$62,'Ergebnis KEP'!$B$2:$B$62,'Importtabelle E001'!$A15,'Ergebnis KEP'!$C$2:$C$62,'Importtabelle E001'!$D15)</f>
        <v>1105.94</v>
      </c>
      <c r="G15" s="7">
        <f>Pmin_E001!C16</f>
        <v>22.396000000000001</v>
      </c>
      <c r="H15" s="7">
        <f>SUMIFS('Ergebnis KEP'!I$2:I$62,'Ergebnis KEP'!$B$2:$B$62,'Importtabelle E001'!$A15,'Ergebnis KEP'!$C$2:$C$62,'Importtabelle E001'!$D15)</f>
        <v>0</v>
      </c>
    </row>
    <row r="16" spans="1:8">
      <c r="A16" s="3" t="s">
        <v>131</v>
      </c>
      <c r="B16" s="2" t="s">
        <v>176</v>
      </c>
      <c r="C16" s="2" t="s">
        <v>176</v>
      </c>
      <c r="D16" s="6" t="s">
        <v>84</v>
      </c>
      <c r="E16" s="19">
        <v>220</v>
      </c>
      <c r="F16" s="7">
        <f>SUMIFS('Ergebnis KEP'!G$2:G$62,'Ergebnis KEP'!$B$2:$B$62,'Importtabelle E001'!$A16,'Ergebnis KEP'!$C$2:$C$62,'Importtabelle E001'!$D16)</f>
        <v>9.98</v>
      </c>
      <c r="G16" s="7">
        <f>Pmin_E001!C17</f>
        <v>0</v>
      </c>
      <c r="H16" s="7">
        <f>SUMIFS('Ergebnis KEP'!I$2:I$62,'Ergebnis KEP'!$B$2:$B$62,'Importtabelle E001'!$A16,'Ergebnis KEP'!$C$2:$C$62,'Importtabelle E001'!$D16)</f>
        <v>0</v>
      </c>
    </row>
    <row r="17" spans="1:8">
      <c r="A17" s="3" t="s">
        <v>133</v>
      </c>
      <c r="B17" s="2" t="s">
        <v>176</v>
      </c>
      <c r="C17" s="2" t="s">
        <v>176</v>
      </c>
      <c r="D17" s="6" t="s">
        <v>84</v>
      </c>
      <c r="E17" s="19">
        <v>380</v>
      </c>
      <c r="F17" s="7">
        <f>SUMIFS('Ergebnis KEP'!G$2:G$62,'Ergebnis KEP'!$B$2:$B$62,'Importtabelle E001'!$A17,'Ergebnis KEP'!$C$2:$C$62,'Importtabelle E001'!$D17)</f>
        <v>2440.94</v>
      </c>
      <c r="G17" s="7">
        <f>Pmin_E001!C18</f>
        <v>45.195999999999998</v>
      </c>
      <c r="H17" s="7">
        <f>SUMIFS('Ergebnis KEP'!I$2:I$62,'Ergebnis KEP'!$B$2:$B$62,'Importtabelle E001'!$A17,'Ergebnis KEP'!$C$2:$C$62,'Importtabelle E001'!$D17)</f>
        <v>0</v>
      </c>
    </row>
    <row r="18" spans="1:8">
      <c r="A18" s="3" t="s">
        <v>137</v>
      </c>
      <c r="B18" s="2" t="s">
        <v>176</v>
      </c>
      <c r="C18" s="2" t="s">
        <v>176</v>
      </c>
      <c r="D18" s="6" t="s">
        <v>84</v>
      </c>
      <c r="E18" s="19">
        <v>380</v>
      </c>
      <c r="F18" s="7">
        <f>SUMIFS('Ergebnis KEP'!G$2:G$62,'Ergebnis KEP'!$B$2:$B$62,'Importtabelle E001'!$A18,'Ergebnis KEP'!$C$2:$C$62,'Importtabelle E001'!$D18)</f>
        <v>1165.96</v>
      </c>
      <c r="G18" s="7">
        <f>Pmin_E001!C19</f>
        <v>14.596000000000002</v>
      </c>
      <c r="H18" s="7">
        <f>SUMIFS('Ergebnis KEP'!I$2:I$62,'Ergebnis KEP'!$B$2:$B$62,'Importtabelle E001'!$A18,'Ergebnis KEP'!$C$2:$C$62,'Importtabelle E001'!$D18)</f>
        <v>0</v>
      </c>
    </row>
    <row r="19" spans="1:8">
      <c r="A19" s="3" t="s">
        <v>140</v>
      </c>
      <c r="B19" s="2" t="s">
        <v>176</v>
      </c>
      <c r="C19" s="2" t="s">
        <v>176</v>
      </c>
      <c r="D19" s="6" t="s">
        <v>84</v>
      </c>
      <c r="E19" s="19">
        <v>380</v>
      </c>
      <c r="F19" s="7">
        <f>SUMIFS('Ergebnis KEP'!G$2:G$62,'Ergebnis KEP'!$B$2:$B$62,'Importtabelle E001'!$A19,'Ergebnis KEP'!$C$2:$C$62,'Importtabelle E001'!$D19)</f>
        <v>157.92000000000002</v>
      </c>
      <c r="G19" s="7">
        <f>Pmin_E001!C20</f>
        <v>3.1960000000000002</v>
      </c>
      <c r="H19" s="7">
        <f>SUMIFS('Ergebnis KEP'!I$2:I$62,'Ergebnis KEP'!$B$2:$B$62,'Importtabelle E001'!$A19,'Ergebnis KEP'!$C$2:$C$62,'Importtabelle E001'!$D19)</f>
        <v>0</v>
      </c>
    </row>
    <row r="20" spans="1:8">
      <c r="A20" s="3" t="s">
        <v>145</v>
      </c>
      <c r="B20" s="2" t="s">
        <v>176</v>
      </c>
      <c r="C20" s="2" t="s">
        <v>176</v>
      </c>
      <c r="D20" s="6" t="s">
        <v>84</v>
      </c>
      <c r="E20" s="19">
        <v>380</v>
      </c>
      <c r="F20" s="7">
        <f>SUMIFS('Ergebnis KEP'!G$2:G$62,'Ergebnis KEP'!$B$2:$B$62,'Importtabelle E001'!$A20,'Ergebnis KEP'!$C$2:$C$62,'Importtabelle E001'!$D20)</f>
        <v>1468.94</v>
      </c>
      <c r="G20" s="7">
        <f>Pmin_E001!C21</f>
        <v>0</v>
      </c>
      <c r="H20" s="7">
        <f>SUMIFS('Ergebnis KEP'!I$2:I$62,'Ergebnis KEP'!$B$2:$B$62,'Importtabelle E001'!$A20,'Ergebnis KEP'!$C$2:$C$62,'Importtabelle E001'!$D20)</f>
        <v>0</v>
      </c>
    </row>
    <row r="21" spans="1:8">
      <c r="A21" s="3" t="s">
        <v>149</v>
      </c>
      <c r="B21" s="2" t="s">
        <v>176</v>
      </c>
      <c r="C21" s="2" t="s">
        <v>176</v>
      </c>
      <c r="D21" s="6" t="s">
        <v>84</v>
      </c>
      <c r="E21" s="19">
        <v>380</v>
      </c>
      <c r="F21" s="7">
        <f>SUMIFS('Ergebnis KEP'!G$2:G$62,'Ergebnis KEP'!$B$2:$B$62,'Importtabelle E001'!$A21,'Ergebnis KEP'!$C$2:$C$62,'Importtabelle E001'!$D21)</f>
        <v>3.9800000000000004</v>
      </c>
      <c r="G21" s="7">
        <f>Pmin_E001!C22</f>
        <v>0</v>
      </c>
      <c r="H21" s="7">
        <f>SUMIFS('Ergebnis KEP'!I$2:I$62,'Ergebnis KEP'!$B$2:$B$62,'Importtabelle E001'!$A21,'Ergebnis KEP'!$C$2:$C$62,'Importtabelle E001'!$D21)</f>
        <v>0</v>
      </c>
    </row>
    <row r="22" spans="1:8">
      <c r="A22" s="3" t="s">
        <v>151</v>
      </c>
      <c r="B22" s="2" t="s">
        <v>176</v>
      </c>
      <c r="C22" s="2" t="s">
        <v>176</v>
      </c>
      <c r="D22" s="6" t="s">
        <v>84</v>
      </c>
      <c r="E22" s="19">
        <v>380</v>
      </c>
      <c r="F22" s="7">
        <f>SUMIFS('Ergebnis KEP'!G$2:G$62,'Ergebnis KEP'!$B$2:$B$62,'Importtabelle E001'!$A22,'Ergebnis KEP'!$C$2:$C$62,'Importtabelle E001'!$D22)</f>
        <v>226.62</v>
      </c>
      <c r="G22" s="7">
        <f>Pmin_E001!C23</f>
        <v>0</v>
      </c>
      <c r="H22" s="7">
        <f>SUMIFS('Ergebnis KEP'!I$2:I$62,'Ergebnis KEP'!$B$2:$B$62,'Importtabelle E001'!$A22,'Ergebnis KEP'!$C$2:$C$62,'Importtabelle E001'!$D22)</f>
        <v>0</v>
      </c>
    </row>
    <row r="23" spans="1:8">
      <c r="A23" s="3" t="s">
        <v>156</v>
      </c>
      <c r="B23" s="2" t="s">
        <v>176</v>
      </c>
      <c r="C23" s="2" t="s">
        <v>176</v>
      </c>
      <c r="D23" s="6" t="s">
        <v>84</v>
      </c>
      <c r="E23" s="19">
        <v>220</v>
      </c>
      <c r="F23" s="7">
        <f>SUMIFS('Ergebnis KEP'!G$2:G$62,'Ergebnis KEP'!$B$2:$B$62,'Importtabelle E001'!$A23,'Ergebnis KEP'!$C$2:$C$62,'Importtabelle E001'!$D23)</f>
        <v>522.98</v>
      </c>
      <c r="G23" s="7">
        <f>Pmin_E001!C24</f>
        <v>104.596</v>
      </c>
      <c r="H23" s="7">
        <f>SUMIFS('Ergebnis KEP'!I$2:I$62,'Ergebnis KEP'!$B$2:$B$62,'Importtabelle E001'!$A23,'Ergebnis KEP'!$C$2:$C$62,'Importtabelle E001'!$D23)</f>
        <v>0</v>
      </c>
    </row>
    <row r="24" spans="1:8">
      <c r="A24" s="3" t="s">
        <v>158</v>
      </c>
      <c r="B24" s="2" t="s">
        <v>176</v>
      </c>
      <c r="C24" s="2" t="s">
        <v>176</v>
      </c>
      <c r="D24" s="6" t="s">
        <v>84</v>
      </c>
      <c r="E24" s="20">
        <v>380</v>
      </c>
      <c r="F24" s="7">
        <f>SUMIFS('Ergebnis KEP'!G$2:G$62,'Ergebnis KEP'!$B$2:$B$62,'Importtabelle E001'!$A24,'Ergebnis KEP'!$C$2:$C$62,'Importtabelle E001'!$D24)</f>
        <v>651.92000000000007</v>
      </c>
      <c r="G24" s="7">
        <f>Pmin_E001!C25</f>
        <v>14.196000000000002</v>
      </c>
      <c r="H24" s="7">
        <f>SUMIFS('Ergebnis KEP'!I$2:I$62,'Ergebnis KEP'!$B$2:$B$62,'Importtabelle E001'!$A24,'Ergebnis KEP'!$C$2:$C$62,'Importtabelle E001'!$D24)</f>
        <v>0</v>
      </c>
    </row>
    <row r="25" spans="1:8">
      <c r="A25" s="3" t="s">
        <v>163</v>
      </c>
      <c r="B25" s="2" t="s">
        <v>176</v>
      </c>
      <c r="C25" s="2" t="s">
        <v>176</v>
      </c>
      <c r="D25" s="6" t="s">
        <v>84</v>
      </c>
      <c r="E25" s="19">
        <v>220</v>
      </c>
      <c r="F25" s="7">
        <f>SUMIFS('Ergebnis KEP'!G$2:G$62,'Ergebnis KEP'!$B$2:$B$62,'Importtabelle E001'!$A25,'Ergebnis KEP'!$C$2:$C$62,'Importtabelle E001'!$D25)</f>
        <v>40.980000000000004</v>
      </c>
      <c r="G25" s="7">
        <f>Pmin_E001!C26</f>
        <v>0</v>
      </c>
      <c r="H25" s="7">
        <f>SUMIFS('Ergebnis KEP'!I$2:I$62,'Ergebnis KEP'!$B$2:$B$62,'Importtabelle E001'!$A25,'Ergebnis KEP'!$C$2:$C$62,'Importtabelle E001'!$D25)</f>
        <v>0</v>
      </c>
    </row>
    <row r="26" spans="1:8">
      <c r="G26" s="21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BL26"/>
  <sheetViews>
    <sheetView tabSelected="1" workbookViewId="0">
      <selection activeCell="B2" sqref="B2"/>
    </sheetView>
  </sheetViews>
  <sheetFormatPr baseColWidth="10" defaultRowHeight="15"/>
  <cols>
    <col min="2" max="2" width="17.85546875" bestFit="1" customWidth="1"/>
  </cols>
  <sheetData>
    <row r="1" spans="2:64">
      <c r="C1" s="28" t="s">
        <v>11</v>
      </c>
      <c r="D1" s="3" t="s">
        <v>32</v>
      </c>
      <c r="E1" s="3" t="s">
        <v>33</v>
      </c>
      <c r="F1" s="3" t="s">
        <v>34</v>
      </c>
      <c r="G1" s="3" t="s">
        <v>35</v>
      </c>
      <c r="H1" s="3" t="s">
        <v>36</v>
      </c>
      <c r="I1" s="3" t="s">
        <v>37</v>
      </c>
      <c r="J1" s="3" t="s">
        <v>38</v>
      </c>
      <c r="K1" s="3" t="s">
        <v>39</v>
      </c>
      <c r="L1" s="3" t="s">
        <v>40</v>
      </c>
      <c r="M1" s="3" t="s">
        <v>41</v>
      </c>
      <c r="N1" s="3" t="s">
        <v>42</v>
      </c>
      <c r="O1" s="3" t="s">
        <v>43</v>
      </c>
      <c r="P1" s="3" t="s">
        <v>44</v>
      </c>
      <c r="Q1" s="3" t="s">
        <v>45</v>
      </c>
      <c r="R1" s="3" t="s">
        <v>46</v>
      </c>
      <c r="S1" s="3" t="s">
        <v>47</v>
      </c>
      <c r="T1" s="3" t="s">
        <v>48</v>
      </c>
      <c r="U1" s="3" t="s">
        <v>49</v>
      </c>
      <c r="V1" s="3" t="s">
        <v>50</v>
      </c>
      <c r="W1" s="3" t="s">
        <v>51</v>
      </c>
      <c r="X1" s="3" t="s">
        <v>52</v>
      </c>
      <c r="Y1" s="3" t="s">
        <v>53</v>
      </c>
      <c r="Z1" s="3" t="s">
        <v>54</v>
      </c>
      <c r="AA1" s="3" t="s">
        <v>55</v>
      </c>
      <c r="AB1" s="3" t="s">
        <v>56</v>
      </c>
      <c r="AC1" s="3" t="s">
        <v>57</v>
      </c>
      <c r="AD1" s="3" t="s">
        <v>58</v>
      </c>
      <c r="AE1" s="3" t="s">
        <v>59</v>
      </c>
      <c r="AF1" s="3" t="s">
        <v>60</v>
      </c>
      <c r="AG1" s="3" t="s">
        <v>61</v>
      </c>
      <c r="AH1" s="3" t="s">
        <v>62</v>
      </c>
      <c r="AI1" s="3" t="s">
        <v>63</v>
      </c>
      <c r="AJ1" s="3" t="s">
        <v>64</v>
      </c>
      <c r="AK1" s="3" t="s">
        <v>65</v>
      </c>
      <c r="AL1" s="3" t="s">
        <v>66</v>
      </c>
      <c r="AM1" s="3" t="s">
        <v>67</v>
      </c>
      <c r="AN1" s="3" t="s">
        <v>68</v>
      </c>
      <c r="AO1" s="3" t="s">
        <v>69</v>
      </c>
      <c r="AP1" s="3" t="s">
        <v>70</v>
      </c>
      <c r="AQ1" s="3" t="s">
        <v>71</v>
      </c>
      <c r="AR1" s="3" t="s">
        <v>72</v>
      </c>
      <c r="AS1" s="3" t="s">
        <v>73</v>
      </c>
      <c r="AT1" s="3" t="s">
        <v>74</v>
      </c>
      <c r="AU1" s="3" t="s">
        <v>75</v>
      </c>
      <c r="AV1" s="3" t="s">
        <v>76</v>
      </c>
      <c r="AW1" s="3" t="s">
        <v>77</v>
      </c>
      <c r="AX1" s="3" t="s">
        <v>78</v>
      </c>
      <c r="AY1" s="22" t="s">
        <v>79</v>
      </c>
      <c r="AZ1" s="3" t="s">
        <v>80</v>
      </c>
      <c r="BA1" s="3" t="s">
        <v>81</v>
      </c>
      <c r="BB1" s="3" t="s">
        <v>82</v>
      </c>
      <c r="BC1" s="3" t="s">
        <v>165</v>
      </c>
      <c r="BD1" s="3" t="s">
        <v>166</v>
      </c>
      <c r="BE1" s="3" t="s">
        <v>167</v>
      </c>
      <c r="BF1" s="3" t="s">
        <v>168</v>
      </c>
      <c r="BG1" s="3" t="s">
        <v>169</v>
      </c>
      <c r="BH1" s="3" t="s">
        <v>170</v>
      </c>
      <c r="BI1" s="3" t="s">
        <v>171</v>
      </c>
      <c r="BJ1" s="3" t="s">
        <v>172</v>
      </c>
      <c r="BK1" s="3" t="s">
        <v>173</v>
      </c>
      <c r="BL1" s="3" t="s">
        <v>177</v>
      </c>
    </row>
    <row r="2" spans="2:64">
      <c r="C2" s="9" t="s">
        <v>6</v>
      </c>
      <c r="D2" s="3" t="s">
        <v>83</v>
      </c>
      <c r="E2" s="3" t="s">
        <v>85</v>
      </c>
      <c r="F2" s="3" t="s">
        <v>85</v>
      </c>
      <c r="G2" s="3" t="s">
        <v>85</v>
      </c>
      <c r="H2" s="3" t="s">
        <v>90</v>
      </c>
      <c r="I2" s="3" t="s">
        <v>90</v>
      </c>
      <c r="J2" s="3" t="s">
        <v>90</v>
      </c>
      <c r="K2" s="3" t="s">
        <v>90</v>
      </c>
      <c r="L2" s="3" t="s">
        <v>90</v>
      </c>
      <c r="M2" s="3" t="s">
        <v>97</v>
      </c>
      <c r="N2" s="3" t="s">
        <v>97</v>
      </c>
      <c r="O2" s="3" t="s">
        <v>97</v>
      </c>
      <c r="P2" s="3" t="s">
        <v>101</v>
      </c>
      <c r="Q2" s="3" t="s">
        <v>101</v>
      </c>
      <c r="R2" s="3" t="s">
        <v>105</v>
      </c>
      <c r="S2" s="3" t="s">
        <v>105</v>
      </c>
      <c r="T2" s="3" t="s">
        <v>108</v>
      </c>
      <c r="U2" s="3" t="s">
        <v>108</v>
      </c>
      <c r="V2" s="3" t="s">
        <v>110</v>
      </c>
      <c r="W2" s="3" t="s">
        <v>110</v>
      </c>
      <c r="X2" s="3" t="s">
        <v>110</v>
      </c>
      <c r="Y2" s="3" t="s">
        <v>110</v>
      </c>
      <c r="Z2" s="3" t="s">
        <v>110</v>
      </c>
      <c r="AA2" s="3" t="s">
        <v>116</v>
      </c>
      <c r="AB2" s="3" t="s">
        <v>116</v>
      </c>
      <c r="AC2" s="3" t="s">
        <v>116</v>
      </c>
      <c r="AD2" s="3" t="s">
        <v>119</v>
      </c>
      <c r="AE2" s="3" t="s">
        <v>121</v>
      </c>
      <c r="AF2" s="3" t="s">
        <v>121</v>
      </c>
      <c r="AG2" s="3" t="s">
        <v>121</v>
      </c>
      <c r="AH2" s="3" t="s">
        <v>121</v>
      </c>
      <c r="AI2" s="3" t="s">
        <v>121</v>
      </c>
      <c r="AJ2" s="3" t="s">
        <v>128</v>
      </c>
      <c r="AK2" s="3" t="s">
        <v>128</v>
      </c>
      <c r="AL2" s="3" t="s">
        <v>128</v>
      </c>
      <c r="AM2" s="3" t="s">
        <v>131</v>
      </c>
      <c r="AN2" s="3" t="s">
        <v>133</v>
      </c>
      <c r="AO2" s="3" t="s">
        <v>133</v>
      </c>
      <c r="AP2" s="3" t="s">
        <v>133</v>
      </c>
      <c r="AQ2" s="3" t="s">
        <v>137</v>
      </c>
      <c r="AR2" s="3" t="s">
        <v>137</v>
      </c>
      <c r="AS2" s="3" t="s">
        <v>140</v>
      </c>
      <c r="AT2" s="3" t="s">
        <v>140</v>
      </c>
      <c r="AU2" s="3" t="s">
        <v>140</v>
      </c>
      <c r="AV2" s="3" t="s">
        <v>140</v>
      </c>
      <c r="AW2" s="3" t="s">
        <v>145</v>
      </c>
      <c r="AX2" s="3" t="s">
        <v>145</v>
      </c>
      <c r="AY2" s="22" t="s">
        <v>145</v>
      </c>
      <c r="AZ2" s="3" t="s">
        <v>145</v>
      </c>
      <c r="BA2" s="3" t="s">
        <v>145</v>
      </c>
      <c r="BB2" s="3" t="s">
        <v>149</v>
      </c>
      <c r="BC2" s="3" t="s">
        <v>151</v>
      </c>
      <c r="BD2" s="3" t="s">
        <v>151</v>
      </c>
      <c r="BE2" s="3" t="s">
        <v>151</v>
      </c>
      <c r="BF2" s="3" t="s">
        <v>151</v>
      </c>
      <c r="BG2" s="3" t="s">
        <v>156</v>
      </c>
      <c r="BH2" s="3" t="s">
        <v>158</v>
      </c>
      <c r="BI2" s="3" t="s">
        <v>158</v>
      </c>
      <c r="BJ2" s="3" t="s">
        <v>158</v>
      </c>
      <c r="BK2" s="3" t="s">
        <v>158</v>
      </c>
      <c r="BL2" s="3" t="s">
        <v>163</v>
      </c>
    </row>
    <row r="3" spans="2:64">
      <c r="C3" s="28" t="s">
        <v>180</v>
      </c>
      <c r="D3" s="3">
        <v>131.39600000000002</v>
      </c>
      <c r="E3" s="3">
        <v>170.59599999999998</v>
      </c>
      <c r="F3" s="3">
        <v>27.396000000000001</v>
      </c>
      <c r="G3" s="3">
        <v>0</v>
      </c>
      <c r="H3" s="3">
        <v>172.59599999999998</v>
      </c>
      <c r="I3" s="3">
        <v>186.89400000000001</v>
      </c>
      <c r="J3" s="3">
        <v>352.8</v>
      </c>
      <c r="K3" s="3">
        <v>127.79400000000001</v>
      </c>
      <c r="L3" s="3">
        <v>79.596000000000004</v>
      </c>
      <c r="M3" s="3">
        <v>48.395999999999994</v>
      </c>
      <c r="N3" s="3">
        <v>0</v>
      </c>
      <c r="O3" s="3">
        <v>131.196</v>
      </c>
      <c r="P3" s="3">
        <v>174.89400000000001</v>
      </c>
      <c r="Q3" s="3">
        <v>8.1960000000000015</v>
      </c>
      <c r="R3" s="3">
        <v>489.596</v>
      </c>
      <c r="S3" s="3">
        <v>0</v>
      </c>
      <c r="T3" s="3">
        <v>8.9960000000000022</v>
      </c>
      <c r="U3" s="3">
        <v>8.5960000000000019</v>
      </c>
      <c r="V3" s="3">
        <v>22.795999999999999</v>
      </c>
      <c r="W3" s="3">
        <v>380.39400000000001</v>
      </c>
      <c r="X3" s="3">
        <v>152.39600000000002</v>
      </c>
      <c r="Y3" s="3">
        <v>5.1960000000000006</v>
      </c>
      <c r="Z3" s="3">
        <v>6.3959999999999999</v>
      </c>
      <c r="AA3" s="3">
        <v>10.596000000000002</v>
      </c>
      <c r="AB3" s="3">
        <v>10.196000000000002</v>
      </c>
      <c r="AC3" s="3">
        <v>0</v>
      </c>
      <c r="AD3" s="3">
        <v>69.796000000000006</v>
      </c>
      <c r="AE3" s="3">
        <v>156.596</v>
      </c>
      <c r="AF3" s="3">
        <v>52.396000000000001</v>
      </c>
      <c r="AG3" s="3">
        <v>0</v>
      </c>
      <c r="AH3" s="3">
        <v>40.396000000000001</v>
      </c>
      <c r="AI3" s="3">
        <v>0</v>
      </c>
      <c r="AJ3" s="3">
        <v>22.396000000000001</v>
      </c>
      <c r="AK3" s="3">
        <v>174.59599999999998</v>
      </c>
      <c r="AL3" s="3">
        <v>24.195999999999998</v>
      </c>
      <c r="AM3" s="3">
        <v>0</v>
      </c>
      <c r="AN3" s="3">
        <v>45.195999999999998</v>
      </c>
      <c r="AO3" s="3">
        <v>387.596</v>
      </c>
      <c r="AP3" s="3">
        <v>83.094000000000008</v>
      </c>
      <c r="AQ3" s="3">
        <v>327.89400000000001</v>
      </c>
      <c r="AR3" s="3">
        <v>14.596000000000002</v>
      </c>
      <c r="AS3" s="3">
        <v>11.196000000000002</v>
      </c>
      <c r="AT3" s="3">
        <v>11.196000000000002</v>
      </c>
      <c r="AU3" s="3">
        <v>3.1960000000000002</v>
      </c>
      <c r="AV3" s="3">
        <v>5.9960000000000004</v>
      </c>
      <c r="AW3" s="3">
        <v>196.64700000000002</v>
      </c>
      <c r="AX3" s="3">
        <v>119.098</v>
      </c>
      <c r="AY3" s="3">
        <v>0</v>
      </c>
      <c r="AZ3" s="3">
        <v>12.996000000000002</v>
      </c>
      <c r="BA3" s="3">
        <v>0</v>
      </c>
      <c r="BB3" s="3">
        <v>0</v>
      </c>
      <c r="BC3" s="3">
        <v>0</v>
      </c>
      <c r="BD3" s="3">
        <v>7.1960000000000015</v>
      </c>
      <c r="BE3" s="3">
        <v>0</v>
      </c>
      <c r="BF3" s="3">
        <v>5.1960000000000006</v>
      </c>
      <c r="BG3" s="3">
        <v>104.596</v>
      </c>
      <c r="BH3" s="3">
        <v>14.796000000000001</v>
      </c>
      <c r="BI3" s="3">
        <v>17.196000000000002</v>
      </c>
      <c r="BJ3" s="3">
        <v>14.196000000000002</v>
      </c>
      <c r="BK3" s="3">
        <v>84.195999999999998</v>
      </c>
      <c r="BL3" s="3">
        <v>0</v>
      </c>
    </row>
    <row r="4" spans="2:64">
      <c r="B4" s="9" t="s">
        <v>6</v>
      </c>
      <c r="C4" s="29"/>
    </row>
    <row r="5" spans="2:64">
      <c r="B5" s="3" t="s">
        <v>83</v>
      </c>
      <c r="C5">
        <f>MIN(D5:BL5)</f>
        <v>131.39600000000002</v>
      </c>
      <c r="D5">
        <f>IF($B5=D$2,D$3,"")</f>
        <v>131.39600000000002</v>
      </c>
      <c r="E5" t="str">
        <f t="shared" ref="E5:BL9" si="0">IF($B5=E$2,E$3,"")</f>
        <v/>
      </c>
      <c r="F5" t="str">
        <f t="shared" si="0"/>
        <v/>
      </c>
      <c r="G5" t="str">
        <f t="shared" si="0"/>
        <v/>
      </c>
      <c r="H5" t="str">
        <f t="shared" si="0"/>
        <v/>
      </c>
      <c r="I5" t="str">
        <f t="shared" si="0"/>
        <v/>
      </c>
      <c r="J5" t="str">
        <f t="shared" si="0"/>
        <v/>
      </c>
      <c r="K5" t="str">
        <f t="shared" si="0"/>
        <v/>
      </c>
      <c r="L5" t="str">
        <f t="shared" si="0"/>
        <v/>
      </c>
      <c r="M5" t="str">
        <f t="shared" si="0"/>
        <v/>
      </c>
      <c r="N5" t="str">
        <f t="shared" si="0"/>
        <v/>
      </c>
      <c r="O5" t="str">
        <f t="shared" si="0"/>
        <v/>
      </c>
      <c r="P5" t="str">
        <f t="shared" si="0"/>
        <v/>
      </c>
      <c r="Q5" t="str">
        <f t="shared" si="0"/>
        <v/>
      </c>
      <c r="R5" t="str">
        <f t="shared" si="0"/>
        <v/>
      </c>
      <c r="S5" t="str">
        <f t="shared" si="0"/>
        <v/>
      </c>
      <c r="T5" t="str">
        <f t="shared" si="0"/>
        <v/>
      </c>
      <c r="U5" t="str">
        <f t="shared" si="0"/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 t="str">
        <f t="shared" si="0"/>
        <v/>
      </c>
      <c r="AB5" t="str">
        <f t="shared" si="0"/>
        <v/>
      </c>
      <c r="AC5" t="str">
        <f t="shared" si="0"/>
        <v/>
      </c>
      <c r="AD5" t="str">
        <f t="shared" si="0"/>
        <v/>
      </c>
      <c r="AE5" t="str">
        <f t="shared" si="0"/>
        <v/>
      </c>
      <c r="AF5" t="str">
        <f t="shared" si="0"/>
        <v/>
      </c>
      <c r="AG5" t="str">
        <f t="shared" si="0"/>
        <v/>
      </c>
      <c r="AH5" t="str">
        <f t="shared" si="0"/>
        <v/>
      </c>
      <c r="AI5" t="str">
        <f t="shared" si="0"/>
        <v/>
      </c>
      <c r="AJ5" t="str">
        <f t="shared" si="0"/>
        <v/>
      </c>
      <c r="AK5" t="str">
        <f t="shared" si="0"/>
        <v/>
      </c>
      <c r="AL5" t="str">
        <f t="shared" si="0"/>
        <v/>
      </c>
      <c r="AM5" t="str">
        <f t="shared" si="0"/>
        <v/>
      </c>
      <c r="AN5" t="str">
        <f t="shared" si="0"/>
        <v/>
      </c>
      <c r="AO5" t="str">
        <f t="shared" si="0"/>
        <v/>
      </c>
      <c r="AP5" t="str">
        <f t="shared" si="0"/>
        <v/>
      </c>
      <c r="AQ5" t="str">
        <f t="shared" si="0"/>
        <v/>
      </c>
      <c r="AR5" t="str">
        <f t="shared" si="0"/>
        <v/>
      </c>
      <c r="AS5" t="str">
        <f t="shared" si="0"/>
        <v/>
      </c>
      <c r="AT5" t="str">
        <f t="shared" si="0"/>
        <v/>
      </c>
      <c r="AU5" t="str">
        <f t="shared" si="0"/>
        <v/>
      </c>
      <c r="AV5" t="str">
        <f t="shared" si="0"/>
        <v/>
      </c>
      <c r="AW5" t="str">
        <f t="shared" si="0"/>
        <v/>
      </c>
      <c r="AX5" t="str">
        <f t="shared" si="0"/>
        <v/>
      </c>
      <c r="AY5" t="str">
        <f t="shared" si="0"/>
        <v/>
      </c>
      <c r="AZ5" t="str">
        <f t="shared" si="0"/>
        <v/>
      </c>
      <c r="BA5" t="str">
        <f t="shared" si="0"/>
        <v/>
      </c>
      <c r="BB5" t="str">
        <f t="shared" si="0"/>
        <v/>
      </c>
      <c r="BC5" t="str">
        <f t="shared" si="0"/>
        <v/>
      </c>
      <c r="BD5" t="str">
        <f t="shared" si="0"/>
        <v/>
      </c>
      <c r="BE5" t="str">
        <f t="shared" si="0"/>
        <v/>
      </c>
      <c r="BF5" t="str">
        <f t="shared" si="0"/>
        <v/>
      </c>
      <c r="BG5" t="str">
        <f t="shared" si="0"/>
        <v/>
      </c>
      <c r="BH5" t="str">
        <f t="shared" si="0"/>
        <v/>
      </c>
      <c r="BI5" t="str">
        <f t="shared" si="0"/>
        <v/>
      </c>
      <c r="BJ5" t="str">
        <f t="shared" si="0"/>
        <v/>
      </c>
      <c r="BK5" t="str">
        <f t="shared" si="0"/>
        <v/>
      </c>
      <c r="BL5" t="str">
        <f t="shared" si="0"/>
        <v/>
      </c>
    </row>
    <row r="6" spans="2:64">
      <c r="B6" s="3" t="s">
        <v>85</v>
      </c>
      <c r="C6">
        <f t="shared" ref="C6:C26" si="1">MIN(D6:BL6)</f>
        <v>0</v>
      </c>
      <c r="D6" t="str">
        <f t="shared" ref="D6:S25" si="2">IF($B6=D$2,D$3,"")</f>
        <v/>
      </c>
      <c r="E6">
        <f t="shared" si="0"/>
        <v>170.59599999999998</v>
      </c>
      <c r="F6">
        <f t="shared" si="0"/>
        <v>27.396000000000001</v>
      </c>
      <c r="G6">
        <f t="shared" si="0"/>
        <v>0</v>
      </c>
      <c r="H6" t="str">
        <f t="shared" si="0"/>
        <v/>
      </c>
      <c r="I6" t="str">
        <f t="shared" si="0"/>
        <v/>
      </c>
      <c r="J6" t="str">
        <f t="shared" si="0"/>
        <v/>
      </c>
      <c r="K6" t="str">
        <f t="shared" si="0"/>
        <v/>
      </c>
      <c r="L6" t="str">
        <f t="shared" si="0"/>
        <v/>
      </c>
      <c r="M6" t="str">
        <f t="shared" si="0"/>
        <v/>
      </c>
      <c r="N6" t="str">
        <f t="shared" si="0"/>
        <v/>
      </c>
      <c r="O6" t="str">
        <f t="shared" si="0"/>
        <v/>
      </c>
      <c r="P6" t="str">
        <f t="shared" si="0"/>
        <v/>
      </c>
      <c r="Q6" t="str">
        <f t="shared" si="0"/>
        <v/>
      </c>
      <c r="R6" t="str">
        <f t="shared" si="0"/>
        <v/>
      </c>
      <c r="S6" t="str">
        <f t="shared" si="0"/>
        <v/>
      </c>
      <c r="T6" t="str">
        <f t="shared" si="0"/>
        <v/>
      </c>
      <c r="U6" t="str">
        <f t="shared" si="0"/>
        <v/>
      </c>
      <c r="V6" t="str">
        <f t="shared" si="0"/>
        <v/>
      </c>
      <c r="W6" t="str">
        <f t="shared" si="0"/>
        <v/>
      </c>
      <c r="X6" t="str">
        <f t="shared" si="0"/>
        <v/>
      </c>
      <c r="Y6" t="str">
        <f t="shared" si="0"/>
        <v/>
      </c>
      <c r="Z6" t="str">
        <f t="shared" si="0"/>
        <v/>
      </c>
      <c r="AA6" t="str">
        <f t="shared" si="0"/>
        <v/>
      </c>
      <c r="AB6" t="str">
        <f t="shared" si="0"/>
        <v/>
      </c>
      <c r="AC6" t="str">
        <f t="shared" si="0"/>
        <v/>
      </c>
      <c r="AD6" t="str">
        <f t="shared" si="0"/>
        <v/>
      </c>
      <c r="AE6" t="str">
        <f t="shared" si="0"/>
        <v/>
      </c>
      <c r="AF6" t="str">
        <f t="shared" si="0"/>
        <v/>
      </c>
      <c r="AG6" t="str">
        <f t="shared" si="0"/>
        <v/>
      </c>
      <c r="AH6" t="str">
        <f t="shared" si="0"/>
        <v/>
      </c>
      <c r="AI6" t="str">
        <f t="shared" si="0"/>
        <v/>
      </c>
      <c r="AJ6" t="str">
        <f t="shared" si="0"/>
        <v/>
      </c>
      <c r="AK6" t="str">
        <f t="shared" si="0"/>
        <v/>
      </c>
      <c r="AL6" t="str">
        <f t="shared" si="0"/>
        <v/>
      </c>
      <c r="AM6" t="str">
        <f t="shared" si="0"/>
        <v/>
      </c>
      <c r="AN6" t="str">
        <f t="shared" si="0"/>
        <v/>
      </c>
      <c r="AO6" t="str">
        <f t="shared" si="0"/>
        <v/>
      </c>
      <c r="AP6" t="str">
        <f t="shared" si="0"/>
        <v/>
      </c>
      <c r="AQ6" t="str">
        <f t="shared" si="0"/>
        <v/>
      </c>
      <c r="AR6" t="str">
        <f t="shared" si="0"/>
        <v/>
      </c>
      <c r="AS6" t="str">
        <f t="shared" si="0"/>
        <v/>
      </c>
      <c r="AT6" t="str">
        <f t="shared" si="0"/>
        <v/>
      </c>
      <c r="AU6" t="str">
        <f t="shared" si="0"/>
        <v/>
      </c>
      <c r="AV6" t="str">
        <f t="shared" si="0"/>
        <v/>
      </c>
      <c r="AW6" t="str">
        <f t="shared" si="0"/>
        <v/>
      </c>
      <c r="AX6" t="str">
        <f t="shared" si="0"/>
        <v/>
      </c>
      <c r="AY6" t="str">
        <f t="shared" si="0"/>
        <v/>
      </c>
      <c r="AZ6" t="str">
        <f t="shared" si="0"/>
        <v/>
      </c>
      <c r="BA6" t="str">
        <f t="shared" si="0"/>
        <v/>
      </c>
      <c r="BB6" t="str">
        <f t="shared" si="0"/>
        <v/>
      </c>
      <c r="BC6" t="str">
        <f t="shared" si="0"/>
        <v/>
      </c>
      <c r="BD6" t="str">
        <f t="shared" si="0"/>
        <v/>
      </c>
      <c r="BE6" t="str">
        <f t="shared" si="0"/>
        <v/>
      </c>
      <c r="BF6" t="str">
        <f t="shared" si="0"/>
        <v/>
      </c>
      <c r="BG6" t="str">
        <f t="shared" si="0"/>
        <v/>
      </c>
      <c r="BH6" t="str">
        <f t="shared" si="0"/>
        <v/>
      </c>
      <c r="BI6" t="str">
        <f t="shared" si="0"/>
        <v/>
      </c>
      <c r="BJ6" t="str">
        <f t="shared" si="0"/>
        <v/>
      </c>
      <c r="BK6" t="str">
        <f t="shared" si="0"/>
        <v/>
      </c>
      <c r="BL6" t="str">
        <f t="shared" si="0"/>
        <v/>
      </c>
    </row>
    <row r="7" spans="2:64">
      <c r="B7" s="3" t="s">
        <v>90</v>
      </c>
      <c r="C7">
        <f t="shared" si="1"/>
        <v>79.596000000000004</v>
      </c>
      <c r="D7" t="str">
        <f t="shared" si="2"/>
        <v/>
      </c>
      <c r="E7" t="str">
        <f t="shared" si="0"/>
        <v/>
      </c>
      <c r="F7" t="str">
        <f t="shared" si="0"/>
        <v/>
      </c>
      <c r="G7" t="str">
        <f t="shared" si="0"/>
        <v/>
      </c>
      <c r="H7">
        <f t="shared" si="0"/>
        <v>172.59599999999998</v>
      </c>
      <c r="I7">
        <f t="shared" si="0"/>
        <v>186.89400000000001</v>
      </c>
      <c r="J7">
        <f t="shared" si="0"/>
        <v>352.8</v>
      </c>
      <c r="K7">
        <f t="shared" si="0"/>
        <v>127.79400000000001</v>
      </c>
      <c r="L7">
        <f t="shared" si="0"/>
        <v>79.596000000000004</v>
      </c>
      <c r="M7" t="str">
        <f t="shared" si="0"/>
        <v/>
      </c>
      <c r="N7" t="str">
        <f t="shared" si="0"/>
        <v/>
      </c>
      <c r="O7" t="str">
        <f t="shared" si="0"/>
        <v/>
      </c>
      <c r="P7" t="str">
        <f t="shared" si="0"/>
        <v/>
      </c>
      <c r="Q7" t="str">
        <f t="shared" si="0"/>
        <v/>
      </c>
      <c r="R7" t="str">
        <f t="shared" si="0"/>
        <v/>
      </c>
      <c r="S7" t="str">
        <f t="shared" si="0"/>
        <v/>
      </c>
      <c r="T7" t="str">
        <f t="shared" si="0"/>
        <v/>
      </c>
      <c r="U7" t="str">
        <f t="shared" si="0"/>
        <v/>
      </c>
      <c r="V7" t="str">
        <f t="shared" si="0"/>
        <v/>
      </c>
      <c r="W7" t="str">
        <f t="shared" si="0"/>
        <v/>
      </c>
      <c r="X7" t="str">
        <f t="shared" si="0"/>
        <v/>
      </c>
      <c r="Y7" t="str">
        <f t="shared" si="0"/>
        <v/>
      </c>
      <c r="Z7" t="str">
        <f t="shared" si="0"/>
        <v/>
      </c>
      <c r="AA7" t="str">
        <f t="shared" si="0"/>
        <v/>
      </c>
      <c r="AB7" t="str">
        <f t="shared" si="0"/>
        <v/>
      </c>
      <c r="AC7" t="str">
        <f t="shared" si="0"/>
        <v/>
      </c>
      <c r="AD7" t="str">
        <f t="shared" si="0"/>
        <v/>
      </c>
      <c r="AE7" t="str">
        <f t="shared" si="0"/>
        <v/>
      </c>
      <c r="AF7" t="str">
        <f t="shared" si="0"/>
        <v/>
      </c>
      <c r="AG7" t="str">
        <f t="shared" si="0"/>
        <v/>
      </c>
      <c r="AH7" t="str">
        <f t="shared" si="0"/>
        <v/>
      </c>
      <c r="AI7" t="str">
        <f t="shared" si="0"/>
        <v/>
      </c>
      <c r="AJ7" t="str">
        <f t="shared" si="0"/>
        <v/>
      </c>
      <c r="AK7" t="str">
        <f t="shared" si="0"/>
        <v/>
      </c>
      <c r="AL7" t="str">
        <f t="shared" si="0"/>
        <v/>
      </c>
      <c r="AM7" t="str">
        <f t="shared" si="0"/>
        <v/>
      </c>
      <c r="AN7" t="str">
        <f t="shared" si="0"/>
        <v/>
      </c>
      <c r="AO7" t="str">
        <f t="shared" si="0"/>
        <v/>
      </c>
      <c r="AP7" t="str">
        <f t="shared" si="0"/>
        <v/>
      </c>
      <c r="AQ7" t="str">
        <f t="shared" si="0"/>
        <v/>
      </c>
      <c r="AR7" t="str">
        <f t="shared" si="0"/>
        <v/>
      </c>
      <c r="AS7" t="str">
        <f t="shared" si="0"/>
        <v/>
      </c>
      <c r="AT7" t="str">
        <f t="shared" si="0"/>
        <v/>
      </c>
      <c r="AU7" t="str">
        <f t="shared" si="0"/>
        <v/>
      </c>
      <c r="AV7" t="str">
        <f t="shared" si="0"/>
        <v/>
      </c>
      <c r="AW7" t="str">
        <f t="shared" si="0"/>
        <v/>
      </c>
      <c r="AX7" t="str">
        <f t="shared" si="0"/>
        <v/>
      </c>
      <c r="AY7" t="str">
        <f t="shared" si="0"/>
        <v/>
      </c>
      <c r="AZ7" t="str">
        <f t="shared" si="0"/>
        <v/>
      </c>
      <c r="BA7" t="str">
        <f t="shared" si="0"/>
        <v/>
      </c>
      <c r="BB7" t="str">
        <f t="shared" si="0"/>
        <v/>
      </c>
      <c r="BC7" t="str">
        <f t="shared" si="0"/>
        <v/>
      </c>
      <c r="BD7" t="str">
        <f t="shared" si="0"/>
        <v/>
      </c>
      <c r="BE7" t="str">
        <f t="shared" si="0"/>
        <v/>
      </c>
      <c r="BF7" t="str">
        <f t="shared" si="0"/>
        <v/>
      </c>
      <c r="BG7" t="str">
        <f t="shared" si="0"/>
        <v/>
      </c>
      <c r="BH7" t="str">
        <f t="shared" si="0"/>
        <v/>
      </c>
      <c r="BI7" t="str">
        <f t="shared" si="0"/>
        <v/>
      </c>
      <c r="BJ7" t="str">
        <f t="shared" si="0"/>
        <v/>
      </c>
      <c r="BK7" t="str">
        <f t="shared" si="0"/>
        <v/>
      </c>
      <c r="BL7" t="str">
        <f t="shared" si="0"/>
        <v/>
      </c>
    </row>
    <row r="8" spans="2:64">
      <c r="B8" s="3" t="s">
        <v>97</v>
      </c>
      <c r="C8">
        <f t="shared" si="1"/>
        <v>0</v>
      </c>
      <c r="D8" t="str">
        <f t="shared" si="2"/>
        <v/>
      </c>
      <c r="E8" t="str">
        <f t="shared" si="0"/>
        <v/>
      </c>
      <c r="F8" t="str">
        <f t="shared" si="0"/>
        <v/>
      </c>
      <c r="G8" t="str">
        <f t="shared" si="0"/>
        <v/>
      </c>
      <c r="H8" t="str">
        <f t="shared" si="0"/>
        <v/>
      </c>
      <c r="I8" t="str">
        <f t="shared" si="0"/>
        <v/>
      </c>
      <c r="J8" t="str">
        <f t="shared" si="0"/>
        <v/>
      </c>
      <c r="K8" t="str">
        <f t="shared" si="0"/>
        <v/>
      </c>
      <c r="L8" t="str">
        <f t="shared" si="0"/>
        <v/>
      </c>
      <c r="M8">
        <f t="shared" si="0"/>
        <v>48.395999999999994</v>
      </c>
      <c r="N8">
        <f t="shared" si="0"/>
        <v>0</v>
      </c>
      <c r="O8">
        <f t="shared" si="0"/>
        <v>131.196</v>
      </c>
      <c r="P8" t="str">
        <f t="shared" si="0"/>
        <v/>
      </c>
      <c r="Q8" t="str">
        <f t="shared" si="0"/>
        <v/>
      </c>
      <c r="R8" t="str">
        <f t="shared" si="0"/>
        <v/>
      </c>
      <c r="S8" t="str">
        <f t="shared" si="0"/>
        <v/>
      </c>
      <c r="T8" t="str">
        <f t="shared" si="0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 t="str">
        <f t="shared" si="0"/>
        <v/>
      </c>
      <c r="Z8" t="str">
        <f t="shared" si="0"/>
        <v/>
      </c>
      <c r="AA8" t="str">
        <f t="shared" si="0"/>
        <v/>
      </c>
      <c r="AB8" t="str">
        <f t="shared" si="0"/>
        <v/>
      </c>
      <c r="AC8" t="str">
        <f t="shared" si="0"/>
        <v/>
      </c>
      <c r="AD8" t="str">
        <f t="shared" si="0"/>
        <v/>
      </c>
      <c r="AE8" t="str">
        <f t="shared" si="0"/>
        <v/>
      </c>
      <c r="AF8" t="str">
        <f t="shared" si="0"/>
        <v/>
      </c>
      <c r="AG8" t="str">
        <f t="shared" si="0"/>
        <v/>
      </c>
      <c r="AH8" t="str">
        <f t="shared" si="0"/>
        <v/>
      </c>
      <c r="AI8" t="str">
        <f t="shared" si="0"/>
        <v/>
      </c>
      <c r="AJ8" t="str">
        <f t="shared" si="0"/>
        <v/>
      </c>
      <c r="AK8" t="str">
        <f t="shared" si="0"/>
        <v/>
      </c>
      <c r="AL8" t="str">
        <f t="shared" si="0"/>
        <v/>
      </c>
      <c r="AM8" t="str">
        <f t="shared" si="0"/>
        <v/>
      </c>
      <c r="AN8" t="str">
        <f t="shared" si="0"/>
        <v/>
      </c>
      <c r="AO8" t="str">
        <f t="shared" si="0"/>
        <v/>
      </c>
      <c r="AP8" t="str">
        <f t="shared" si="0"/>
        <v/>
      </c>
      <c r="AQ8" t="str">
        <f t="shared" si="0"/>
        <v/>
      </c>
      <c r="AR8" t="str">
        <f t="shared" si="0"/>
        <v/>
      </c>
      <c r="AS8" t="str">
        <f t="shared" si="0"/>
        <v/>
      </c>
      <c r="AT8" t="str">
        <f t="shared" si="0"/>
        <v/>
      </c>
      <c r="AU8" t="str">
        <f t="shared" si="0"/>
        <v/>
      </c>
      <c r="AV8" t="str">
        <f t="shared" si="0"/>
        <v/>
      </c>
      <c r="AW8" t="str">
        <f t="shared" si="0"/>
        <v/>
      </c>
      <c r="AX8" t="str">
        <f t="shared" si="0"/>
        <v/>
      </c>
      <c r="AY8" t="str">
        <f t="shared" si="0"/>
        <v/>
      </c>
      <c r="AZ8" t="str">
        <f t="shared" si="0"/>
        <v/>
      </c>
      <c r="BA8" t="str">
        <f t="shared" si="0"/>
        <v/>
      </c>
      <c r="BB8" t="str">
        <f t="shared" si="0"/>
        <v/>
      </c>
      <c r="BC8" t="str">
        <f t="shared" si="0"/>
        <v/>
      </c>
      <c r="BD8" t="str">
        <f t="shared" si="0"/>
        <v/>
      </c>
      <c r="BE8" t="str">
        <f t="shared" si="0"/>
        <v/>
      </c>
      <c r="BF8" t="str">
        <f t="shared" si="0"/>
        <v/>
      </c>
      <c r="BG8" t="str">
        <f t="shared" si="0"/>
        <v/>
      </c>
      <c r="BH8" t="str">
        <f t="shared" si="0"/>
        <v/>
      </c>
      <c r="BI8" t="str">
        <f t="shared" si="0"/>
        <v/>
      </c>
      <c r="BJ8" t="str">
        <f t="shared" si="0"/>
        <v/>
      </c>
      <c r="BK8" t="str">
        <f t="shared" si="0"/>
        <v/>
      </c>
      <c r="BL8" t="str">
        <f t="shared" si="0"/>
        <v/>
      </c>
    </row>
    <row r="9" spans="2:64">
      <c r="B9" s="3" t="s">
        <v>101</v>
      </c>
      <c r="C9">
        <f t="shared" si="1"/>
        <v>8.1960000000000015</v>
      </c>
      <c r="D9" t="str">
        <f t="shared" si="2"/>
        <v/>
      </c>
      <c r="E9" t="str">
        <f t="shared" si="0"/>
        <v/>
      </c>
      <c r="F9" t="str">
        <f t="shared" si="0"/>
        <v/>
      </c>
      <c r="G9" t="str">
        <f t="shared" si="0"/>
        <v/>
      </c>
      <c r="H9" t="str">
        <f t="shared" si="0"/>
        <v/>
      </c>
      <c r="I9" t="str">
        <f t="shared" si="0"/>
        <v/>
      </c>
      <c r="J9" t="str">
        <f t="shared" si="0"/>
        <v/>
      </c>
      <c r="K9" t="str">
        <f t="shared" si="0"/>
        <v/>
      </c>
      <c r="L9" t="str">
        <f t="shared" si="0"/>
        <v/>
      </c>
      <c r="M9" t="str">
        <f t="shared" si="0"/>
        <v/>
      </c>
      <c r="N9" t="str">
        <f t="shared" si="0"/>
        <v/>
      </c>
      <c r="O9" t="str">
        <f t="shared" si="0"/>
        <v/>
      </c>
      <c r="P9">
        <f t="shared" si="0"/>
        <v>174.89400000000001</v>
      </c>
      <c r="Q9">
        <f t="shared" si="0"/>
        <v>8.1960000000000015</v>
      </c>
      <c r="R9" t="str">
        <f t="shared" si="0"/>
        <v/>
      </c>
      <c r="S9" t="str">
        <f t="shared" si="0"/>
        <v/>
      </c>
      <c r="T9" t="str">
        <f t="shared" ref="T9:AI24" si="3">IF($B9=T$2,T$3,"")</f>
        <v/>
      </c>
      <c r="U9" t="str">
        <f t="shared" si="3"/>
        <v/>
      </c>
      <c r="V9" t="str">
        <f t="shared" si="3"/>
        <v/>
      </c>
      <c r="W9" t="str">
        <f t="shared" si="3"/>
        <v/>
      </c>
      <c r="X9" t="str">
        <f t="shared" si="3"/>
        <v/>
      </c>
      <c r="Y9" t="str">
        <f t="shared" si="3"/>
        <v/>
      </c>
      <c r="Z9" t="str">
        <f t="shared" si="3"/>
        <v/>
      </c>
      <c r="AA9" t="str">
        <f t="shared" si="3"/>
        <v/>
      </c>
      <c r="AB9" t="str">
        <f t="shared" si="3"/>
        <v/>
      </c>
      <c r="AC9" t="str">
        <f t="shared" si="3"/>
        <v/>
      </c>
      <c r="AD9" t="str">
        <f t="shared" si="3"/>
        <v/>
      </c>
      <c r="AE9" t="str">
        <f t="shared" si="3"/>
        <v/>
      </c>
      <c r="AF9" t="str">
        <f t="shared" si="3"/>
        <v/>
      </c>
      <c r="AG9" t="str">
        <f t="shared" si="3"/>
        <v/>
      </c>
      <c r="AH9" t="str">
        <f t="shared" si="3"/>
        <v/>
      </c>
      <c r="AI9" t="str">
        <f t="shared" si="3"/>
        <v/>
      </c>
      <c r="AJ9" t="str">
        <f t="shared" ref="AJ9:AY26" si="4">IF($B9=AJ$2,AJ$3,"")</f>
        <v/>
      </c>
      <c r="AK9" t="str">
        <f t="shared" si="4"/>
        <v/>
      </c>
      <c r="AL9" t="str">
        <f t="shared" si="4"/>
        <v/>
      </c>
      <c r="AM9" t="str">
        <f t="shared" si="4"/>
        <v/>
      </c>
      <c r="AN9" t="str">
        <f t="shared" si="4"/>
        <v/>
      </c>
      <c r="AO9" t="str">
        <f t="shared" si="4"/>
        <v/>
      </c>
      <c r="AP9" t="str">
        <f t="shared" si="4"/>
        <v/>
      </c>
      <c r="AQ9" t="str">
        <f t="shared" si="4"/>
        <v/>
      </c>
      <c r="AR9" t="str">
        <f t="shared" si="4"/>
        <v/>
      </c>
      <c r="AS9" t="str">
        <f t="shared" si="4"/>
        <v/>
      </c>
      <c r="AT9" t="str">
        <f t="shared" si="4"/>
        <v/>
      </c>
      <c r="AU9" t="str">
        <f t="shared" si="4"/>
        <v/>
      </c>
      <c r="AV9" t="str">
        <f t="shared" si="4"/>
        <v/>
      </c>
      <c r="AW9" t="str">
        <f t="shared" si="4"/>
        <v/>
      </c>
      <c r="AX9" t="str">
        <f t="shared" si="4"/>
        <v/>
      </c>
      <c r="AY9" t="str">
        <f t="shared" si="4"/>
        <v/>
      </c>
      <c r="AZ9" t="str">
        <f t="shared" ref="AZ9:BL26" si="5">IF($B9=AZ$2,AZ$3,"")</f>
        <v/>
      </c>
      <c r="BA9" t="str">
        <f t="shared" si="5"/>
        <v/>
      </c>
      <c r="BB9" t="str">
        <f t="shared" si="5"/>
        <v/>
      </c>
      <c r="BC9" t="str">
        <f t="shared" si="5"/>
        <v/>
      </c>
      <c r="BD9" t="str">
        <f t="shared" si="5"/>
        <v/>
      </c>
      <c r="BE9" t="str">
        <f t="shared" si="5"/>
        <v/>
      </c>
      <c r="BF9" t="str">
        <f t="shared" si="5"/>
        <v/>
      </c>
      <c r="BG9" t="str">
        <f t="shared" si="5"/>
        <v/>
      </c>
      <c r="BH9" t="str">
        <f t="shared" si="5"/>
        <v/>
      </c>
      <c r="BI9" t="str">
        <f t="shared" si="5"/>
        <v/>
      </c>
      <c r="BJ9" t="str">
        <f t="shared" si="5"/>
        <v/>
      </c>
      <c r="BK9" t="str">
        <f t="shared" si="5"/>
        <v/>
      </c>
      <c r="BL9" t="str">
        <f t="shared" si="5"/>
        <v/>
      </c>
    </row>
    <row r="10" spans="2:64">
      <c r="B10" s="3" t="s">
        <v>105</v>
      </c>
      <c r="C10">
        <f t="shared" si="1"/>
        <v>0</v>
      </c>
      <c r="D10" t="str">
        <f t="shared" si="2"/>
        <v/>
      </c>
      <c r="E10" t="str">
        <f t="shared" si="2"/>
        <v/>
      </c>
      <c r="F10" t="str">
        <f t="shared" si="2"/>
        <v/>
      </c>
      <c r="G10" t="str">
        <f t="shared" si="2"/>
        <v/>
      </c>
      <c r="H10" t="str">
        <f t="shared" si="2"/>
        <v/>
      </c>
      <c r="I10" t="str">
        <f t="shared" si="2"/>
        <v/>
      </c>
      <c r="J10" t="str">
        <f t="shared" si="2"/>
        <v/>
      </c>
      <c r="K10" t="str">
        <f t="shared" si="2"/>
        <v/>
      </c>
      <c r="L10" t="str">
        <f t="shared" si="2"/>
        <v/>
      </c>
      <c r="M10" t="str">
        <f t="shared" si="2"/>
        <v/>
      </c>
      <c r="N10" t="str">
        <f t="shared" si="2"/>
        <v/>
      </c>
      <c r="O10" t="str">
        <f t="shared" si="2"/>
        <v/>
      </c>
      <c r="P10" t="str">
        <f t="shared" si="2"/>
        <v/>
      </c>
      <c r="Q10" t="str">
        <f t="shared" si="2"/>
        <v/>
      </c>
      <c r="R10">
        <f t="shared" si="2"/>
        <v>489.596</v>
      </c>
      <c r="S10">
        <f t="shared" si="2"/>
        <v>0</v>
      </c>
      <c r="T10" t="str">
        <f t="shared" si="3"/>
        <v/>
      </c>
      <c r="U10" t="str">
        <f t="shared" si="3"/>
        <v/>
      </c>
      <c r="V10" t="str">
        <f t="shared" si="3"/>
        <v/>
      </c>
      <c r="W10" t="str">
        <f t="shared" si="3"/>
        <v/>
      </c>
      <c r="X10" t="str">
        <f t="shared" si="3"/>
        <v/>
      </c>
      <c r="Y10" t="str">
        <f t="shared" si="3"/>
        <v/>
      </c>
      <c r="Z10" t="str">
        <f t="shared" si="3"/>
        <v/>
      </c>
      <c r="AA10" t="str">
        <f t="shared" si="3"/>
        <v/>
      </c>
      <c r="AB10" t="str">
        <f t="shared" si="3"/>
        <v/>
      </c>
      <c r="AC10" t="str">
        <f t="shared" si="3"/>
        <v/>
      </c>
      <c r="AD10" t="str">
        <f t="shared" si="3"/>
        <v/>
      </c>
      <c r="AE10" t="str">
        <f t="shared" si="3"/>
        <v/>
      </c>
      <c r="AF10" t="str">
        <f t="shared" si="3"/>
        <v/>
      </c>
      <c r="AG10" t="str">
        <f t="shared" si="3"/>
        <v/>
      </c>
      <c r="AH10" t="str">
        <f t="shared" si="3"/>
        <v/>
      </c>
      <c r="AI10" t="str">
        <f t="shared" si="3"/>
        <v/>
      </c>
      <c r="AJ10" t="str">
        <f t="shared" si="4"/>
        <v/>
      </c>
      <c r="AK10" t="str">
        <f t="shared" si="4"/>
        <v/>
      </c>
      <c r="AL10" t="str">
        <f t="shared" si="4"/>
        <v/>
      </c>
      <c r="AM10" t="str">
        <f t="shared" si="4"/>
        <v/>
      </c>
      <c r="AN10" t="str">
        <f t="shared" si="4"/>
        <v/>
      </c>
      <c r="AO10" t="str">
        <f t="shared" si="4"/>
        <v/>
      </c>
      <c r="AP10" t="str">
        <f t="shared" si="4"/>
        <v/>
      </c>
      <c r="AQ10" t="str">
        <f t="shared" si="4"/>
        <v/>
      </c>
      <c r="AR10" t="str">
        <f t="shared" si="4"/>
        <v/>
      </c>
      <c r="AS10" t="str">
        <f t="shared" si="4"/>
        <v/>
      </c>
      <c r="AT10" t="str">
        <f t="shared" si="4"/>
        <v/>
      </c>
      <c r="AU10" t="str">
        <f t="shared" si="4"/>
        <v/>
      </c>
      <c r="AV10" t="str">
        <f t="shared" si="4"/>
        <v/>
      </c>
      <c r="AW10" t="str">
        <f t="shared" si="4"/>
        <v/>
      </c>
      <c r="AX10" t="str">
        <f t="shared" si="4"/>
        <v/>
      </c>
      <c r="AY10" t="str">
        <f t="shared" si="4"/>
        <v/>
      </c>
      <c r="AZ10" t="str">
        <f t="shared" si="5"/>
        <v/>
      </c>
      <c r="BA10" t="str">
        <f t="shared" si="5"/>
        <v/>
      </c>
      <c r="BB10" t="str">
        <f t="shared" si="5"/>
        <v/>
      </c>
      <c r="BC10" t="str">
        <f t="shared" si="5"/>
        <v/>
      </c>
      <c r="BD10" t="str">
        <f t="shared" si="5"/>
        <v/>
      </c>
      <c r="BE10" t="str">
        <f t="shared" si="5"/>
        <v/>
      </c>
      <c r="BF10" t="str">
        <f t="shared" si="5"/>
        <v/>
      </c>
      <c r="BG10" t="str">
        <f t="shared" si="5"/>
        <v/>
      </c>
      <c r="BH10" t="str">
        <f t="shared" si="5"/>
        <v/>
      </c>
      <c r="BI10" t="str">
        <f t="shared" si="5"/>
        <v/>
      </c>
      <c r="BJ10" t="str">
        <f t="shared" si="5"/>
        <v/>
      </c>
      <c r="BK10" t="str">
        <f t="shared" si="5"/>
        <v/>
      </c>
      <c r="BL10" t="str">
        <f t="shared" si="5"/>
        <v/>
      </c>
    </row>
    <row r="11" spans="2:64">
      <c r="B11" s="3" t="s">
        <v>108</v>
      </c>
      <c r="C11">
        <f t="shared" si="1"/>
        <v>8.5960000000000019</v>
      </c>
      <c r="D11" t="str">
        <f t="shared" si="2"/>
        <v/>
      </c>
      <c r="E11" t="str">
        <f t="shared" si="2"/>
        <v/>
      </c>
      <c r="F11" t="str">
        <f t="shared" si="2"/>
        <v/>
      </c>
      <c r="G11" t="str">
        <f t="shared" si="2"/>
        <v/>
      </c>
      <c r="H11" t="str">
        <f t="shared" si="2"/>
        <v/>
      </c>
      <c r="I11" t="str">
        <f t="shared" si="2"/>
        <v/>
      </c>
      <c r="J11" t="str">
        <f t="shared" si="2"/>
        <v/>
      </c>
      <c r="K11" t="str">
        <f t="shared" si="2"/>
        <v/>
      </c>
      <c r="L11" t="str">
        <f t="shared" si="2"/>
        <v/>
      </c>
      <c r="M11" t="str">
        <f t="shared" si="2"/>
        <v/>
      </c>
      <c r="N11" t="str">
        <f t="shared" si="2"/>
        <v/>
      </c>
      <c r="O11" t="str">
        <f t="shared" si="2"/>
        <v/>
      </c>
      <c r="P11" t="str">
        <f t="shared" si="2"/>
        <v/>
      </c>
      <c r="Q11" t="str">
        <f t="shared" si="2"/>
        <v/>
      </c>
      <c r="R11" t="str">
        <f t="shared" si="2"/>
        <v/>
      </c>
      <c r="S11" t="str">
        <f t="shared" si="2"/>
        <v/>
      </c>
      <c r="T11">
        <f t="shared" si="3"/>
        <v>8.9960000000000022</v>
      </c>
      <c r="U11">
        <f t="shared" si="3"/>
        <v>8.5960000000000019</v>
      </c>
      <c r="V11" t="str">
        <f t="shared" si="3"/>
        <v/>
      </c>
      <c r="W11" t="str">
        <f t="shared" si="3"/>
        <v/>
      </c>
      <c r="X11" t="str">
        <f t="shared" si="3"/>
        <v/>
      </c>
      <c r="Y11" t="str">
        <f t="shared" si="3"/>
        <v/>
      </c>
      <c r="Z11" t="str">
        <f t="shared" si="3"/>
        <v/>
      </c>
      <c r="AA11" t="str">
        <f t="shared" si="3"/>
        <v/>
      </c>
      <c r="AB11" t="str">
        <f t="shared" si="3"/>
        <v/>
      </c>
      <c r="AC11" t="str">
        <f t="shared" si="3"/>
        <v/>
      </c>
      <c r="AD11" t="str">
        <f t="shared" si="3"/>
        <v/>
      </c>
      <c r="AE11" t="str">
        <f t="shared" si="3"/>
        <v/>
      </c>
      <c r="AF11" t="str">
        <f t="shared" si="3"/>
        <v/>
      </c>
      <c r="AG11" t="str">
        <f t="shared" si="3"/>
        <v/>
      </c>
      <c r="AH11" t="str">
        <f t="shared" si="3"/>
        <v/>
      </c>
      <c r="AI11" t="str">
        <f t="shared" si="3"/>
        <v/>
      </c>
      <c r="AJ11" t="str">
        <f t="shared" si="4"/>
        <v/>
      </c>
      <c r="AK11" t="str">
        <f t="shared" si="4"/>
        <v/>
      </c>
      <c r="AL11" t="str">
        <f t="shared" si="4"/>
        <v/>
      </c>
      <c r="AM11" t="str">
        <f t="shared" si="4"/>
        <v/>
      </c>
      <c r="AN11" t="str">
        <f t="shared" si="4"/>
        <v/>
      </c>
      <c r="AO11" t="str">
        <f t="shared" si="4"/>
        <v/>
      </c>
      <c r="AP11" t="str">
        <f t="shared" si="4"/>
        <v/>
      </c>
      <c r="AQ11" t="str">
        <f t="shared" si="4"/>
        <v/>
      </c>
      <c r="AR11" t="str">
        <f t="shared" si="4"/>
        <v/>
      </c>
      <c r="AS11" t="str">
        <f t="shared" si="4"/>
        <v/>
      </c>
      <c r="AT11" t="str">
        <f t="shared" si="4"/>
        <v/>
      </c>
      <c r="AU11" t="str">
        <f t="shared" si="4"/>
        <v/>
      </c>
      <c r="AV11" t="str">
        <f t="shared" si="4"/>
        <v/>
      </c>
      <c r="AW11" t="str">
        <f t="shared" si="4"/>
        <v/>
      </c>
      <c r="AX11" t="str">
        <f t="shared" si="4"/>
        <v/>
      </c>
      <c r="AY11" t="str">
        <f t="shared" si="4"/>
        <v/>
      </c>
      <c r="AZ11" t="str">
        <f t="shared" si="5"/>
        <v/>
      </c>
      <c r="BA11" t="str">
        <f t="shared" si="5"/>
        <v/>
      </c>
      <c r="BB11" t="str">
        <f t="shared" si="5"/>
        <v/>
      </c>
      <c r="BC11" t="str">
        <f t="shared" si="5"/>
        <v/>
      </c>
      <c r="BD11" t="str">
        <f t="shared" si="5"/>
        <v/>
      </c>
      <c r="BE11" t="str">
        <f t="shared" si="5"/>
        <v/>
      </c>
      <c r="BF11" t="str">
        <f t="shared" si="5"/>
        <v/>
      </c>
      <c r="BG11" t="str">
        <f t="shared" si="5"/>
        <v/>
      </c>
      <c r="BH11" t="str">
        <f t="shared" si="5"/>
        <v/>
      </c>
      <c r="BI11" t="str">
        <f t="shared" si="5"/>
        <v/>
      </c>
      <c r="BJ11" t="str">
        <f t="shared" si="5"/>
        <v/>
      </c>
      <c r="BK11" t="str">
        <f t="shared" si="5"/>
        <v/>
      </c>
      <c r="BL11" t="str">
        <f t="shared" si="5"/>
        <v/>
      </c>
    </row>
    <row r="12" spans="2:64">
      <c r="B12" s="3" t="s">
        <v>110</v>
      </c>
      <c r="C12">
        <f t="shared" si="1"/>
        <v>5.1960000000000006</v>
      </c>
      <c r="D12" t="str">
        <f t="shared" si="2"/>
        <v/>
      </c>
      <c r="E12" t="str">
        <f t="shared" si="2"/>
        <v/>
      </c>
      <c r="F12" t="str">
        <f t="shared" si="2"/>
        <v/>
      </c>
      <c r="G12" t="str">
        <f t="shared" si="2"/>
        <v/>
      </c>
      <c r="H12" t="str">
        <f t="shared" si="2"/>
        <v/>
      </c>
      <c r="I12" t="str">
        <f t="shared" si="2"/>
        <v/>
      </c>
      <c r="J12" t="str">
        <f t="shared" si="2"/>
        <v/>
      </c>
      <c r="K12" t="str">
        <f t="shared" si="2"/>
        <v/>
      </c>
      <c r="L12" t="str">
        <f t="shared" si="2"/>
        <v/>
      </c>
      <c r="M12" t="str">
        <f t="shared" si="2"/>
        <v/>
      </c>
      <c r="N12" t="str">
        <f t="shared" si="2"/>
        <v/>
      </c>
      <c r="O12" t="str">
        <f t="shared" si="2"/>
        <v/>
      </c>
      <c r="P12" t="str">
        <f t="shared" si="2"/>
        <v/>
      </c>
      <c r="Q12" t="str">
        <f t="shared" si="2"/>
        <v/>
      </c>
      <c r="R12" t="str">
        <f t="shared" si="2"/>
        <v/>
      </c>
      <c r="S12" t="str">
        <f t="shared" si="2"/>
        <v/>
      </c>
      <c r="T12" t="str">
        <f t="shared" si="3"/>
        <v/>
      </c>
      <c r="U12" t="str">
        <f t="shared" si="3"/>
        <v/>
      </c>
      <c r="V12">
        <f t="shared" si="3"/>
        <v>22.795999999999999</v>
      </c>
      <c r="W12">
        <f t="shared" si="3"/>
        <v>380.39400000000001</v>
      </c>
      <c r="X12">
        <f t="shared" si="3"/>
        <v>152.39600000000002</v>
      </c>
      <c r="Y12">
        <f t="shared" si="3"/>
        <v>5.1960000000000006</v>
      </c>
      <c r="Z12">
        <f t="shared" si="3"/>
        <v>6.3959999999999999</v>
      </c>
      <c r="AA12" t="str">
        <f t="shared" si="3"/>
        <v/>
      </c>
      <c r="AB12" t="str">
        <f t="shared" si="3"/>
        <v/>
      </c>
      <c r="AC12" t="str">
        <f t="shared" si="3"/>
        <v/>
      </c>
      <c r="AD12" t="str">
        <f t="shared" si="3"/>
        <v/>
      </c>
      <c r="AE12" t="str">
        <f t="shared" si="3"/>
        <v/>
      </c>
      <c r="AF12" t="str">
        <f t="shared" si="3"/>
        <v/>
      </c>
      <c r="AG12" t="str">
        <f t="shared" si="3"/>
        <v/>
      </c>
      <c r="AH12" t="str">
        <f t="shared" si="3"/>
        <v/>
      </c>
      <c r="AI12" t="str">
        <f t="shared" si="3"/>
        <v/>
      </c>
      <c r="AJ12" t="str">
        <f t="shared" si="4"/>
        <v/>
      </c>
      <c r="AK12" t="str">
        <f t="shared" si="4"/>
        <v/>
      </c>
      <c r="AL12" t="str">
        <f t="shared" si="4"/>
        <v/>
      </c>
      <c r="AM12" t="str">
        <f t="shared" si="4"/>
        <v/>
      </c>
      <c r="AN12" t="str">
        <f t="shared" si="4"/>
        <v/>
      </c>
      <c r="AO12" t="str">
        <f t="shared" si="4"/>
        <v/>
      </c>
      <c r="AP12" t="str">
        <f t="shared" si="4"/>
        <v/>
      </c>
      <c r="AQ12" t="str">
        <f t="shared" si="4"/>
        <v/>
      </c>
      <c r="AR12" t="str">
        <f t="shared" si="4"/>
        <v/>
      </c>
      <c r="AS12" t="str">
        <f t="shared" si="4"/>
        <v/>
      </c>
      <c r="AT12" t="str">
        <f t="shared" si="4"/>
        <v/>
      </c>
      <c r="AU12" t="str">
        <f t="shared" si="4"/>
        <v/>
      </c>
      <c r="AV12" t="str">
        <f t="shared" si="4"/>
        <v/>
      </c>
      <c r="AW12" t="str">
        <f t="shared" si="4"/>
        <v/>
      </c>
      <c r="AX12" t="str">
        <f t="shared" si="4"/>
        <v/>
      </c>
      <c r="AY12" t="str">
        <f t="shared" si="4"/>
        <v/>
      </c>
      <c r="AZ12" t="str">
        <f t="shared" si="5"/>
        <v/>
      </c>
      <c r="BA12" t="str">
        <f t="shared" si="5"/>
        <v/>
      </c>
      <c r="BB12" t="str">
        <f t="shared" si="5"/>
        <v/>
      </c>
      <c r="BC12" t="str">
        <f t="shared" si="5"/>
        <v/>
      </c>
      <c r="BD12" t="str">
        <f t="shared" si="5"/>
        <v/>
      </c>
      <c r="BE12" t="str">
        <f t="shared" si="5"/>
        <v/>
      </c>
      <c r="BF12" t="str">
        <f t="shared" si="5"/>
        <v/>
      </c>
      <c r="BG12" t="str">
        <f t="shared" si="5"/>
        <v/>
      </c>
      <c r="BH12" t="str">
        <f t="shared" si="5"/>
        <v/>
      </c>
      <c r="BI12" t="str">
        <f t="shared" si="5"/>
        <v/>
      </c>
      <c r="BJ12" t="str">
        <f t="shared" si="5"/>
        <v/>
      </c>
      <c r="BK12" t="str">
        <f t="shared" si="5"/>
        <v/>
      </c>
      <c r="BL12" t="str">
        <f t="shared" si="5"/>
        <v/>
      </c>
    </row>
    <row r="13" spans="2:64">
      <c r="B13" s="3" t="s">
        <v>116</v>
      </c>
      <c r="C13">
        <f t="shared" si="1"/>
        <v>0</v>
      </c>
      <c r="D13" t="str">
        <f t="shared" si="2"/>
        <v/>
      </c>
      <c r="E13" t="str">
        <f t="shared" si="2"/>
        <v/>
      </c>
      <c r="F13" t="str">
        <f t="shared" si="2"/>
        <v/>
      </c>
      <c r="G13" t="str">
        <f t="shared" si="2"/>
        <v/>
      </c>
      <c r="H13" t="str">
        <f t="shared" si="2"/>
        <v/>
      </c>
      <c r="I13" t="str">
        <f t="shared" si="2"/>
        <v/>
      </c>
      <c r="J13" t="str">
        <f t="shared" si="2"/>
        <v/>
      </c>
      <c r="K13" t="str">
        <f t="shared" si="2"/>
        <v/>
      </c>
      <c r="L13" t="str">
        <f t="shared" si="2"/>
        <v/>
      </c>
      <c r="M13" t="str">
        <f t="shared" si="2"/>
        <v/>
      </c>
      <c r="N13" t="str">
        <f t="shared" si="2"/>
        <v/>
      </c>
      <c r="O13" t="str">
        <f t="shared" si="2"/>
        <v/>
      </c>
      <c r="P13" t="str">
        <f t="shared" si="2"/>
        <v/>
      </c>
      <c r="Q13" t="str">
        <f t="shared" si="2"/>
        <v/>
      </c>
      <c r="R13" t="str">
        <f t="shared" si="2"/>
        <v/>
      </c>
      <c r="S13" t="str">
        <f t="shared" si="2"/>
        <v/>
      </c>
      <c r="T13" t="str">
        <f t="shared" si="3"/>
        <v/>
      </c>
      <c r="U13" t="str">
        <f t="shared" si="3"/>
        <v/>
      </c>
      <c r="V13" t="str">
        <f t="shared" si="3"/>
        <v/>
      </c>
      <c r="W13" t="str">
        <f t="shared" si="3"/>
        <v/>
      </c>
      <c r="X13" t="str">
        <f t="shared" si="3"/>
        <v/>
      </c>
      <c r="Y13" t="str">
        <f t="shared" si="3"/>
        <v/>
      </c>
      <c r="Z13" t="str">
        <f t="shared" si="3"/>
        <v/>
      </c>
      <c r="AA13">
        <f t="shared" si="3"/>
        <v>10.596000000000002</v>
      </c>
      <c r="AB13">
        <f t="shared" si="3"/>
        <v>10.196000000000002</v>
      </c>
      <c r="AC13">
        <f t="shared" si="3"/>
        <v>0</v>
      </c>
      <c r="AD13" t="str">
        <f t="shared" si="3"/>
        <v/>
      </c>
      <c r="AE13" t="str">
        <f t="shared" si="3"/>
        <v/>
      </c>
      <c r="AF13" t="str">
        <f t="shared" si="3"/>
        <v/>
      </c>
      <c r="AG13" t="str">
        <f t="shared" si="3"/>
        <v/>
      </c>
      <c r="AH13" t="str">
        <f t="shared" si="3"/>
        <v/>
      </c>
      <c r="AI13" t="str">
        <f t="shared" si="3"/>
        <v/>
      </c>
      <c r="AJ13" t="str">
        <f t="shared" si="4"/>
        <v/>
      </c>
      <c r="AK13" t="str">
        <f t="shared" si="4"/>
        <v/>
      </c>
      <c r="AL13" t="str">
        <f t="shared" si="4"/>
        <v/>
      </c>
      <c r="AM13" t="str">
        <f t="shared" si="4"/>
        <v/>
      </c>
      <c r="AN13" t="str">
        <f t="shared" si="4"/>
        <v/>
      </c>
      <c r="AO13" t="str">
        <f t="shared" si="4"/>
        <v/>
      </c>
      <c r="AP13" t="str">
        <f t="shared" si="4"/>
        <v/>
      </c>
      <c r="AQ13" t="str">
        <f t="shared" si="4"/>
        <v/>
      </c>
      <c r="AR13" t="str">
        <f t="shared" si="4"/>
        <v/>
      </c>
      <c r="AS13" t="str">
        <f t="shared" si="4"/>
        <v/>
      </c>
      <c r="AT13" t="str">
        <f t="shared" si="4"/>
        <v/>
      </c>
      <c r="AU13" t="str">
        <f t="shared" si="4"/>
        <v/>
      </c>
      <c r="AV13" t="str">
        <f t="shared" si="4"/>
        <v/>
      </c>
      <c r="AW13" t="str">
        <f t="shared" si="4"/>
        <v/>
      </c>
      <c r="AX13" t="str">
        <f t="shared" si="4"/>
        <v/>
      </c>
      <c r="AY13" t="str">
        <f t="shared" si="4"/>
        <v/>
      </c>
      <c r="AZ13" t="str">
        <f t="shared" si="5"/>
        <v/>
      </c>
      <c r="BA13" t="str">
        <f t="shared" si="5"/>
        <v/>
      </c>
      <c r="BB13" t="str">
        <f t="shared" si="5"/>
        <v/>
      </c>
      <c r="BC13" t="str">
        <f t="shared" si="5"/>
        <v/>
      </c>
      <c r="BD13" t="str">
        <f t="shared" si="5"/>
        <v/>
      </c>
      <c r="BE13" t="str">
        <f t="shared" si="5"/>
        <v/>
      </c>
      <c r="BF13" t="str">
        <f t="shared" si="5"/>
        <v/>
      </c>
      <c r="BG13" t="str">
        <f t="shared" si="5"/>
        <v/>
      </c>
      <c r="BH13" t="str">
        <f t="shared" si="5"/>
        <v/>
      </c>
      <c r="BI13" t="str">
        <f t="shared" si="5"/>
        <v/>
      </c>
      <c r="BJ13" t="str">
        <f t="shared" si="5"/>
        <v/>
      </c>
      <c r="BK13" t="str">
        <f t="shared" si="5"/>
        <v/>
      </c>
      <c r="BL13" t="str">
        <f t="shared" si="5"/>
        <v/>
      </c>
    </row>
    <row r="14" spans="2:64">
      <c r="B14" s="3" t="s">
        <v>119</v>
      </c>
      <c r="C14">
        <f t="shared" si="1"/>
        <v>69.796000000000006</v>
      </c>
      <c r="D14" t="str">
        <f t="shared" si="2"/>
        <v/>
      </c>
      <c r="E14" t="str">
        <f t="shared" si="2"/>
        <v/>
      </c>
      <c r="F14" t="str">
        <f t="shared" si="2"/>
        <v/>
      </c>
      <c r="G14" t="str">
        <f t="shared" si="2"/>
        <v/>
      </c>
      <c r="H14" t="str">
        <f t="shared" si="2"/>
        <v/>
      </c>
      <c r="I14" t="str">
        <f t="shared" si="2"/>
        <v/>
      </c>
      <c r="J14" t="str">
        <f t="shared" si="2"/>
        <v/>
      </c>
      <c r="K14" t="str">
        <f t="shared" si="2"/>
        <v/>
      </c>
      <c r="L14" t="str">
        <f t="shared" si="2"/>
        <v/>
      </c>
      <c r="M14" t="str">
        <f t="shared" si="2"/>
        <v/>
      </c>
      <c r="N14" t="str">
        <f t="shared" si="2"/>
        <v/>
      </c>
      <c r="O14" t="str">
        <f t="shared" si="2"/>
        <v/>
      </c>
      <c r="P14" t="str">
        <f t="shared" si="2"/>
        <v/>
      </c>
      <c r="Q14" t="str">
        <f t="shared" si="2"/>
        <v/>
      </c>
      <c r="R14" t="str">
        <f t="shared" si="2"/>
        <v/>
      </c>
      <c r="S14" t="str">
        <f t="shared" si="2"/>
        <v/>
      </c>
      <c r="T14" t="str">
        <f t="shared" si="3"/>
        <v/>
      </c>
      <c r="U14" t="str">
        <f t="shared" si="3"/>
        <v/>
      </c>
      <c r="V14" t="str">
        <f t="shared" si="3"/>
        <v/>
      </c>
      <c r="W14" t="str">
        <f t="shared" si="3"/>
        <v/>
      </c>
      <c r="X14" t="str">
        <f t="shared" si="3"/>
        <v/>
      </c>
      <c r="Y14" t="str">
        <f t="shared" si="3"/>
        <v/>
      </c>
      <c r="Z14" t="str">
        <f t="shared" si="3"/>
        <v/>
      </c>
      <c r="AA14" t="str">
        <f t="shared" si="3"/>
        <v/>
      </c>
      <c r="AB14" t="str">
        <f t="shared" si="3"/>
        <v/>
      </c>
      <c r="AC14" t="str">
        <f t="shared" si="3"/>
        <v/>
      </c>
      <c r="AD14">
        <f t="shared" si="3"/>
        <v>69.796000000000006</v>
      </c>
      <c r="AE14" t="str">
        <f t="shared" si="3"/>
        <v/>
      </c>
      <c r="AF14" t="str">
        <f t="shared" si="3"/>
        <v/>
      </c>
      <c r="AG14" t="str">
        <f t="shared" si="3"/>
        <v/>
      </c>
      <c r="AH14" t="str">
        <f t="shared" si="3"/>
        <v/>
      </c>
      <c r="AI14" t="str">
        <f t="shared" si="3"/>
        <v/>
      </c>
      <c r="AJ14" t="str">
        <f t="shared" si="4"/>
        <v/>
      </c>
      <c r="AK14" t="str">
        <f t="shared" si="4"/>
        <v/>
      </c>
      <c r="AL14" t="str">
        <f t="shared" si="4"/>
        <v/>
      </c>
      <c r="AM14" t="str">
        <f t="shared" si="4"/>
        <v/>
      </c>
      <c r="AN14" t="str">
        <f t="shared" si="4"/>
        <v/>
      </c>
      <c r="AO14" t="str">
        <f t="shared" si="4"/>
        <v/>
      </c>
      <c r="AP14" t="str">
        <f t="shared" si="4"/>
        <v/>
      </c>
      <c r="AQ14" t="str">
        <f t="shared" si="4"/>
        <v/>
      </c>
      <c r="AR14" t="str">
        <f t="shared" si="4"/>
        <v/>
      </c>
      <c r="AS14" t="str">
        <f t="shared" si="4"/>
        <v/>
      </c>
      <c r="AT14" t="str">
        <f t="shared" si="4"/>
        <v/>
      </c>
      <c r="AU14" t="str">
        <f t="shared" si="4"/>
        <v/>
      </c>
      <c r="AV14" t="str">
        <f t="shared" si="4"/>
        <v/>
      </c>
      <c r="AW14" t="str">
        <f t="shared" si="4"/>
        <v/>
      </c>
      <c r="AX14" t="str">
        <f t="shared" si="4"/>
        <v/>
      </c>
      <c r="AY14" t="str">
        <f t="shared" si="4"/>
        <v/>
      </c>
      <c r="AZ14" t="str">
        <f t="shared" si="5"/>
        <v/>
      </c>
      <c r="BA14" t="str">
        <f t="shared" si="5"/>
        <v/>
      </c>
      <c r="BB14" t="str">
        <f t="shared" si="5"/>
        <v/>
      </c>
      <c r="BC14" t="str">
        <f t="shared" si="5"/>
        <v/>
      </c>
      <c r="BD14" t="str">
        <f t="shared" si="5"/>
        <v/>
      </c>
      <c r="BE14" t="str">
        <f t="shared" si="5"/>
        <v/>
      </c>
      <c r="BF14" t="str">
        <f t="shared" si="5"/>
        <v/>
      </c>
      <c r="BG14" t="str">
        <f t="shared" si="5"/>
        <v/>
      </c>
      <c r="BH14" t="str">
        <f t="shared" si="5"/>
        <v/>
      </c>
      <c r="BI14" t="str">
        <f t="shared" si="5"/>
        <v/>
      </c>
      <c r="BJ14" t="str">
        <f t="shared" si="5"/>
        <v/>
      </c>
      <c r="BK14" t="str">
        <f t="shared" si="5"/>
        <v/>
      </c>
      <c r="BL14" t="str">
        <f t="shared" si="5"/>
        <v/>
      </c>
    </row>
    <row r="15" spans="2:64">
      <c r="B15" s="3" t="s">
        <v>121</v>
      </c>
      <c r="C15">
        <f t="shared" si="1"/>
        <v>0</v>
      </c>
      <c r="D15" t="str">
        <f t="shared" si="2"/>
        <v/>
      </c>
      <c r="E15" t="str">
        <f t="shared" si="2"/>
        <v/>
      </c>
      <c r="F15" t="str">
        <f t="shared" si="2"/>
        <v/>
      </c>
      <c r="G15" t="str">
        <f t="shared" si="2"/>
        <v/>
      </c>
      <c r="H15" t="str">
        <f t="shared" si="2"/>
        <v/>
      </c>
      <c r="I15" t="str">
        <f t="shared" si="2"/>
        <v/>
      </c>
      <c r="J15" t="str">
        <f t="shared" si="2"/>
        <v/>
      </c>
      <c r="K15" t="str">
        <f t="shared" si="2"/>
        <v/>
      </c>
      <c r="L15" t="str">
        <f t="shared" si="2"/>
        <v/>
      </c>
      <c r="M15" t="str">
        <f t="shared" si="2"/>
        <v/>
      </c>
      <c r="N15" t="str">
        <f t="shared" si="2"/>
        <v/>
      </c>
      <c r="O15" t="str">
        <f t="shared" si="2"/>
        <v/>
      </c>
      <c r="P15" t="str">
        <f t="shared" si="2"/>
        <v/>
      </c>
      <c r="Q15" t="str">
        <f t="shared" si="2"/>
        <v/>
      </c>
      <c r="R15" t="str">
        <f t="shared" si="2"/>
        <v/>
      </c>
      <c r="S15" t="str">
        <f t="shared" si="2"/>
        <v/>
      </c>
      <c r="T15" t="str">
        <f t="shared" si="3"/>
        <v/>
      </c>
      <c r="U15" t="str">
        <f t="shared" si="3"/>
        <v/>
      </c>
      <c r="V15" t="str">
        <f t="shared" si="3"/>
        <v/>
      </c>
      <c r="W15" t="str">
        <f t="shared" si="3"/>
        <v/>
      </c>
      <c r="X15" t="str">
        <f t="shared" si="3"/>
        <v/>
      </c>
      <c r="Y15" t="str">
        <f t="shared" si="3"/>
        <v/>
      </c>
      <c r="Z15" t="str">
        <f t="shared" si="3"/>
        <v/>
      </c>
      <c r="AA15" t="str">
        <f t="shared" si="3"/>
        <v/>
      </c>
      <c r="AB15" t="str">
        <f t="shared" si="3"/>
        <v/>
      </c>
      <c r="AC15" t="str">
        <f t="shared" si="3"/>
        <v/>
      </c>
      <c r="AD15" t="str">
        <f t="shared" si="3"/>
        <v/>
      </c>
      <c r="AE15">
        <f t="shared" si="3"/>
        <v>156.596</v>
      </c>
      <c r="AF15">
        <f t="shared" si="3"/>
        <v>52.396000000000001</v>
      </c>
      <c r="AG15">
        <f t="shared" si="3"/>
        <v>0</v>
      </c>
      <c r="AH15">
        <f t="shared" si="3"/>
        <v>40.396000000000001</v>
      </c>
      <c r="AI15">
        <f t="shared" si="3"/>
        <v>0</v>
      </c>
      <c r="AJ15" t="str">
        <f t="shared" si="4"/>
        <v/>
      </c>
      <c r="AK15" t="str">
        <f t="shared" si="4"/>
        <v/>
      </c>
      <c r="AL15" t="str">
        <f t="shared" si="4"/>
        <v/>
      </c>
      <c r="AM15" t="str">
        <f t="shared" si="4"/>
        <v/>
      </c>
      <c r="AN15" t="str">
        <f t="shared" si="4"/>
        <v/>
      </c>
      <c r="AO15" t="str">
        <f t="shared" si="4"/>
        <v/>
      </c>
      <c r="AP15" t="str">
        <f t="shared" si="4"/>
        <v/>
      </c>
      <c r="AQ15" t="str">
        <f t="shared" si="4"/>
        <v/>
      </c>
      <c r="AR15" t="str">
        <f t="shared" si="4"/>
        <v/>
      </c>
      <c r="AS15" t="str">
        <f t="shared" si="4"/>
        <v/>
      </c>
      <c r="AT15" t="str">
        <f t="shared" si="4"/>
        <v/>
      </c>
      <c r="AU15" t="str">
        <f t="shared" si="4"/>
        <v/>
      </c>
      <c r="AV15" t="str">
        <f t="shared" si="4"/>
        <v/>
      </c>
      <c r="AW15" t="str">
        <f t="shared" si="4"/>
        <v/>
      </c>
      <c r="AX15" t="str">
        <f t="shared" si="4"/>
        <v/>
      </c>
      <c r="AY15" t="str">
        <f t="shared" si="4"/>
        <v/>
      </c>
      <c r="AZ15" t="str">
        <f t="shared" si="5"/>
        <v/>
      </c>
      <c r="BA15" t="str">
        <f t="shared" si="5"/>
        <v/>
      </c>
      <c r="BB15" t="str">
        <f t="shared" si="5"/>
        <v/>
      </c>
      <c r="BC15" t="str">
        <f t="shared" si="5"/>
        <v/>
      </c>
      <c r="BD15" t="str">
        <f t="shared" si="5"/>
        <v/>
      </c>
      <c r="BE15" t="str">
        <f t="shared" si="5"/>
        <v/>
      </c>
      <c r="BF15" t="str">
        <f t="shared" si="5"/>
        <v/>
      </c>
      <c r="BG15" t="str">
        <f t="shared" si="5"/>
        <v/>
      </c>
      <c r="BH15" t="str">
        <f t="shared" si="5"/>
        <v/>
      </c>
      <c r="BI15" t="str">
        <f t="shared" si="5"/>
        <v/>
      </c>
      <c r="BJ15" t="str">
        <f t="shared" si="5"/>
        <v/>
      </c>
      <c r="BK15" t="str">
        <f t="shared" si="5"/>
        <v/>
      </c>
      <c r="BL15" t="str">
        <f t="shared" si="5"/>
        <v/>
      </c>
    </row>
    <row r="16" spans="2:64">
      <c r="B16" s="3" t="s">
        <v>128</v>
      </c>
      <c r="C16">
        <f t="shared" si="1"/>
        <v>22.396000000000001</v>
      </c>
      <c r="D16" t="str">
        <f t="shared" si="2"/>
        <v/>
      </c>
      <c r="E16" t="str">
        <f t="shared" si="2"/>
        <v/>
      </c>
      <c r="F16" t="str">
        <f t="shared" si="2"/>
        <v/>
      </c>
      <c r="G16" t="str">
        <f t="shared" si="2"/>
        <v/>
      </c>
      <c r="H16" t="str">
        <f t="shared" si="2"/>
        <v/>
      </c>
      <c r="I16" t="str">
        <f t="shared" si="2"/>
        <v/>
      </c>
      <c r="J16" t="str">
        <f t="shared" si="2"/>
        <v/>
      </c>
      <c r="K16" t="str">
        <f t="shared" si="2"/>
        <v/>
      </c>
      <c r="L16" t="str">
        <f t="shared" si="2"/>
        <v/>
      </c>
      <c r="M16" t="str">
        <f t="shared" si="2"/>
        <v/>
      </c>
      <c r="N16" t="str">
        <f t="shared" si="2"/>
        <v/>
      </c>
      <c r="O16" t="str">
        <f t="shared" si="2"/>
        <v/>
      </c>
      <c r="P16" t="str">
        <f t="shared" si="2"/>
        <v/>
      </c>
      <c r="Q16" t="str">
        <f t="shared" si="2"/>
        <v/>
      </c>
      <c r="R16" t="str">
        <f t="shared" si="2"/>
        <v/>
      </c>
      <c r="S16" t="str">
        <f t="shared" si="2"/>
        <v/>
      </c>
      <c r="T16" t="str">
        <f t="shared" si="3"/>
        <v/>
      </c>
      <c r="U16" t="str">
        <f t="shared" si="3"/>
        <v/>
      </c>
      <c r="V16" t="str">
        <f t="shared" si="3"/>
        <v/>
      </c>
      <c r="W16" t="str">
        <f t="shared" si="3"/>
        <v/>
      </c>
      <c r="X16" t="str">
        <f t="shared" si="3"/>
        <v/>
      </c>
      <c r="Y16" t="str">
        <f t="shared" si="3"/>
        <v/>
      </c>
      <c r="Z16" t="str">
        <f t="shared" si="3"/>
        <v/>
      </c>
      <c r="AA16" t="str">
        <f t="shared" si="3"/>
        <v/>
      </c>
      <c r="AB16" t="str">
        <f t="shared" si="3"/>
        <v/>
      </c>
      <c r="AC16" t="str">
        <f t="shared" si="3"/>
        <v/>
      </c>
      <c r="AD16" t="str">
        <f t="shared" si="3"/>
        <v/>
      </c>
      <c r="AE16" t="str">
        <f t="shared" si="3"/>
        <v/>
      </c>
      <c r="AF16" t="str">
        <f t="shared" si="3"/>
        <v/>
      </c>
      <c r="AG16" t="str">
        <f t="shared" si="3"/>
        <v/>
      </c>
      <c r="AH16" t="str">
        <f t="shared" si="3"/>
        <v/>
      </c>
      <c r="AI16" t="str">
        <f t="shared" si="3"/>
        <v/>
      </c>
      <c r="AJ16">
        <f t="shared" si="4"/>
        <v>22.396000000000001</v>
      </c>
      <c r="AK16">
        <f t="shared" si="4"/>
        <v>174.59599999999998</v>
      </c>
      <c r="AL16">
        <f t="shared" si="4"/>
        <v>24.195999999999998</v>
      </c>
      <c r="AM16" t="str">
        <f t="shared" si="4"/>
        <v/>
      </c>
      <c r="AN16" t="str">
        <f t="shared" si="4"/>
        <v/>
      </c>
      <c r="AO16" t="str">
        <f t="shared" si="4"/>
        <v/>
      </c>
      <c r="AP16" t="str">
        <f t="shared" si="4"/>
        <v/>
      </c>
      <c r="AQ16" t="str">
        <f t="shared" si="4"/>
        <v/>
      </c>
      <c r="AR16" t="str">
        <f t="shared" si="4"/>
        <v/>
      </c>
      <c r="AS16" t="str">
        <f t="shared" si="4"/>
        <v/>
      </c>
      <c r="AT16" t="str">
        <f t="shared" si="4"/>
        <v/>
      </c>
      <c r="AU16" t="str">
        <f t="shared" si="4"/>
        <v/>
      </c>
      <c r="AV16" t="str">
        <f t="shared" si="4"/>
        <v/>
      </c>
      <c r="AW16" t="str">
        <f t="shared" si="4"/>
        <v/>
      </c>
      <c r="AX16" t="str">
        <f t="shared" si="4"/>
        <v/>
      </c>
      <c r="AY16" t="str">
        <f t="shared" si="4"/>
        <v/>
      </c>
      <c r="AZ16" t="str">
        <f t="shared" si="5"/>
        <v/>
      </c>
      <c r="BA16" t="str">
        <f t="shared" si="5"/>
        <v/>
      </c>
      <c r="BB16" t="str">
        <f t="shared" si="5"/>
        <v/>
      </c>
      <c r="BC16" t="str">
        <f t="shared" si="5"/>
        <v/>
      </c>
      <c r="BD16" t="str">
        <f t="shared" si="5"/>
        <v/>
      </c>
      <c r="BE16" t="str">
        <f t="shared" si="5"/>
        <v/>
      </c>
      <c r="BF16" t="str">
        <f t="shared" si="5"/>
        <v/>
      </c>
      <c r="BG16" t="str">
        <f t="shared" si="5"/>
        <v/>
      </c>
      <c r="BH16" t="str">
        <f t="shared" si="5"/>
        <v/>
      </c>
      <c r="BI16" t="str">
        <f t="shared" si="5"/>
        <v/>
      </c>
      <c r="BJ16" t="str">
        <f t="shared" si="5"/>
        <v/>
      </c>
      <c r="BK16" t="str">
        <f t="shared" si="5"/>
        <v/>
      </c>
      <c r="BL16" t="str">
        <f t="shared" si="5"/>
        <v/>
      </c>
    </row>
    <row r="17" spans="2:64">
      <c r="B17" s="3" t="s">
        <v>131</v>
      </c>
      <c r="C17">
        <f t="shared" si="1"/>
        <v>0</v>
      </c>
      <c r="D17" t="str">
        <f t="shared" si="2"/>
        <v/>
      </c>
      <c r="E17" t="str">
        <f t="shared" si="2"/>
        <v/>
      </c>
      <c r="F17" t="str">
        <f t="shared" si="2"/>
        <v/>
      </c>
      <c r="G17" t="str">
        <f t="shared" si="2"/>
        <v/>
      </c>
      <c r="H17" t="str">
        <f t="shared" si="2"/>
        <v/>
      </c>
      <c r="I17" t="str">
        <f t="shared" si="2"/>
        <v/>
      </c>
      <c r="J17" t="str">
        <f t="shared" si="2"/>
        <v/>
      </c>
      <c r="K17" t="str">
        <f t="shared" si="2"/>
        <v/>
      </c>
      <c r="L17" t="str">
        <f t="shared" si="2"/>
        <v/>
      </c>
      <c r="M17" t="str">
        <f t="shared" si="2"/>
        <v/>
      </c>
      <c r="N17" t="str">
        <f t="shared" si="2"/>
        <v/>
      </c>
      <c r="O17" t="str">
        <f t="shared" si="2"/>
        <v/>
      </c>
      <c r="P17" t="str">
        <f t="shared" si="2"/>
        <v/>
      </c>
      <c r="Q17" t="str">
        <f t="shared" si="2"/>
        <v/>
      </c>
      <c r="R17" t="str">
        <f t="shared" si="2"/>
        <v/>
      </c>
      <c r="S17" t="str">
        <f t="shared" si="2"/>
        <v/>
      </c>
      <c r="T17" t="str">
        <f t="shared" si="3"/>
        <v/>
      </c>
      <c r="U17" t="str">
        <f t="shared" si="3"/>
        <v/>
      </c>
      <c r="V17" t="str">
        <f t="shared" si="3"/>
        <v/>
      </c>
      <c r="W17" t="str">
        <f t="shared" si="3"/>
        <v/>
      </c>
      <c r="X17" t="str">
        <f t="shared" si="3"/>
        <v/>
      </c>
      <c r="Y17" t="str">
        <f t="shared" si="3"/>
        <v/>
      </c>
      <c r="Z17" t="str">
        <f t="shared" si="3"/>
        <v/>
      </c>
      <c r="AA17" t="str">
        <f t="shared" si="3"/>
        <v/>
      </c>
      <c r="AB17" t="str">
        <f t="shared" si="3"/>
        <v/>
      </c>
      <c r="AC17" t="str">
        <f t="shared" si="3"/>
        <v/>
      </c>
      <c r="AD17" t="str">
        <f t="shared" si="3"/>
        <v/>
      </c>
      <c r="AE17" t="str">
        <f t="shared" si="3"/>
        <v/>
      </c>
      <c r="AF17" t="str">
        <f t="shared" si="3"/>
        <v/>
      </c>
      <c r="AG17" t="str">
        <f t="shared" si="3"/>
        <v/>
      </c>
      <c r="AH17" t="str">
        <f t="shared" si="3"/>
        <v/>
      </c>
      <c r="AI17" t="str">
        <f t="shared" si="3"/>
        <v/>
      </c>
      <c r="AJ17" t="str">
        <f t="shared" si="4"/>
        <v/>
      </c>
      <c r="AK17" t="str">
        <f t="shared" si="4"/>
        <v/>
      </c>
      <c r="AL17" t="str">
        <f t="shared" si="4"/>
        <v/>
      </c>
      <c r="AM17">
        <f t="shared" si="4"/>
        <v>0</v>
      </c>
      <c r="AN17" t="str">
        <f t="shared" si="4"/>
        <v/>
      </c>
      <c r="AO17" t="str">
        <f t="shared" si="4"/>
        <v/>
      </c>
      <c r="AP17" t="str">
        <f t="shared" si="4"/>
        <v/>
      </c>
      <c r="AQ17" t="str">
        <f t="shared" si="4"/>
        <v/>
      </c>
      <c r="AR17" t="str">
        <f t="shared" si="4"/>
        <v/>
      </c>
      <c r="AS17" t="str">
        <f t="shared" si="4"/>
        <v/>
      </c>
      <c r="AT17" t="str">
        <f t="shared" si="4"/>
        <v/>
      </c>
      <c r="AU17" t="str">
        <f t="shared" si="4"/>
        <v/>
      </c>
      <c r="AV17" t="str">
        <f t="shared" si="4"/>
        <v/>
      </c>
      <c r="AW17" t="str">
        <f t="shared" si="4"/>
        <v/>
      </c>
      <c r="AX17" t="str">
        <f t="shared" si="4"/>
        <v/>
      </c>
      <c r="AY17" t="str">
        <f t="shared" si="4"/>
        <v/>
      </c>
      <c r="AZ17" t="str">
        <f t="shared" si="5"/>
        <v/>
      </c>
      <c r="BA17" t="str">
        <f t="shared" si="5"/>
        <v/>
      </c>
      <c r="BB17" t="str">
        <f t="shared" si="5"/>
        <v/>
      </c>
      <c r="BC17" t="str">
        <f t="shared" si="5"/>
        <v/>
      </c>
      <c r="BD17" t="str">
        <f t="shared" si="5"/>
        <v/>
      </c>
      <c r="BE17" t="str">
        <f t="shared" si="5"/>
        <v/>
      </c>
      <c r="BF17" t="str">
        <f t="shared" si="5"/>
        <v/>
      </c>
      <c r="BG17" t="str">
        <f t="shared" si="5"/>
        <v/>
      </c>
      <c r="BH17" t="str">
        <f t="shared" si="5"/>
        <v/>
      </c>
      <c r="BI17" t="str">
        <f t="shared" si="5"/>
        <v/>
      </c>
      <c r="BJ17" t="str">
        <f t="shared" si="5"/>
        <v/>
      </c>
      <c r="BK17" t="str">
        <f t="shared" si="5"/>
        <v/>
      </c>
      <c r="BL17" t="str">
        <f t="shared" si="5"/>
        <v/>
      </c>
    </row>
    <row r="18" spans="2:64">
      <c r="B18" s="3" t="s">
        <v>133</v>
      </c>
      <c r="C18">
        <f t="shared" si="1"/>
        <v>45.195999999999998</v>
      </c>
      <c r="D18" t="str">
        <f t="shared" si="2"/>
        <v/>
      </c>
      <c r="E18" t="str">
        <f t="shared" si="2"/>
        <v/>
      </c>
      <c r="F18" t="str">
        <f t="shared" si="2"/>
        <v/>
      </c>
      <c r="G18" t="str">
        <f t="shared" si="2"/>
        <v/>
      </c>
      <c r="H18" t="str">
        <f t="shared" si="2"/>
        <v/>
      </c>
      <c r="I18" t="str">
        <f t="shared" si="2"/>
        <v/>
      </c>
      <c r="J18" t="str">
        <f t="shared" si="2"/>
        <v/>
      </c>
      <c r="K18" t="str">
        <f t="shared" si="2"/>
        <v/>
      </c>
      <c r="L18" t="str">
        <f t="shared" si="2"/>
        <v/>
      </c>
      <c r="M18" t="str">
        <f t="shared" si="2"/>
        <v/>
      </c>
      <c r="N18" t="str">
        <f t="shared" si="2"/>
        <v/>
      </c>
      <c r="O18" t="str">
        <f t="shared" si="2"/>
        <v/>
      </c>
      <c r="P18" t="str">
        <f t="shared" si="2"/>
        <v/>
      </c>
      <c r="Q18" t="str">
        <f t="shared" si="2"/>
        <v/>
      </c>
      <c r="R18" t="str">
        <f t="shared" si="2"/>
        <v/>
      </c>
      <c r="S18" t="str">
        <f t="shared" si="2"/>
        <v/>
      </c>
      <c r="T18" t="str">
        <f t="shared" si="3"/>
        <v/>
      </c>
      <c r="U18" t="str">
        <f t="shared" si="3"/>
        <v/>
      </c>
      <c r="V18" t="str">
        <f t="shared" si="3"/>
        <v/>
      </c>
      <c r="W18" t="str">
        <f t="shared" si="3"/>
        <v/>
      </c>
      <c r="X18" t="str">
        <f t="shared" si="3"/>
        <v/>
      </c>
      <c r="Y18" t="str">
        <f t="shared" si="3"/>
        <v/>
      </c>
      <c r="Z18" t="str">
        <f t="shared" si="3"/>
        <v/>
      </c>
      <c r="AA18" t="str">
        <f t="shared" si="3"/>
        <v/>
      </c>
      <c r="AB18" t="str">
        <f t="shared" si="3"/>
        <v/>
      </c>
      <c r="AC18" t="str">
        <f t="shared" si="3"/>
        <v/>
      </c>
      <c r="AD18" t="str">
        <f t="shared" si="3"/>
        <v/>
      </c>
      <c r="AE18" t="str">
        <f t="shared" si="3"/>
        <v/>
      </c>
      <c r="AF18" t="str">
        <f t="shared" si="3"/>
        <v/>
      </c>
      <c r="AG18" t="str">
        <f t="shared" si="3"/>
        <v/>
      </c>
      <c r="AH18" t="str">
        <f t="shared" si="3"/>
        <v/>
      </c>
      <c r="AI18" t="str">
        <f t="shared" si="3"/>
        <v/>
      </c>
      <c r="AJ18" t="str">
        <f t="shared" si="4"/>
        <v/>
      </c>
      <c r="AK18" t="str">
        <f t="shared" si="4"/>
        <v/>
      </c>
      <c r="AL18" t="str">
        <f t="shared" si="4"/>
        <v/>
      </c>
      <c r="AM18" t="str">
        <f t="shared" si="4"/>
        <v/>
      </c>
      <c r="AN18">
        <f t="shared" si="4"/>
        <v>45.195999999999998</v>
      </c>
      <c r="AO18">
        <f t="shared" si="4"/>
        <v>387.596</v>
      </c>
      <c r="AP18">
        <f t="shared" si="4"/>
        <v>83.094000000000008</v>
      </c>
      <c r="AQ18" t="str">
        <f t="shared" si="4"/>
        <v/>
      </c>
      <c r="AR18" t="str">
        <f t="shared" si="4"/>
        <v/>
      </c>
      <c r="AS18" t="str">
        <f t="shared" si="4"/>
        <v/>
      </c>
      <c r="AT18" t="str">
        <f t="shared" si="4"/>
        <v/>
      </c>
      <c r="AU18" t="str">
        <f t="shared" si="4"/>
        <v/>
      </c>
      <c r="AV18" t="str">
        <f t="shared" si="4"/>
        <v/>
      </c>
      <c r="AW18" t="str">
        <f t="shared" si="4"/>
        <v/>
      </c>
      <c r="AX18" t="str">
        <f t="shared" si="4"/>
        <v/>
      </c>
      <c r="AY18" t="str">
        <f t="shared" si="4"/>
        <v/>
      </c>
      <c r="AZ18" t="str">
        <f t="shared" si="5"/>
        <v/>
      </c>
      <c r="BA18" t="str">
        <f t="shared" si="5"/>
        <v/>
      </c>
      <c r="BB18" t="str">
        <f t="shared" si="5"/>
        <v/>
      </c>
      <c r="BC18" t="str">
        <f t="shared" si="5"/>
        <v/>
      </c>
      <c r="BD18" t="str">
        <f t="shared" si="5"/>
        <v/>
      </c>
      <c r="BE18" t="str">
        <f t="shared" si="5"/>
        <v/>
      </c>
      <c r="BF18" t="str">
        <f t="shared" si="5"/>
        <v/>
      </c>
      <c r="BG18" t="str">
        <f t="shared" si="5"/>
        <v/>
      </c>
      <c r="BH18" t="str">
        <f t="shared" si="5"/>
        <v/>
      </c>
      <c r="BI18" t="str">
        <f t="shared" si="5"/>
        <v/>
      </c>
      <c r="BJ18" t="str">
        <f t="shared" si="5"/>
        <v/>
      </c>
      <c r="BK18" t="str">
        <f t="shared" si="5"/>
        <v/>
      </c>
      <c r="BL18" t="str">
        <f t="shared" si="5"/>
        <v/>
      </c>
    </row>
    <row r="19" spans="2:64">
      <c r="B19" s="3" t="s">
        <v>137</v>
      </c>
      <c r="C19">
        <f t="shared" si="1"/>
        <v>14.596000000000002</v>
      </c>
      <c r="D19" t="str">
        <f t="shared" si="2"/>
        <v/>
      </c>
      <c r="E19" t="str">
        <f t="shared" si="2"/>
        <v/>
      </c>
      <c r="F19" t="str">
        <f t="shared" si="2"/>
        <v/>
      </c>
      <c r="G19" t="str">
        <f t="shared" si="2"/>
        <v/>
      </c>
      <c r="H19" t="str">
        <f t="shared" si="2"/>
        <v/>
      </c>
      <c r="I19" t="str">
        <f t="shared" si="2"/>
        <v/>
      </c>
      <c r="J19" t="str">
        <f t="shared" si="2"/>
        <v/>
      </c>
      <c r="K19" t="str">
        <f t="shared" si="2"/>
        <v/>
      </c>
      <c r="L19" t="str">
        <f t="shared" si="2"/>
        <v/>
      </c>
      <c r="M19" t="str">
        <f t="shared" si="2"/>
        <v/>
      </c>
      <c r="N19" t="str">
        <f t="shared" si="2"/>
        <v/>
      </c>
      <c r="O19" t="str">
        <f t="shared" si="2"/>
        <v/>
      </c>
      <c r="P19" t="str">
        <f t="shared" si="2"/>
        <v/>
      </c>
      <c r="Q19" t="str">
        <f t="shared" si="2"/>
        <v/>
      </c>
      <c r="R19" t="str">
        <f t="shared" si="2"/>
        <v/>
      </c>
      <c r="S19" t="str">
        <f t="shared" si="2"/>
        <v/>
      </c>
      <c r="T19" t="str">
        <f t="shared" si="3"/>
        <v/>
      </c>
      <c r="U19" t="str">
        <f t="shared" si="3"/>
        <v/>
      </c>
      <c r="V19" t="str">
        <f t="shared" si="3"/>
        <v/>
      </c>
      <c r="W19" t="str">
        <f t="shared" si="3"/>
        <v/>
      </c>
      <c r="X19" t="str">
        <f t="shared" si="3"/>
        <v/>
      </c>
      <c r="Y19" t="str">
        <f t="shared" si="3"/>
        <v/>
      </c>
      <c r="Z19" t="str">
        <f t="shared" si="3"/>
        <v/>
      </c>
      <c r="AA19" t="str">
        <f t="shared" si="3"/>
        <v/>
      </c>
      <c r="AB19" t="str">
        <f t="shared" si="3"/>
        <v/>
      </c>
      <c r="AC19" t="str">
        <f t="shared" si="3"/>
        <v/>
      </c>
      <c r="AD19" t="str">
        <f t="shared" si="3"/>
        <v/>
      </c>
      <c r="AE19" t="str">
        <f t="shared" si="3"/>
        <v/>
      </c>
      <c r="AF19" t="str">
        <f t="shared" si="3"/>
        <v/>
      </c>
      <c r="AG19" t="str">
        <f t="shared" si="3"/>
        <v/>
      </c>
      <c r="AH19" t="str">
        <f t="shared" si="3"/>
        <v/>
      </c>
      <c r="AI19" t="str">
        <f t="shared" si="3"/>
        <v/>
      </c>
      <c r="AJ19" t="str">
        <f t="shared" si="4"/>
        <v/>
      </c>
      <c r="AK19" t="str">
        <f t="shared" si="4"/>
        <v/>
      </c>
      <c r="AL19" t="str">
        <f t="shared" si="4"/>
        <v/>
      </c>
      <c r="AM19" t="str">
        <f t="shared" si="4"/>
        <v/>
      </c>
      <c r="AN19" t="str">
        <f t="shared" si="4"/>
        <v/>
      </c>
      <c r="AO19" t="str">
        <f t="shared" si="4"/>
        <v/>
      </c>
      <c r="AP19" t="str">
        <f t="shared" si="4"/>
        <v/>
      </c>
      <c r="AQ19">
        <f t="shared" si="4"/>
        <v>327.89400000000001</v>
      </c>
      <c r="AR19">
        <f t="shared" si="4"/>
        <v>14.596000000000002</v>
      </c>
      <c r="AS19" t="str">
        <f t="shared" si="4"/>
        <v/>
      </c>
      <c r="AT19" t="str">
        <f t="shared" si="4"/>
        <v/>
      </c>
      <c r="AU19" t="str">
        <f t="shared" si="4"/>
        <v/>
      </c>
      <c r="AV19" t="str">
        <f t="shared" si="4"/>
        <v/>
      </c>
      <c r="AW19" t="str">
        <f t="shared" si="4"/>
        <v/>
      </c>
      <c r="AX19" t="str">
        <f t="shared" si="4"/>
        <v/>
      </c>
      <c r="AY19" t="str">
        <f t="shared" si="4"/>
        <v/>
      </c>
      <c r="AZ19" t="str">
        <f t="shared" si="5"/>
        <v/>
      </c>
      <c r="BA19" t="str">
        <f t="shared" si="5"/>
        <v/>
      </c>
      <c r="BB19" t="str">
        <f t="shared" si="5"/>
        <v/>
      </c>
      <c r="BC19" t="str">
        <f t="shared" si="5"/>
        <v/>
      </c>
      <c r="BD19" t="str">
        <f t="shared" si="5"/>
        <v/>
      </c>
      <c r="BE19" t="str">
        <f t="shared" si="5"/>
        <v/>
      </c>
      <c r="BF19" t="str">
        <f t="shared" si="5"/>
        <v/>
      </c>
      <c r="BG19" t="str">
        <f t="shared" si="5"/>
        <v/>
      </c>
      <c r="BH19" t="str">
        <f t="shared" si="5"/>
        <v/>
      </c>
      <c r="BI19" t="str">
        <f t="shared" si="5"/>
        <v/>
      </c>
      <c r="BJ19" t="str">
        <f t="shared" si="5"/>
        <v/>
      </c>
      <c r="BK19" t="str">
        <f t="shared" si="5"/>
        <v/>
      </c>
      <c r="BL19" t="str">
        <f t="shared" si="5"/>
        <v/>
      </c>
    </row>
    <row r="20" spans="2:64">
      <c r="B20" s="3" t="s">
        <v>140</v>
      </c>
      <c r="C20">
        <f t="shared" si="1"/>
        <v>3.1960000000000002</v>
      </c>
      <c r="D20" t="str">
        <f t="shared" si="2"/>
        <v/>
      </c>
      <c r="E20" t="str">
        <f t="shared" si="2"/>
        <v/>
      </c>
      <c r="F20" t="str">
        <f t="shared" si="2"/>
        <v/>
      </c>
      <c r="G20" t="str">
        <f t="shared" si="2"/>
        <v/>
      </c>
      <c r="H20" t="str">
        <f t="shared" si="2"/>
        <v/>
      </c>
      <c r="I20" t="str">
        <f t="shared" si="2"/>
        <v/>
      </c>
      <c r="J20" t="str">
        <f t="shared" si="2"/>
        <v/>
      </c>
      <c r="K20" t="str">
        <f t="shared" si="2"/>
        <v/>
      </c>
      <c r="L20" t="str">
        <f t="shared" si="2"/>
        <v/>
      </c>
      <c r="M20" t="str">
        <f t="shared" si="2"/>
        <v/>
      </c>
      <c r="N20" t="str">
        <f t="shared" si="2"/>
        <v/>
      </c>
      <c r="O20" t="str">
        <f t="shared" si="2"/>
        <v/>
      </c>
      <c r="P20" t="str">
        <f t="shared" si="2"/>
        <v/>
      </c>
      <c r="Q20" t="str">
        <f t="shared" si="2"/>
        <v/>
      </c>
      <c r="R20" t="str">
        <f t="shared" si="2"/>
        <v/>
      </c>
      <c r="S20" t="str">
        <f t="shared" si="2"/>
        <v/>
      </c>
      <c r="T20" t="str">
        <f t="shared" si="3"/>
        <v/>
      </c>
      <c r="U20" t="str">
        <f t="shared" si="3"/>
        <v/>
      </c>
      <c r="V20" t="str">
        <f t="shared" si="3"/>
        <v/>
      </c>
      <c r="W20" t="str">
        <f t="shared" si="3"/>
        <v/>
      </c>
      <c r="X20" t="str">
        <f t="shared" si="3"/>
        <v/>
      </c>
      <c r="Y20" t="str">
        <f t="shared" si="3"/>
        <v/>
      </c>
      <c r="Z20" t="str">
        <f t="shared" si="3"/>
        <v/>
      </c>
      <c r="AA20" t="str">
        <f t="shared" si="3"/>
        <v/>
      </c>
      <c r="AB20" t="str">
        <f t="shared" si="3"/>
        <v/>
      </c>
      <c r="AC20" t="str">
        <f t="shared" si="3"/>
        <v/>
      </c>
      <c r="AD20" t="str">
        <f t="shared" si="3"/>
        <v/>
      </c>
      <c r="AE20" t="str">
        <f t="shared" si="3"/>
        <v/>
      </c>
      <c r="AF20" t="str">
        <f t="shared" si="3"/>
        <v/>
      </c>
      <c r="AG20" t="str">
        <f t="shared" si="3"/>
        <v/>
      </c>
      <c r="AH20" t="str">
        <f t="shared" si="3"/>
        <v/>
      </c>
      <c r="AI20" t="str">
        <f t="shared" si="3"/>
        <v/>
      </c>
      <c r="AJ20" t="str">
        <f t="shared" si="4"/>
        <v/>
      </c>
      <c r="AK20" t="str">
        <f t="shared" si="4"/>
        <v/>
      </c>
      <c r="AL20" t="str">
        <f t="shared" si="4"/>
        <v/>
      </c>
      <c r="AM20" t="str">
        <f t="shared" si="4"/>
        <v/>
      </c>
      <c r="AN20" t="str">
        <f t="shared" si="4"/>
        <v/>
      </c>
      <c r="AO20" t="str">
        <f t="shared" si="4"/>
        <v/>
      </c>
      <c r="AP20" t="str">
        <f t="shared" si="4"/>
        <v/>
      </c>
      <c r="AQ20" t="str">
        <f t="shared" si="4"/>
        <v/>
      </c>
      <c r="AR20" t="str">
        <f t="shared" si="4"/>
        <v/>
      </c>
      <c r="AS20">
        <f t="shared" si="4"/>
        <v>11.196000000000002</v>
      </c>
      <c r="AT20">
        <f t="shared" si="4"/>
        <v>11.196000000000002</v>
      </c>
      <c r="AU20">
        <f t="shared" si="4"/>
        <v>3.1960000000000002</v>
      </c>
      <c r="AV20">
        <f t="shared" si="4"/>
        <v>5.9960000000000004</v>
      </c>
      <c r="AW20" t="str">
        <f t="shared" si="4"/>
        <v/>
      </c>
      <c r="AX20" t="str">
        <f t="shared" si="4"/>
        <v/>
      </c>
      <c r="AY20" t="str">
        <f t="shared" si="4"/>
        <v/>
      </c>
      <c r="AZ20" t="str">
        <f t="shared" si="5"/>
        <v/>
      </c>
      <c r="BA20" t="str">
        <f t="shared" si="5"/>
        <v/>
      </c>
      <c r="BB20" t="str">
        <f t="shared" si="5"/>
        <v/>
      </c>
      <c r="BC20" t="str">
        <f t="shared" si="5"/>
        <v/>
      </c>
      <c r="BD20" t="str">
        <f t="shared" si="5"/>
        <v/>
      </c>
      <c r="BE20" t="str">
        <f t="shared" si="5"/>
        <v/>
      </c>
      <c r="BF20" t="str">
        <f t="shared" si="5"/>
        <v/>
      </c>
      <c r="BG20" t="str">
        <f t="shared" si="5"/>
        <v/>
      </c>
      <c r="BH20" t="str">
        <f t="shared" si="5"/>
        <v/>
      </c>
      <c r="BI20" t="str">
        <f t="shared" si="5"/>
        <v/>
      </c>
      <c r="BJ20" t="str">
        <f t="shared" si="5"/>
        <v/>
      </c>
      <c r="BK20" t="str">
        <f t="shared" si="5"/>
        <v/>
      </c>
      <c r="BL20" t="str">
        <f t="shared" si="5"/>
        <v/>
      </c>
    </row>
    <row r="21" spans="2:64">
      <c r="B21" s="3" t="s">
        <v>145</v>
      </c>
      <c r="C21">
        <f t="shared" si="1"/>
        <v>0</v>
      </c>
      <c r="D21" t="str">
        <f t="shared" si="2"/>
        <v/>
      </c>
      <c r="E21" t="str">
        <f t="shared" si="2"/>
        <v/>
      </c>
      <c r="F21" t="str">
        <f t="shared" si="2"/>
        <v/>
      </c>
      <c r="G21" t="str">
        <f t="shared" si="2"/>
        <v/>
      </c>
      <c r="H21" t="str">
        <f t="shared" si="2"/>
        <v/>
      </c>
      <c r="I21" t="str">
        <f t="shared" si="2"/>
        <v/>
      </c>
      <c r="J21" t="str">
        <f t="shared" si="2"/>
        <v/>
      </c>
      <c r="K21" t="str">
        <f t="shared" si="2"/>
        <v/>
      </c>
      <c r="L21" t="str">
        <f t="shared" si="2"/>
        <v/>
      </c>
      <c r="M21" t="str">
        <f t="shared" si="2"/>
        <v/>
      </c>
      <c r="N21" t="str">
        <f t="shared" si="2"/>
        <v/>
      </c>
      <c r="O21" t="str">
        <f t="shared" si="2"/>
        <v/>
      </c>
      <c r="P21" t="str">
        <f t="shared" si="2"/>
        <v/>
      </c>
      <c r="Q21" t="str">
        <f t="shared" si="2"/>
        <v/>
      </c>
      <c r="R21" t="str">
        <f t="shared" si="2"/>
        <v/>
      </c>
      <c r="S21" t="str">
        <f t="shared" si="2"/>
        <v/>
      </c>
      <c r="T21" t="str">
        <f t="shared" si="3"/>
        <v/>
      </c>
      <c r="U21" t="str">
        <f t="shared" si="3"/>
        <v/>
      </c>
      <c r="V21" t="str">
        <f t="shared" si="3"/>
        <v/>
      </c>
      <c r="W21" t="str">
        <f t="shared" si="3"/>
        <v/>
      </c>
      <c r="X21" t="str">
        <f t="shared" si="3"/>
        <v/>
      </c>
      <c r="Y21" t="str">
        <f t="shared" si="3"/>
        <v/>
      </c>
      <c r="Z21" t="str">
        <f t="shared" si="3"/>
        <v/>
      </c>
      <c r="AA21" t="str">
        <f t="shared" si="3"/>
        <v/>
      </c>
      <c r="AB21" t="str">
        <f t="shared" si="3"/>
        <v/>
      </c>
      <c r="AC21" t="str">
        <f t="shared" si="3"/>
        <v/>
      </c>
      <c r="AD21" t="str">
        <f t="shared" si="3"/>
        <v/>
      </c>
      <c r="AE21" t="str">
        <f t="shared" si="3"/>
        <v/>
      </c>
      <c r="AF21" t="str">
        <f t="shared" si="3"/>
        <v/>
      </c>
      <c r="AG21" t="str">
        <f t="shared" si="3"/>
        <v/>
      </c>
      <c r="AH21" t="str">
        <f t="shared" si="3"/>
        <v/>
      </c>
      <c r="AI21" t="str">
        <f t="shared" si="3"/>
        <v/>
      </c>
      <c r="AJ21" t="str">
        <f t="shared" si="4"/>
        <v/>
      </c>
      <c r="AK21" t="str">
        <f t="shared" si="4"/>
        <v/>
      </c>
      <c r="AL21" t="str">
        <f t="shared" si="4"/>
        <v/>
      </c>
      <c r="AM21" t="str">
        <f t="shared" si="4"/>
        <v/>
      </c>
      <c r="AN21" t="str">
        <f t="shared" si="4"/>
        <v/>
      </c>
      <c r="AO21" t="str">
        <f t="shared" si="4"/>
        <v/>
      </c>
      <c r="AP21" t="str">
        <f t="shared" si="4"/>
        <v/>
      </c>
      <c r="AQ21" t="str">
        <f t="shared" si="4"/>
        <v/>
      </c>
      <c r="AR21" t="str">
        <f t="shared" si="4"/>
        <v/>
      </c>
      <c r="AS21" t="str">
        <f t="shared" si="4"/>
        <v/>
      </c>
      <c r="AT21" t="str">
        <f t="shared" si="4"/>
        <v/>
      </c>
      <c r="AU21" t="str">
        <f t="shared" si="4"/>
        <v/>
      </c>
      <c r="AV21" t="str">
        <f t="shared" si="4"/>
        <v/>
      </c>
      <c r="AW21">
        <f t="shared" si="4"/>
        <v>196.64700000000002</v>
      </c>
      <c r="AX21">
        <f t="shared" si="4"/>
        <v>119.098</v>
      </c>
      <c r="AY21">
        <f t="shared" si="4"/>
        <v>0</v>
      </c>
      <c r="AZ21">
        <f t="shared" si="5"/>
        <v>12.996000000000002</v>
      </c>
      <c r="BA21">
        <f t="shared" si="5"/>
        <v>0</v>
      </c>
      <c r="BB21" t="str">
        <f t="shared" si="5"/>
        <v/>
      </c>
      <c r="BC21" t="str">
        <f t="shared" si="5"/>
        <v/>
      </c>
      <c r="BD21" t="str">
        <f t="shared" si="5"/>
        <v/>
      </c>
      <c r="BE21" t="str">
        <f t="shared" si="5"/>
        <v/>
      </c>
      <c r="BF21" t="str">
        <f t="shared" si="5"/>
        <v/>
      </c>
      <c r="BG21" t="str">
        <f t="shared" si="5"/>
        <v/>
      </c>
      <c r="BH21" t="str">
        <f t="shared" si="5"/>
        <v/>
      </c>
      <c r="BI21" t="str">
        <f t="shared" si="5"/>
        <v/>
      </c>
      <c r="BJ21" t="str">
        <f t="shared" si="5"/>
        <v/>
      </c>
      <c r="BK21" t="str">
        <f t="shared" si="5"/>
        <v/>
      </c>
      <c r="BL21" t="str">
        <f t="shared" si="5"/>
        <v/>
      </c>
    </row>
    <row r="22" spans="2:64">
      <c r="B22" s="3" t="s">
        <v>149</v>
      </c>
      <c r="C22">
        <f t="shared" si="1"/>
        <v>0</v>
      </c>
      <c r="D22" t="str">
        <f t="shared" si="2"/>
        <v/>
      </c>
      <c r="E22" t="str">
        <f t="shared" si="2"/>
        <v/>
      </c>
      <c r="F22" t="str">
        <f t="shared" si="2"/>
        <v/>
      </c>
      <c r="G22" t="str">
        <f t="shared" si="2"/>
        <v/>
      </c>
      <c r="H22" t="str">
        <f t="shared" si="2"/>
        <v/>
      </c>
      <c r="I22" t="str">
        <f t="shared" si="2"/>
        <v/>
      </c>
      <c r="J22" t="str">
        <f t="shared" si="2"/>
        <v/>
      </c>
      <c r="K22" t="str">
        <f t="shared" si="2"/>
        <v/>
      </c>
      <c r="L22" t="str">
        <f t="shared" si="2"/>
        <v/>
      </c>
      <c r="M22" t="str">
        <f t="shared" si="2"/>
        <v/>
      </c>
      <c r="N22" t="str">
        <f t="shared" si="2"/>
        <v/>
      </c>
      <c r="O22" t="str">
        <f t="shared" si="2"/>
        <v/>
      </c>
      <c r="P22" t="str">
        <f t="shared" si="2"/>
        <v/>
      </c>
      <c r="Q22" t="str">
        <f t="shared" si="2"/>
        <v/>
      </c>
      <c r="R22" t="str">
        <f t="shared" si="2"/>
        <v/>
      </c>
      <c r="S22" t="str">
        <f t="shared" si="2"/>
        <v/>
      </c>
      <c r="T22" t="str">
        <f t="shared" si="3"/>
        <v/>
      </c>
      <c r="U22" t="str">
        <f t="shared" si="3"/>
        <v/>
      </c>
      <c r="V22" t="str">
        <f t="shared" si="3"/>
        <v/>
      </c>
      <c r="W22" t="str">
        <f t="shared" si="3"/>
        <v/>
      </c>
      <c r="X22" t="str">
        <f t="shared" si="3"/>
        <v/>
      </c>
      <c r="Y22" t="str">
        <f t="shared" si="3"/>
        <v/>
      </c>
      <c r="Z22" t="str">
        <f t="shared" si="3"/>
        <v/>
      </c>
      <c r="AA22" t="str">
        <f t="shared" si="3"/>
        <v/>
      </c>
      <c r="AB22" t="str">
        <f t="shared" si="3"/>
        <v/>
      </c>
      <c r="AC22" t="str">
        <f t="shared" si="3"/>
        <v/>
      </c>
      <c r="AD22" t="str">
        <f t="shared" si="3"/>
        <v/>
      </c>
      <c r="AE22" t="str">
        <f t="shared" si="3"/>
        <v/>
      </c>
      <c r="AF22" t="str">
        <f t="shared" si="3"/>
        <v/>
      </c>
      <c r="AG22" t="str">
        <f t="shared" si="3"/>
        <v/>
      </c>
      <c r="AH22" t="str">
        <f t="shared" si="3"/>
        <v/>
      </c>
      <c r="AI22" t="str">
        <f t="shared" si="3"/>
        <v/>
      </c>
      <c r="AJ22" t="str">
        <f t="shared" si="4"/>
        <v/>
      </c>
      <c r="AK22" t="str">
        <f t="shared" si="4"/>
        <v/>
      </c>
      <c r="AL22" t="str">
        <f t="shared" si="4"/>
        <v/>
      </c>
      <c r="AM22" t="str">
        <f t="shared" si="4"/>
        <v/>
      </c>
      <c r="AN22" t="str">
        <f t="shared" si="4"/>
        <v/>
      </c>
      <c r="AO22" t="str">
        <f t="shared" si="4"/>
        <v/>
      </c>
      <c r="AP22" t="str">
        <f t="shared" si="4"/>
        <v/>
      </c>
      <c r="AQ22" t="str">
        <f t="shared" si="4"/>
        <v/>
      </c>
      <c r="AR22" t="str">
        <f t="shared" si="4"/>
        <v/>
      </c>
      <c r="AS22" t="str">
        <f t="shared" si="4"/>
        <v/>
      </c>
      <c r="AT22" t="str">
        <f t="shared" si="4"/>
        <v/>
      </c>
      <c r="AU22" t="str">
        <f t="shared" si="4"/>
        <v/>
      </c>
      <c r="AV22" t="str">
        <f t="shared" si="4"/>
        <v/>
      </c>
      <c r="AW22" t="str">
        <f t="shared" si="4"/>
        <v/>
      </c>
      <c r="AX22" t="str">
        <f t="shared" si="4"/>
        <v/>
      </c>
      <c r="AY22" t="str">
        <f t="shared" si="4"/>
        <v/>
      </c>
      <c r="AZ22" t="str">
        <f t="shared" si="5"/>
        <v/>
      </c>
      <c r="BA22" t="str">
        <f t="shared" si="5"/>
        <v/>
      </c>
      <c r="BB22">
        <f t="shared" si="5"/>
        <v>0</v>
      </c>
      <c r="BC22" t="str">
        <f t="shared" si="5"/>
        <v/>
      </c>
      <c r="BD22" t="str">
        <f t="shared" si="5"/>
        <v/>
      </c>
      <c r="BE22" t="str">
        <f t="shared" si="5"/>
        <v/>
      </c>
      <c r="BF22" t="str">
        <f t="shared" si="5"/>
        <v/>
      </c>
      <c r="BG22" t="str">
        <f t="shared" si="5"/>
        <v/>
      </c>
      <c r="BH22" t="str">
        <f t="shared" si="5"/>
        <v/>
      </c>
      <c r="BI22" t="str">
        <f t="shared" si="5"/>
        <v/>
      </c>
      <c r="BJ22" t="str">
        <f t="shared" si="5"/>
        <v/>
      </c>
      <c r="BK22" t="str">
        <f t="shared" si="5"/>
        <v/>
      </c>
      <c r="BL22" t="str">
        <f t="shared" si="5"/>
        <v/>
      </c>
    </row>
    <row r="23" spans="2:64">
      <c r="B23" s="3" t="s">
        <v>151</v>
      </c>
      <c r="C23">
        <f t="shared" si="1"/>
        <v>0</v>
      </c>
      <c r="D23" t="str">
        <f t="shared" si="2"/>
        <v/>
      </c>
      <c r="E23" t="str">
        <f t="shared" si="2"/>
        <v/>
      </c>
      <c r="F23" t="str">
        <f t="shared" si="2"/>
        <v/>
      </c>
      <c r="G23" t="str">
        <f t="shared" si="2"/>
        <v/>
      </c>
      <c r="H23" t="str">
        <f t="shared" si="2"/>
        <v/>
      </c>
      <c r="I23" t="str">
        <f t="shared" si="2"/>
        <v/>
      </c>
      <c r="J23" t="str">
        <f t="shared" si="2"/>
        <v/>
      </c>
      <c r="K23" t="str">
        <f t="shared" si="2"/>
        <v/>
      </c>
      <c r="L23" t="str">
        <f t="shared" si="2"/>
        <v/>
      </c>
      <c r="M23" t="str">
        <f t="shared" si="2"/>
        <v/>
      </c>
      <c r="N23" t="str">
        <f t="shared" si="2"/>
        <v/>
      </c>
      <c r="O23" t="str">
        <f t="shared" si="2"/>
        <v/>
      </c>
      <c r="P23" t="str">
        <f t="shared" si="2"/>
        <v/>
      </c>
      <c r="Q23" t="str">
        <f t="shared" si="2"/>
        <v/>
      </c>
      <c r="R23" t="str">
        <f t="shared" si="2"/>
        <v/>
      </c>
      <c r="S23" t="str">
        <f t="shared" si="2"/>
        <v/>
      </c>
      <c r="T23" t="str">
        <f t="shared" si="3"/>
        <v/>
      </c>
      <c r="U23" t="str">
        <f t="shared" si="3"/>
        <v/>
      </c>
      <c r="V23" t="str">
        <f t="shared" si="3"/>
        <v/>
      </c>
      <c r="W23" t="str">
        <f t="shared" si="3"/>
        <v/>
      </c>
      <c r="X23" t="str">
        <f t="shared" si="3"/>
        <v/>
      </c>
      <c r="Y23" t="str">
        <f t="shared" si="3"/>
        <v/>
      </c>
      <c r="Z23" t="str">
        <f t="shared" si="3"/>
        <v/>
      </c>
      <c r="AA23" t="str">
        <f t="shared" si="3"/>
        <v/>
      </c>
      <c r="AB23" t="str">
        <f t="shared" si="3"/>
        <v/>
      </c>
      <c r="AC23" t="str">
        <f t="shared" si="3"/>
        <v/>
      </c>
      <c r="AD23" t="str">
        <f t="shared" si="3"/>
        <v/>
      </c>
      <c r="AE23" t="str">
        <f t="shared" si="3"/>
        <v/>
      </c>
      <c r="AF23" t="str">
        <f t="shared" si="3"/>
        <v/>
      </c>
      <c r="AG23" t="str">
        <f t="shared" si="3"/>
        <v/>
      </c>
      <c r="AH23" t="str">
        <f t="shared" si="3"/>
        <v/>
      </c>
      <c r="AI23" t="str">
        <f t="shared" si="3"/>
        <v/>
      </c>
      <c r="AJ23" t="str">
        <f t="shared" si="4"/>
        <v/>
      </c>
      <c r="AK23" t="str">
        <f t="shared" si="4"/>
        <v/>
      </c>
      <c r="AL23" t="str">
        <f t="shared" si="4"/>
        <v/>
      </c>
      <c r="AM23" t="str">
        <f t="shared" si="4"/>
        <v/>
      </c>
      <c r="AN23" t="str">
        <f t="shared" si="4"/>
        <v/>
      </c>
      <c r="AO23" t="str">
        <f t="shared" si="4"/>
        <v/>
      </c>
      <c r="AP23" t="str">
        <f t="shared" si="4"/>
        <v/>
      </c>
      <c r="AQ23" t="str">
        <f t="shared" si="4"/>
        <v/>
      </c>
      <c r="AR23" t="str">
        <f t="shared" si="4"/>
        <v/>
      </c>
      <c r="AS23" t="str">
        <f t="shared" si="4"/>
        <v/>
      </c>
      <c r="AT23" t="str">
        <f t="shared" si="4"/>
        <v/>
      </c>
      <c r="AU23" t="str">
        <f t="shared" si="4"/>
        <v/>
      </c>
      <c r="AV23" t="str">
        <f t="shared" si="4"/>
        <v/>
      </c>
      <c r="AW23" t="str">
        <f t="shared" si="4"/>
        <v/>
      </c>
      <c r="AX23" t="str">
        <f t="shared" si="4"/>
        <v/>
      </c>
      <c r="AY23" t="str">
        <f t="shared" si="4"/>
        <v/>
      </c>
      <c r="AZ23" t="str">
        <f t="shared" si="5"/>
        <v/>
      </c>
      <c r="BA23" t="str">
        <f t="shared" si="5"/>
        <v/>
      </c>
      <c r="BB23" t="str">
        <f t="shared" si="5"/>
        <v/>
      </c>
      <c r="BC23">
        <f t="shared" si="5"/>
        <v>0</v>
      </c>
      <c r="BD23">
        <f t="shared" si="5"/>
        <v>7.1960000000000015</v>
      </c>
      <c r="BE23">
        <f t="shared" si="5"/>
        <v>0</v>
      </c>
      <c r="BF23">
        <f t="shared" si="5"/>
        <v>5.1960000000000006</v>
      </c>
      <c r="BG23" t="str">
        <f t="shared" si="5"/>
        <v/>
      </c>
      <c r="BH23" t="str">
        <f t="shared" si="5"/>
        <v/>
      </c>
      <c r="BI23" t="str">
        <f t="shared" si="5"/>
        <v/>
      </c>
      <c r="BJ23" t="str">
        <f t="shared" si="5"/>
        <v/>
      </c>
      <c r="BK23" t="str">
        <f t="shared" si="5"/>
        <v/>
      </c>
      <c r="BL23" t="str">
        <f t="shared" si="5"/>
        <v/>
      </c>
    </row>
    <row r="24" spans="2:64">
      <c r="B24" s="3" t="s">
        <v>156</v>
      </c>
      <c r="C24">
        <f t="shared" si="1"/>
        <v>104.596</v>
      </c>
      <c r="D24" t="str">
        <f t="shared" si="2"/>
        <v/>
      </c>
      <c r="E24" t="str">
        <f t="shared" si="2"/>
        <v/>
      </c>
      <c r="F24" t="str">
        <f t="shared" si="2"/>
        <v/>
      </c>
      <c r="G24" t="str">
        <f t="shared" si="2"/>
        <v/>
      </c>
      <c r="H24" t="str">
        <f t="shared" si="2"/>
        <v/>
      </c>
      <c r="I24" t="str">
        <f t="shared" si="2"/>
        <v/>
      </c>
      <c r="J24" t="str">
        <f t="shared" si="2"/>
        <v/>
      </c>
      <c r="K24" t="str">
        <f t="shared" si="2"/>
        <v/>
      </c>
      <c r="L24" t="str">
        <f t="shared" si="2"/>
        <v/>
      </c>
      <c r="M24" t="str">
        <f t="shared" si="2"/>
        <v/>
      </c>
      <c r="N24" t="str">
        <f t="shared" si="2"/>
        <v/>
      </c>
      <c r="O24" t="str">
        <f t="shared" si="2"/>
        <v/>
      </c>
      <c r="P24" t="str">
        <f t="shared" si="2"/>
        <v/>
      </c>
      <c r="Q24" t="str">
        <f t="shared" si="2"/>
        <v/>
      </c>
      <c r="R24" t="str">
        <f t="shared" si="2"/>
        <v/>
      </c>
      <c r="S24" t="str">
        <f t="shared" si="2"/>
        <v/>
      </c>
      <c r="T24" t="str">
        <f t="shared" si="3"/>
        <v/>
      </c>
      <c r="U24" t="str">
        <f t="shared" si="3"/>
        <v/>
      </c>
      <c r="V24" t="str">
        <f t="shared" si="3"/>
        <v/>
      </c>
      <c r="W24" t="str">
        <f t="shared" si="3"/>
        <v/>
      </c>
      <c r="X24" t="str">
        <f t="shared" si="3"/>
        <v/>
      </c>
      <c r="Y24" t="str">
        <f t="shared" si="3"/>
        <v/>
      </c>
      <c r="Z24" t="str">
        <f t="shared" si="3"/>
        <v/>
      </c>
      <c r="AA24" t="str">
        <f t="shared" si="3"/>
        <v/>
      </c>
      <c r="AB24" t="str">
        <f t="shared" si="3"/>
        <v/>
      </c>
      <c r="AC24" t="str">
        <f t="shared" si="3"/>
        <v/>
      </c>
      <c r="AD24" t="str">
        <f t="shared" si="3"/>
        <v/>
      </c>
      <c r="AE24" t="str">
        <f t="shared" si="3"/>
        <v/>
      </c>
      <c r="AF24" t="str">
        <f t="shared" si="3"/>
        <v/>
      </c>
      <c r="AG24" t="str">
        <f t="shared" si="3"/>
        <v/>
      </c>
      <c r="AH24" t="str">
        <f t="shared" si="3"/>
        <v/>
      </c>
      <c r="AI24" t="str">
        <f t="shared" ref="AI24:AX26" si="6">IF($B24=AI$2,AI$3,"")</f>
        <v/>
      </c>
      <c r="AJ24" t="str">
        <f t="shared" si="6"/>
        <v/>
      </c>
      <c r="AK24" t="str">
        <f t="shared" si="6"/>
        <v/>
      </c>
      <c r="AL24" t="str">
        <f t="shared" si="6"/>
        <v/>
      </c>
      <c r="AM24" t="str">
        <f t="shared" si="6"/>
        <v/>
      </c>
      <c r="AN24" t="str">
        <f t="shared" si="6"/>
        <v/>
      </c>
      <c r="AO24" t="str">
        <f t="shared" si="6"/>
        <v/>
      </c>
      <c r="AP24" t="str">
        <f t="shared" si="6"/>
        <v/>
      </c>
      <c r="AQ24" t="str">
        <f t="shared" si="6"/>
        <v/>
      </c>
      <c r="AR24" t="str">
        <f t="shared" si="6"/>
        <v/>
      </c>
      <c r="AS24" t="str">
        <f t="shared" si="6"/>
        <v/>
      </c>
      <c r="AT24" t="str">
        <f t="shared" si="6"/>
        <v/>
      </c>
      <c r="AU24" t="str">
        <f t="shared" si="6"/>
        <v/>
      </c>
      <c r="AV24" t="str">
        <f t="shared" si="6"/>
        <v/>
      </c>
      <c r="AW24" t="str">
        <f t="shared" si="6"/>
        <v/>
      </c>
      <c r="AX24" t="str">
        <f t="shared" si="6"/>
        <v/>
      </c>
      <c r="AY24" t="str">
        <f t="shared" si="4"/>
        <v/>
      </c>
      <c r="AZ24" t="str">
        <f t="shared" si="5"/>
        <v/>
      </c>
      <c r="BA24" t="str">
        <f t="shared" si="5"/>
        <v/>
      </c>
      <c r="BB24" t="str">
        <f t="shared" si="5"/>
        <v/>
      </c>
      <c r="BC24" t="str">
        <f t="shared" si="5"/>
        <v/>
      </c>
      <c r="BD24" t="str">
        <f t="shared" si="5"/>
        <v/>
      </c>
      <c r="BE24" t="str">
        <f t="shared" si="5"/>
        <v/>
      </c>
      <c r="BF24" t="str">
        <f t="shared" si="5"/>
        <v/>
      </c>
      <c r="BG24">
        <f t="shared" si="5"/>
        <v>104.596</v>
      </c>
      <c r="BH24" t="str">
        <f t="shared" si="5"/>
        <v/>
      </c>
      <c r="BI24" t="str">
        <f t="shared" si="5"/>
        <v/>
      </c>
      <c r="BJ24" t="str">
        <f t="shared" si="5"/>
        <v/>
      </c>
      <c r="BK24" t="str">
        <f t="shared" si="5"/>
        <v/>
      </c>
      <c r="BL24" t="str">
        <f t="shared" si="5"/>
        <v/>
      </c>
    </row>
    <row r="25" spans="2:64">
      <c r="B25" s="3" t="s">
        <v>158</v>
      </c>
      <c r="C25">
        <f t="shared" si="1"/>
        <v>14.196000000000002</v>
      </c>
      <c r="D25" t="str">
        <f t="shared" si="2"/>
        <v/>
      </c>
      <c r="E25" t="str">
        <f t="shared" si="2"/>
        <v/>
      </c>
      <c r="F25" t="str">
        <f t="shared" si="2"/>
        <v/>
      </c>
      <c r="G25" t="str">
        <f t="shared" si="2"/>
        <v/>
      </c>
      <c r="H25" t="str">
        <f t="shared" si="2"/>
        <v/>
      </c>
      <c r="I25" t="str">
        <f t="shared" si="2"/>
        <v/>
      </c>
      <c r="J25" t="str">
        <f t="shared" si="2"/>
        <v/>
      </c>
      <c r="K25" t="str">
        <f t="shared" si="2"/>
        <v/>
      </c>
      <c r="L25" t="str">
        <f t="shared" si="2"/>
        <v/>
      </c>
      <c r="M25" t="str">
        <f t="shared" si="2"/>
        <v/>
      </c>
      <c r="N25" t="str">
        <f t="shared" si="2"/>
        <v/>
      </c>
      <c r="O25" t="str">
        <f t="shared" ref="O25:AD26" si="7">IF($B25=O$2,O$3,"")</f>
        <v/>
      </c>
      <c r="P25" t="str">
        <f t="shared" si="7"/>
        <v/>
      </c>
      <c r="Q25" t="str">
        <f t="shared" si="7"/>
        <v/>
      </c>
      <c r="R25" t="str">
        <f t="shared" si="7"/>
        <v/>
      </c>
      <c r="S25" t="str">
        <f t="shared" si="7"/>
        <v/>
      </c>
      <c r="T25" t="str">
        <f t="shared" si="7"/>
        <v/>
      </c>
      <c r="U25" t="str">
        <f t="shared" si="7"/>
        <v/>
      </c>
      <c r="V25" t="str">
        <f t="shared" si="7"/>
        <v/>
      </c>
      <c r="W25" t="str">
        <f t="shared" si="7"/>
        <v/>
      </c>
      <c r="X25" t="str">
        <f t="shared" si="7"/>
        <v/>
      </c>
      <c r="Y25" t="str">
        <f t="shared" si="7"/>
        <v/>
      </c>
      <c r="Z25" t="str">
        <f t="shared" si="7"/>
        <v/>
      </c>
      <c r="AA25" t="str">
        <f t="shared" si="7"/>
        <v/>
      </c>
      <c r="AB25" t="str">
        <f t="shared" si="7"/>
        <v/>
      </c>
      <c r="AC25" t="str">
        <f t="shared" si="7"/>
        <v/>
      </c>
      <c r="AD25" t="str">
        <f t="shared" si="7"/>
        <v/>
      </c>
      <c r="AE25" t="str">
        <f t="shared" ref="AE25:AT26" si="8">IF($B25=AE$2,AE$3,"")</f>
        <v/>
      </c>
      <c r="AF25" t="str">
        <f t="shared" si="8"/>
        <v/>
      </c>
      <c r="AG25" t="str">
        <f t="shared" si="8"/>
        <v/>
      </c>
      <c r="AH25" t="str">
        <f t="shared" si="8"/>
        <v/>
      </c>
      <c r="AI25" t="str">
        <f t="shared" si="8"/>
        <v/>
      </c>
      <c r="AJ25" t="str">
        <f t="shared" si="8"/>
        <v/>
      </c>
      <c r="AK25" t="str">
        <f t="shared" si="8"/>
        <v/>
      </c>
      <c r="AL25" t="str">
        <f t="shared" si="8"/>
        <v/>
      </c>
      <c r="AM25" t="str">
        <f t="shared" si="8"/>
        <v/>
      </c>
      <c r="AN25" t="str">
        <f t="shared" si="8"/>
        <v/>
      </c>
      <c r="AO25" t="str">
        <f t="shared" si="8"/>
        <v/>
      </c>
      <c r="AP25" t="str">
        <f t="shared" si="8"/>
        <v/>
      </c>
      <c r="AQ25" t="str">
        <f t="shared" si="8"/>
        <v/>
      </c>
      <c r="AR25" t="str">
        <f t="shared" si="8"/>
        <v/>
      </c>
      <c r="AS25" t="str">
        <f t="shared" si="8"/>
        <v/>
      </c>
      <c r="AT25" t="str">
        <f t="shared" si="8"/>
        <v/>
      </c>
      <c r="AU25" t="str">
        <f t="shared" si="6"/>
        <v/>
      </c>
      <c r="AV25" t="str">
        <f t="shared" si="6"/>
        <v/>
      </c>
      <c r="AW25" t="str">
        <f t="shared" si="6"/>
        <v/>
      </c>
      <c r="AX25" t="str">
        <f t="shared" si="6"/>
        <v/>
      </c>
      <c r="AY25" t="str">
        <f t="shared" si="4"/>
        <v/>
      </c>
      <c r="AZ25" t="str">
        <f t="shared" si="5"/>
        <v/>
      </c>
      <c r="BA25" t="str">
        <f t="shared" si="5"/>
        <v/>
      </c>
      <c r="BB25" t="str">
        <f t="shared" si="5"/>
        <v/>
      </c>
      <c r="BC25" t="str">
        <f t="shared" si="5"/>
        <v/>
      </c>
      <c r="BD25" t="str">
        <f t="shared" si="5"/>
        <v/>
      </c>
      <c r="BE25" t="str">
        <f t="shared" si="5"/>
        <v/>
      </c>
      <c r="BF25" t="str">
        <f t="shared" si="5"/>
        <v/>
      </c>
      <c r="BG25" t="str">
        <f t="shared" si="5"/>
        <v/>
      </c>
      <c r="BH25">
        <f t="shared" si="5"/>
        <v>14.796000000000001</v>
      </c>
      <c r="BI25">
        <f t="shared" si="5"/>
        <v>17.196000000000002</v>
      </c>
      <c r="BJ25">
        <f t="shared" si="5"/>
        <v>14.196000000000002</v>
      </c>
      <c r="BK25">
        <f t="shared" si="5"/>
        <v>84.195999999999998</v>
      </c>
      <c r="BL25" t="str">
        <f t="shared" si="5"/>
        <v/>
      </c>
    </row>
    <row r="26" spans="2:64">
      <c r="B26" s="3" t="s">
        <v>163</v>
      </c>
      <c r="C26">
        <f t="shared" si="1"/>
        <v>0</v>
      </c>
      <c r="D26" t="str">
        <f t="shared" ref="D26:S26" si="9">IF($B26=D$2,D$3,"")</f>
        <v/>
      </c>
      <c r="E26" t="str">
        <f t="shared" si="9"/>
        <v/>
      </c>
      <c r="F26" t="str">
        <f t="shared" si="9"/>
        <v/>
      </c>
      <c r="G26" t="str">
        <f t="shared" si="9"/>
        <v/>
      </c>
      <c r="H26" t="str">
        <f t="shared" si="9"/>
        <v/>
      </c>
      <c r="I26" t="str">
        <f t="shared" si="9"/>
        <v/>
      </c>
      <c r="J26" t="str">
        <f t="shared" si="9"/>
        <v/>
      </c>
      <c r="K26" t="str">
        <f t="shared" si="9"/>
        <v/>
      </c>
      <c r="L26" t="str">
        <f t="shared" si="9"/>
        <v/>
      </c>
      <c r="M26" t="str">
        <f t="shared" si="9"/>
        <v/>
      </c>
      <c r="N26" t="str">
        <f t="shared" si="9"/>
        <v/>
      </c>
      <c r="O26" t="str">
        <f t="shared" si="9"/>
        <v/>
      </c>
      <c r="P26" t="str">
        <f t="shared" si="9"/>
        <v/>
      </c>
      <c r="Q26" t="str">
        <f t="shared" si="9"/>
        <v/>
      </c>
      <c r="R26" t="str">
        <f t="shared" si="9"/>
        <v/>
      </c>
      <c r="S26" t="str">
        <f t="shared" si="9"/>
        <v/>
      </c>
      <c r="T26" t="str">
        <f t="shared" si="7"/>
        <v/>
      </c>
      <c r="U26" t="str">
        <f t="shared" si="7"/>
        <v/>
      </c>
      <c r="V26" t="str">
        <f t="shared" si="7"/>
        <v/>
      </c>
      <c r="W26" t="str">
        <f t="shared" si="7"/>
        <v/>
      </c>
      <c r="X26" t="str">
        <f t="shared" si="7"/>
        <v/>
      </c>
      <c r="Y26" t="str">
        <f t="shared" si="7"/>
        <v/>
      </c>
      <c r="Z26" t="str">
        <f t="shared" si="7"/>
        <v/>
      </c>
      <c r="AA26" t="str">
        <f t="shared" si="7"/>
        <v/>
      </c>
      <c r="AB26" t="str">
        <f t="shared" si="7"/>
        <v/>
      </c>
      <c r="AC26" t="str">
        <f t="shared" si="7"/>
        <v/>
      </c>
      <c r="AD26" t="str">
        <f t="shared" si="7"/>
        <v/>
      </c>
      <c r="AE26" t="str">
        <f t="shared" si="8"/>
        <v/>
      </c>
      <c r="AF26" t="str">
        <f t="shared" si="8"/>
        <v/>
      </c>
      <c r="AG26" t="str">
        <f t="shared" si="8"/>
        <v/>
      </c>
      <c r="AH26" t="str">
        <f t="shared" si="8"/>
        <v/>
      </c>
      <c r="AI26" t="str">
        <f t="shared" si="8"/>
        <v/>
      </c>
      <c r="AJ26" t="str">
        <f t="shared" si="8"/>
        <v/>
      </c>
      <c r="AK26" t="str">
        <f t="shared" si="8"/>
        <v/>
      </c>
      <c r="AL26" t="str">
        <f t="shared" si="8"/>
        <v/>
      </c>
      <c r="AM26" t="str">
        <f t="shared" si="8"/>
        <v/>
      </c>
      <c r="AN26" t="str">
        <f t="shared" si="8"/>
        <v/>
      </c>
      <c r="AO26" t="str">
        <f t="shared" si="8"/>
        <v/>
      </c>
      <c r="AP26" t="str">
        <f t="shared" si="8"/>
        <v/>
      </c>
      <c r="AQ26" t="str">
        <f t="shared" si="8"/>
        <v/>
      </c>
      <c r="AR26" t="str">
        <f t="shared" si="8"/>
        <v/>
      </c>
      <c r="AS26" t="str">
        <f t="shared" si="8"/>
        <v/>
      </c>
      <c r="AT26" t="str">
        <f t="shared" si="8"/>
        <v/>
      </c>
      <c r="AU26" t="str">
        <f t="shared" si="6"/>
        <v/>
      </c>
      <c r="AV26" t="str">
        <f t="shared" si="6"/>
        <v/>
      </c>
      <c r="AW26" t="str">
        <f t="shared" si="6"/>
        <v/>
      </c>
      <c r="AX26" t="str">
        <f t="shared" si="6"/>
        <v/>
      </c>
      <c r="AY26" t="str">
        <f t="shared" si="4"/>
        <v/>
      </c>
      <c r="AZ26" t="str">
        <f t="shared" si="5"/>
        <v/>
      </c>
      <c r="BA26" t="str">
        <f t="shared" si="5"/>
        <v/>
      </c>
      <c r="BB26" t="str">
        <f t="shared" si="5"/>
        <v/>
      </c>
      <c r="BC26" t="str">
        <f t="shared" si="5"/>
        <v/>
      </c>
      <c r="BD26" t="str">
        <f t="shared" si="5"/>
        <v/>
      </c>
      <c r="BE26" t="str">
        <f t="shared" si="5"/>
        <v/>
      </c>
      <c r="BF26" t="str">
        <f t="shared" si="5"/>
        <v/>
      </c>
      <c r="BG26" t="str">
        <f t="shared" si="5"/>
        <v/>
      </c>
      <c r="BH26" t="str">
        <f t="shared" si="5"/>
        <v/>
      </c>
      <c r="BI26" t="str">
        <f t="shared" si="5"/>
        <v/>
      </c>
      <c r="BJ26" t="str">
        <f t="shared" si="5"/>
        <v/>
      </c>
      <c r="BK26" t="str">
        <f t="shared" si="5"/>
        <v/>
      </c>
      <c r="BL26">
        <f t="shared" si="5"/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9"/>
  <sheetViews>
    <sheetView workbookViewId="0">
      <pane ySplit="3" topLeftCell="A4" activePane="bottomLeft" state="frozen"/>
      <selection pane="bottomLeft" activeCell="C8" sqref="C8"/>
    </sheetView>
  </sheetViews>
  <sheetFormatPr baseColWidth="10" defaultRowHeight="15"/>
  <cols>
    <col min="1" max="1" width="14.85546875" bestFit="1" customWidth="1"/>
    <col min="2" max="3" width="14.85546875" customWidth="1"/>
    <col min="4" max="4" width="12.7109375" bestFit="1" customWidth="1"/>
    <col min="5" max="5" width="9.42578125" customWidth="1"/>
    <col min="6" max="6" width="13.28515625" customWidth="1"/>
    <col min="7" max="7" width="16.42578125" customWidth="1"/>
  </cols>
  <sheetData>
    <row r="1" spans="1:8">
      <c r="A1" t="s">
        <v>29</v>
      </c>
    </row>
    <row r="2" spans="1:8">
      <c r="A2" s="9" t="s">
        <v>26</v>
      </c>
      <c r="B2" s="9" t="s">
        <v>174</v>
      </c>
      <c r="C2" s="9" t="s">
        <v>175</v>
      </c>
      <c r="D2" s="9" t="s">
        <v>27</v>
      </c>
      <c r="E2" s="9" t="s">
        <v>28</v>
      </c>
      <c r="F2" s="10" t="s">
        <v>23</v>
      </c>
      <c r="G2" s="10" t="s">
        <v>24</v>
      </c>
      <c r="H2" s="10" t="s">
        <v>25</v>
      </c>
    </row>
    <row r="3" spans="1:8">
      <c r="A3" s="9"/>
      <c r="B3" s="9"/>
      <c r="C3" s="9"/>
      <c r="D3" s="9"/>
      <c r="E3" s="9" t="s">
        <v>30</v>
      </c>
      <c r="F3" s="10" t="s">
        <v>31</v>
      </c>
      <c r="G3" s="10" t="s">
        <v>31</v>
      </c>
      <c r="H3" s="10" t="s">
        <v>31</v>
      </c>
    </row>
    <row r="4" spans="1:8">
      <c r="A4" s="2"/>
      <c r="B4" s="2"/>
      <c r="C4" s="2"/>
      <c r="D4" s="11"/>
      <c r="E4" s="8"/>
      <c r="F4" s="7">
        <f>SUMIFS('Ergebnis KEP'!G$2:G$62,'Ergebnis KEP'!$B$2:$B$62,'Importtabelle E003'!$A4,'Ergebnis KEP'!$C$2:$C$62,'Importtabelle E003'!$D4)</f>
        <v>0</v>
      </c>
      <c r="G4" s="7">
        <f>SUMIFS('Ergebnis KEP'!H$2:H$62,'Ergebnis KEP'!$B$2:$B$62,'Importtabelle E003'!$A4,'Ergebnis KEP'!$C$2:$C$62,'Importtabelle E003'!$D4)</f>
        <v>0</v>
      </c>
      <c r="H4" s="7">
        <f>SUMIFS('Ergebnis KEP'!I$2:I$62,'Ergebnis KEP'!$B$2:$B$62,'Importtabelle E003'!$A4,'Ergebnis KEP'!$C$2:$C$62,'Importtabelle E003'!$D4)</f>
        <v>0</v>
      </c>
    </row>
    <row r="5" spans="1:8">
      <c r="A5" s="2"/>
      <c r="B5" s="2"/>
      <c r="C5" s="2"/>
      <c r="D5" s="6"/>
      <c r="E5" s="8"/>
      <c r="F5" s="7">
        <f>SUMIFS('Ergebnis KEP'!G$2:G$62,'Ergebnis KEP'!$B$2:$B$62,'Importtabelle E003'!$A5,'Ergebnis KEP'!$C$2:$C$62,'Importtabelle E003'!$D5)</f>
        <v>0</v>
      </c>
      <c r="G5" s="7">
        <f>SUMIFS('Ergebnis KEP'!H$2:H$62,'Ergebnis KEP'!$B$2:$B$62,'Importtabelle E003'!$A5,'Ergebnis KEP'!$C$2:$C$62,'Importtabelle E003'!$D5)</f>
        <v>0</v>
      </c>
      <c r="H5" s="7">
        <f>SUMIFS('Ergebnis KEP'!I$2:I$62,'Ergebnis KEP'!$B$2:$B$62,'Importtabelle E003'!$A5,'Ergebnis KEP'!$C$2:$C$62,'Importtabelle E003'!$D5)</f>
        <v>0</v>
      </c>
    </row>
    <row r="6" spans="1:8">
      <c r="D6" s="5"/>
      <c r="F6" s="5"/>
    </row>
    <row r="7" spans="1:8">
      <c r="D7" s="5"/>
      <c r="F7" s="5"/>
    </row>
    <row r="8" spans="1:8">
      <c r="F8" s="5"/>
    </row>
    <row r="9" spans="1:8">
      <c r="F9" s="5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Kraftwerkszuordnung</vt:lpstr>
      <vt:lpstr>Kraftwerkspark</vt:lpstr>
      <vt:lpstr>Ergebnis KEP</vt:lpstr>
      <vt:lpstr>Importtabelle E001</vt:lpstr>
      <vt:lpstr>Pmin_E001</vt:lpstr>
      <vt:lpstr>Importtabelle E003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</dc:creator>
  <cp:lastModifiedBy>berg</cp:lastModifiedBy>
  <dcterms:created xsi:type="dcterms:W3CDTF">2013-02-14T11:48:16Z</dcterms:created>
  <dcterms:modified xsi:type="dcterms:W3CDTF">2013-07-01T17:19:50Z</dcterms:modified>
</cp:coreProperties>
</file>