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1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busrakurt/Desktop/Module 25 Capstone/"/>
    </mc:Choice>
  </mc:AlternateContent>
  <xr:revisionPtr revIDLastSave="0" documentId="13_ncr:40009_{DB29A469-4229-0343-9FC9-E7C022440D75}" xr6:coauthVersionLast="45" xr6:coauthVersionMax="45" xr10:uidLastSave="{00000000-0000-0000-0000-000000000000}"/>
  <bookViews>
    <workbookView xWindow="0" yWindow="0" windowWidth="28800" windowHeight="18000" activeTab="6"/>
  </bookViews>
  <sheets>
    <sheet name="README" sheetId="15" r:id="rId1"/>
    <sheet name="data" sheetId="14" r:id="rId2"/>
    <sheet name="filtered_data" sheetId="1" r:id="rId3"/>
    <sheet name="descriptive_statistics" sheetId="13" r:id="rId4"/>
    <sheet name="t-test_(2-4)" sheetId="12" r:id="rId5"/>
    <sheet name="A-A Test (2-bedroom)" sheetId="7" r:id="rId6"/>
    <sheet name="A-A Test (4-bedroom)" sheetId="11" r:id="rId7"/>
  </sheets>
  <definedNames>
    <definedName name="_xlnm._FilterDatabase" localSheetId="1" hidden="1">data!$A$1:$CC$1461</definedName>
    <definedName name="_xlnm._FilterDatabase" localSheetId="2" hidden="1">filtered_data!$A$1:$CC$1461</definedName>
    <definedName name="_xlchart.v5.0" hidden="1">'A-A Test (2-bedroom)'!$Q$7</definedName>
    <definedName name="_xlchart.v5.1" hidden="1">'A-A Test (2-bedroom)'!$R$7:$S$7</definedName>
    <definedName name="_xlchart.v5.2" hidden="1">'A-A Test (2-bedroom)'!$R$8:$S$8</definedName>
    <definedName name="_xlchart.v5.3" hidden="1">'A-A Test (4-bedroom)'!$Q$7</definedName>
    <definedName name="_xlchart.v5.4" hidden="1">'A-A Test (4-bedroom)'!$R$7:$S$7</definedName>
    <definedName name="_xlchart.v5.5" hidden="1">'A-A Test (4-bedroom)'!$R$8:$S$8</definedName>
  </definedNames>
  <calcPr calcId="191029"/>
  <pivotCaches>
    <pivotCache cacheId="35" r:id="rId8"/>
    <pivotCache cacheId="58" r:id="rId9"/>
    <pivotCache cacheId="62" r:id="rId10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S11" i="11" l="1"/>
  <c r="S13" i="11" s="1"/>
  <c r="R11" i="11"/>
  <c r="R13" i="11" s="1"/>
  <c r="S13" i="7"/>
  <c r="S12" i="7"/>
  <c r="R13" i="7"/>
  <c r="R12" i="7"/>
  <c r="S11" i="7"/>
  <c r="R11" i="7"/>
  <c r="R12" i="11" l="1"/>
  <c r="S12" i="11"/>
  <c r="S13" i="12" l="1"/>
  <c r="S12" i="12"/>
  <c r="R13" i="12"/>
  <c r="R12" i="12"/>
  <c r="S11" i="12"/>
  <c r="R11" i="12"/>
  <c r="N21" i="12" l="1"/>
  <c r="N23" i="12" s="1"/>
  <c r="N24" i="12" s="1"/>
  <c r="N20" i="12"/>
  <c r="N25" i="12" s="1"/>
  <c r="N19" i="12"/>
  <c r="N21" i="7"/>
  <c r="N23" i="7" s="1"/>
  <c r="N20" i="7"/>
  <c r="N19" i="7"/>
  <c r="N25" i="11"/>
  <c r="N24" i="11"/>
  <c r="N23" i="11"/>
  <c r="N21" i="11"/>
  <c r="N20" i="11"/>
  <c r="N19" i="11"/>
  <c r="O20" i="12"/>
  <c r="O24" i="12"/>
  <c r="O25" i="12"/>
  <c r="O21" i="12"/>
  <c r="O23" i="12"/>
  <c r="O19" i="12"/>
  <c r="O20" i="7"/>
  <c r="O24" i="7"/>
  <c r="O21" i="7"/>
  <c r="O25" i="7"/>
  <c r="O23" i="7"/>
  <c r="O19" i="7"/>
  <c r="O25" i="11"/>
  <c r="O23" i="11"/>
  <c r="O24" i="11"/>
  <c r="O21" i="11"/>
  <c r="O20" i="11"/>
  <c r="O19" i="11"/>
  <c r="N25" i="7" l="1"/>
  <c r="N24" i="7"/>
  <c r="D3" i="11" l="1"/>
  <c r="D5" i="11"/>
  <c r="D6" i="11"/>
  <c r="D7" i="11"/>
  <c r="D8" i="11"/>
  <c r="D9" i="11"/>
  <c r="D10" i="11"/>
  <c r="D11" i="11"/>
  <c r="D12" i="11"/>
  <c r="D13" i="11"/>
  <c r="D14" i="11"/>
  <c r="D15" i="11"/>
  <c r="D16" i="11"/>
  <c r="D2" i="11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2" i="7"/>
</calcChain>
</file>

<file path=xl/sharedStrings.xml><?xml version="1.0" encoding="utf-8"?>
<sst xmlns="http://purl.oclc.org/ooxml/spreadsheetml/main" count="126581" uniqueCount="314">
  <si>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</si>
  <si>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</si>
  <si>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</si>
  <si>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</si>
  <si>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</si>
  <si>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</si>
  <si>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</si>
  <si>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</si>
  <si>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</si>
  <si>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</si>
  <si>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</si>
  <si>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</si>
  <si>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</si>
  <si>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</si>
  <si>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</si>
  <si>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</si>
  <si>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</si>
  <si>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</si>
  <si>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</si>
  <si>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</si>
  <si>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</si>
  <si>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</si>
  <si>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</si>
  <si>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</si>
  <si>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</si>
  <si>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</si>
  <si>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</si>
  <si>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</si>
  <si>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</si>
  <si>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</si>
  <si>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</si>
  <si>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</si>
  <si>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</si>
  <si>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</si>
  <si>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</si>
  <si>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</si>
  <si>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</si>
  <si>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</si>
  <si>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</si>
  <si>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</si>
  <si>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</si>
  <si>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</si>
  <si>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</si>
  <si>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</si>
  <si>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</si>
  <si>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</si>
  <si>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</si>
  <si>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</si>
  <si>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</si>
  <si>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</si>
  <si>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</si>
  <si>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</si>
  <si>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</si>
  <si>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</si>
  <si>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</si>
  <si>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</si>
  <si>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</si>
  <si>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</si>
  <si>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</si>
  <si>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</si>
  <si>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</si>
  <si>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</si>
  <si>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</si>
  <si>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</si>
  <si>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</si>
  <si>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</si>
  <si>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</si>
  <si>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</si>
  <si>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</si>
  <si>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</si>
  <si>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</si>
  <si>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</si>
  <si>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</si>
  <si>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</si>
  <si>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</si>
  <si>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</si>
  <si>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</si>
  <si>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</si>
  <si>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</si>
  <si>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</si>
  <si>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</si>
  <si>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</si>
  <si>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</si>
  <si>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</si>
  <si>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</si>
  <si>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</si>
  <si>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</si>
  <si>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</si>
  <si>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</si>
  <si>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</si>
  <si>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</si>
  <si>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</si>
  <si>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</si>
  <si>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</si>
  <si>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</si>
  <si>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</si>
  <si>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</si>
  <si>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</si>
  <si>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</si>
  <si>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</si>
  <si>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</si>
  <si>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</si>
  <si>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</si>
  <si>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</si>
  <si>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</si>
  <si>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</si>
  <si>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</si>
  <si>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</si>
  <si>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</si>
  <si>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</si>
  <si>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</si>
  <si>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</si>
  <si>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</si>
  <si>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</si>
  <si>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</si>
  <si>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</si>
  <si>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</si>
  <si>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</si>
  <si>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</si>
  <si>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</si>
  <si>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</si>
  <si>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</si>
  <si>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</si>
  <si>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</si>
  <si>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</si>
  <si>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</si>
  <si>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</si>
  <si>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</si>
  <si>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</si>
  <si>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</si>
  <si>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</si>
  <si>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</si>
  <si>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</si>
  <si>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</si>
  <si>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</si>
  <si>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</si>
  <si>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</si>
  <si>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</si>
  <si>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</si>
  <si>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</si>
  <si>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</si>
  <si>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</si>
  <si>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</si>
  <si>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</si>
  <si>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</si>
  <si>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</si>
  <si>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</si>
  <si>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</si>
  <si>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</si>
  <si>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</si>
  <si>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</si>
  <si>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</si>
  <si>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</si>
  <si>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</si>
  <si>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</si>
  <si>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</si>
  <si>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</si>
  <si>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</si>
  <si>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</si>
  <si>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</si>
  <si>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</si>
  <si>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</si>
  <si>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</si>
  <si>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</si>
  <si>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</si>
  <si>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</si>
  <si>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</si>
  <si>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</si>
  <si>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</si>
  <si>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</si>
  <si>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</si>
  <si>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</si>
  <si>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</si>
  <si>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</si>
  <si>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</si>
  <si>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</si>
  <si>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</si>
  <si>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</si>
  <si>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</si>
  <si>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</si>
  <si>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</si>
  <si>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</si>
  <si>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</si>
  <si>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</si>
  <si>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</si>
  <si>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</si>
  <si>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</si>
  <si>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</si>
  <si>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</si>
  <si>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</si>
  <si>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</si>
  <si>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</si>
  <si>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</si>
  <si>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</si>
  <si>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</si>
  <si>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</si>
  <si>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</si>
  <si>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</si>
  <si>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</si>
  <si>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</si>
  <si>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</si>
  <si>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</si>
  <si>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</si>
  <si>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</si>
  <si>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</si>
  <si>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</si>
  <si>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</si>
  <si>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</si>
  <si>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</si>
  <si>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</si>
  <si>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</si>
  <si>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</si>
  <si>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</si>
  <si>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</si>
  <si>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</si>
  <si>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</si>
  <si>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</si>
  <si>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</si>
  <si>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</si>
  <si>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</si>
  <si>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</si>
  <si>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</si>
  <si>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</si>
  <si>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</si>
  <si>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</si>
  <si>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</si>
  <si>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</si>
  <si>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</si>
  <si>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</si>
  <si>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</si>
  <si>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</si>
  <si>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</si>
  <si>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</si>
  <si>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</si>
  <si>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</si>
  <si>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</si>
  <si>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</si>
  <si>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</si>
  <si>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</si>
  <si>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</si>
  <si>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</si>
  <si>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</si>
  <si>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</si>
  <si>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</si>
  <si>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</si>
  <si>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</si>
  <si>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</si>
  <si>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</si>
  <si>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</si>
  <si>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</si>
  <si>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</si>
  <si>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</si>
  <si>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</si>
  <si>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</si>
  <si>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</si>
  <si>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</si>
  <si>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rand</t>
  </si>
  <si>
    <t>Row Labels</t>
  </si>
  <si>
    <t>Sum of SalePrice</t>
  </si>
  <si>
    <t>A1</t>
  </si>
  <si>
    <t>A2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</si>
  <si>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</si>
  <si>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</si>
  <si>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</si>
  <si>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</si>
  <si>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</si>
  <si>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</si>
  <si>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</si>
  <si>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</si>
  <si>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</si>
  <si>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</si>
  <si>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</si>
  <si>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random_bucket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</si>
  <si>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</si>
  <si>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</si>
  <si>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</si>
  <si>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</si>
  <si>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</si>
  <si>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</si>
  <si>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</si>
  <si>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</si>
  <si>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</si>
  <si>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</si>
  <si>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</si>
  <si>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</si>
  <si>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Ho: μ1 - μ2 = 0
Ha: μ1 - μ2 ≠ 0</t>
  </si>
  <si>
    <t>total sample size</t>
  </si>
  <si>
    <t>mean difference</t>
  </si>
  <si>
    <t>standard error of difference</t>
  </si>
  <si>
    <t>confidence interval (standard error of difference * critical value)</t>
  </si>
  <si>
    <t>Lower limit</t>
  </si>
  <si>
    <t>Upper limit</t>
  </si>
  <si>
    <t>Fail to reject the null that that there is no significant difference between the means.</t>
  </si>
  <si>
    <t>The difference is not significsnt at .66 level.</t>
  </si>
  <si>
    <t>The difference is not significsnt at .95 level.</t>
  </si>
  <si>
    <t>Reject the null that there is no difference between the 2-bedroom and 4-bedroom houses.</t>
  </si>
  <si>
    <t>This difference is significant at the  .015 level.</t>
  </si>
  <si>
    <t>With 95% confidence, the difference is between -106858 and -12317 difference in means.</t>
  </si>
  <si>
    <t>With 95% confidence, the difference is between -70625 and 45431 difference in means.</t>
  </si>
  <si>
    <t>With 95% confidence, the difference is between -91717 and 87172 difference in means.</t>
  </si>
  <si>
    <t>c.i. upper</t>
  </si>
  <si>
    <t>c.i. lower</t>
  </si>
  <si>
    <t>2-bedrooms</t>
  </si>
  <si>
    <t>3-bedrooms</t>
  </si>
  <si>
    <r>
      <rPr>
        <b/>
        <u/>
        <sz val="16"/>
        <color theme="1"/>
        <rFont val="Calibri (Body)"/>
      </rPr>
      <t>data</t>
    </r>
    <r>
      <rPr>
        <b/>
        <sz val="16"/>
        <color theme="1"/>
        <rFont val="Calibri (Body)"/>
      </rPr>
      <t>:</t>
    </r>
    <r>
      <rPr>
        <b/>
        <sz val="16"/>
        <color theme="1"/>
        <rFont val="Calibri"/>
        <family val="2"/>
        <scheme val="minor"/>
      </rPr>
      <t xml:space="preserve"> </t>
    </r>
    <r>
      <rPr>
        <sz val="16"/>
        <color theme="1"/>
        <rFont val="Calibri"/>
        <family val="2"/>
        <scheme val="minor"/>
      </rPr>
      <t>Use this tab to see the raw data.</t>
    </r>
  </si>
  <si>
    <r>
      <rPr>
        <b/>
        <u/>
        <sz val="16"/>
        <color theme="1"/>
        <rFont val="Calibri (Body)"/>
      </rPr>
      <t>filtered_data</t>
    </r>
    <r>
      <rPr>
        <b/>
        <sz val="16"/>
        <color theme="1"/>
        <rFont val="Calibri"/>
        <family val="2"/>
        <scheme val="minor"/>
      </rPr>
      <t xml:space="preserve">: </t>
    </r>
    <r>
      <rPr>
        <sz val="16"/>
        <color theme="1"/>
        <rFont val="Calibri"/>
        <family val="2"/>
        <scheme val="minor"/>
      </rPr>
      <t>Use this tab to see the filtered data needed to determine the unbiased samples.</t>
    </r>
  </si>
  <si>
    <r>
      <rPr>
        <b/>
        <u/>
        <sz val="16"/>
        <color theme="1"/>
        <rFont val="Calibri (Body)"/>
      </rPr>
      <t>descriptive_statistics</t>
    </r>
    <r>
      <rPr>
        <b/>
        <sz val="16"/>
        <color theme="1"/>
        <rFont val="Calibri"/>
        <family val="2"/>
        <scheme val="minor"/>
      </rPr>
      <t xml:space="preserve">: </t>
    </r>
    <r>
      <rPr>
        <sz val="16"/>
        <color theme="1"/>
        <rFont val="Calibri"/>
        <family val="2"/>
        <scheme val="minor"/>
      </rPr>
      <t>Use this tab to see the descriptive statistics for the raw data.</t>
    </r>
  </si>
  <si>
    <r>
      <rPr>
        <b/>
        <u/>
        <sz val="16"/>
        <color theme="1"/>
        <rFont val="Calibri (Body)"/>
      </rPr>
      <t>t-test(2-4</t>
    </r>
    <r>
      <rPr>
        <b/>
        <sz val="16"/>
        <color theme="1"/>
        <rFont val="Calibri"/>
        <family val="2"/>
        <scheme val="minor"/>
      </rPr>
      <t xml:space="preserve">): </t>
    </r>
    <r>
      <rPr>
        <sz val="16"/>
        <color theme="1"/>
        <rFont val="Calibri"/>
        <family val="2"/>
        <scheme val="minor"/>
      </rPr>
      <t xml:space="preserve">Use this tab to see the t test results for the 2-bedroom and 4-bedroom homes. </t>
    </r>
  </si>
  <si>
    <r>
      <rPr>
        <b/>
        <u/>
        <sz val="16"/>
        <color theme="1"/>
        <rFont val="Calibri (Body)"/>
      </rPr>
      <t>A-A Test (2-bedroom)</t>
    </r>
    <r>
      <rPr>
        <b/>
        <sz val="16"/>
        <color theme="1"/>
        <rFont val="Calibri"/>
        <family val="2"/>
        <scheme val="minor"/>
      </rPr>
      <t xml:space="preserve">: </t>
    </r>
    <r>
      <rPr>
        <sz val="16"/>
        <color theme="1"/>
        <rFont val="Calibri"/>
        <family val="2"/>
        <scheme val="minor"/>
      </rPr>
      <t>Use this tab to see the A/A test results for 2-bedroom homes.</t>
    </r>
  </si>
  <si>
    <r>
      <rPr>
        <b/>
        <u/>
        <sz val="16"/>
        <color theme="1"/>
        <rFont val="Calibri (Body)"/>
      </rPr>
      <t>A-A Test (4-bedroom)</t>
    </r>
    <r>
      <rPr>
        <b/>
        <sz val="16"/>
        <color theme="1"/>
        <rFont val="Calibri"/>
        <family val="2"/>
        <scheme val="minor"/>
      </rPr>
      <t xml:space="preserve">: </t>
    </r>
    <r>
      <rPr>
        <sz val="16"/>
        <color theme="1"/>
        <rFont val="Calibri"/>
        <family val="2"/>
        <scheme val="minor"/>
      </rPr>
      <t>Use this tab to see the A/A test results for 4-bedroom homes.</t>
    </r>
  </si>
  <si>
    <t>Sale_Price</t>
  </si>
  <si>
    <t>Nb_of_Bedrooms</t>
  </si>
  <si>
    <t>The purpose of this model is looking into the factors that drive home prices.</t>
  </si>
  <si>
    <t>Home Prices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</si>
</sst>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2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8"/>
      <color theme="1"/>
      <name val="Calibri (Body)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u/>
      <sz val="16"/>
      <color theme="1"/>
      <name val="Calibri (Body)"/>
    </font>
    <font>
      <b/>
      <sz val="16"/>
      <color theme="1"/>
      <name val="Calibri (Body)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2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medium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Fill="1"/>
    <xf numFmtId="0" fontId="0" fillId="33" borderId="0" xfId="0" applyFill="1"/>
    <xf numFmtId="0" fontId="19" fillId="0" borderId="0" xfId="0" applyFont="1"/>
    <xf numFmtId="0" fontId="18" fillId="0" borderId="11" xfId="0" applyFont="1" applyFill="1" applyBorder="1" applyAlignment="1">
      <alignment horizontal="centerContinuous"/>
    </xf>
    <xf numFmtId="0" fontId="0" fillId="0" borderId="0" xfId="0" applyAlignment="1">
      <alignment wrapText="1"/>
    </xf>
    <xf numFmtId="0" fontId="20" fillId="0" borderId="0" xfId="0" applyFont="1"/>
    <xf numFmtId="0" fontId="2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2" fillId="0" borderId="0" xfId="0" applyFont="1"/>
    <xf numFmtId="0" fontId="23" fillId="0" borderId="0" xfId="0" applyFont="1" applyAlignment="1">
      <alignment horizontal="left"/>
    </xf>
    <xf numFmtId="0" fontId="23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pivotCacheDefinition" Target="pivotCache/pivotCacheDefinition1.xml"/><Relationship Id="rId13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theme" Target="theme/theme1.xml"/><Relationship Id="rId5" Type="http://purl.oclc.org/ooxml/officeDocument/relationships/worksheet" Target="worksheets/sheet5.xml"/><Relationship Id="rId10" Type="http://purl.oclc.org/ooxml/officeDocument/relationships/pivotCacheDefinition" Target="pivotCache/pivotCacheDefinition3.xml"/><Relationship Id="rId4" Type="http://purl.oclc.org/ooxml/officeDocument/relationships/worksheet" Target="worksheets/sheet4.xml"/><Relationship Id="rId9" Type="http://purl.oclc.org/ooxml/officeDocument/relationships/pivotCacheDefinition" Target="pivotCache/pivotCacheDefinition2.xml"/><Relationship Id="rId14" Type="http://purl.oclc.org/ooxml/officeDocument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't-test_(2-4)'!$R$12:$S$12</c:f>
                <c:numCache>
                  <c:formatCode>General</c:formatCode>
                  <c:ptCount val="2"/>
                  <c:pt idx="0">
                    <c:v>28617.605358338365</c:v>
                  </c:pt>
                  <c:pt idx="1">
                    <c:v>37623.361386535194</c:v>
                  </c:pt>
                </c:numCache>
              </c:numRef>
            </c:plus>
            <c:minus>
              <c:numRef>
                <c:f>'t-test_(2-4)'!$R$13:$S$13</c:f>
                <c:numCache>
                  <c:formatCode>General</c:formatCode>
                  <c:ptCount val="2"/>
                  <c:pt idx="0">
                    <c:v>28617.605358338365</c:v>
                  </c:pt>
                  <c:pt idx="1">
                    <c:v>37623.361386535194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't-test_(2-4)'!$R$7:$S$7</c:f>
              <c:strCache>
                <c:ptCount val="2"/>
                <c:pt idx="0">
                  <c:v>2-bedrooms</c:v>
                </c:pt>
                <c:pt idx="1">
                  <c:v>3-bedrooms</c:v>
                </c:pt>
              </c:strCache>
            </c:strRef>
          </c:cat>
          <c:val>
            <c:numRef>
              <c:f>'t-test_(2-4)'!$R$8:$S$8</c:f>
              <c:numCache>
                <c:formatCode>General</c:formatCode>
                <c:ptCount val="2"/>
                <c:pt idx="0">
                  <c:v>218209.68421052632</c:v>
                </c:pt>
                <c:pt idx="1">
                  <c:v>277797.86666666664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4D-8D42-A7CE-9EC482077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8676127"/>
        <c:axId val="518689871"/>
      </c:barChart>
      <c:catAx>
        <c:axId val="51867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89871"/>
        <c:crosses val="autoZero"/>
        <c:auto val="1"/>
        <c:lblAlgn val="ctr"/>
        <c:lblOffset val="100"/>
        <c:noMultiLvlLbl val="0"/>
      </c:catAx>
      <c:valAx>
        <c:axId val="51868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67612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'A-A Test (2-bedroom)'!$R$12:$S$12</c:f>
                <c:numCache>
                  <c:formatCode>General</c:formatCode>
                  <c:ptCount val="2"/>
                  <c:pt idx="0">
                    <c:v>29658.007768496929</c:v>
                  </c:pt>
                  <c:pt idx="1">
                    <c:v>49877.138917267926</c:v>
                  </c:pt>
                </c:numCache>
              </c:numRef>
            </c:plus>
            <c:minus>
              <c:numRef>
                <c:f>'A-A Test (2-bedroom)'!$R$13:$S$13</c:f>
                <c:numCache>
                  <c:formatCode>General</c:formatCode>
                  <c:ptCount val="2"/>
                  <c:pt idx="0">
                    <c:v>29658.007768496929</c:v>
                  </c:pt>
                  <c:pt idx="1">
                    <c:v>49877.138917267926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'A-A Test (2-bedroom)'!$R$7:$S$7</c:f>
              <c:strCache>
                <c:ptCount val="2"/>
                <c:pt idx="0">
                  <c:v>A1</c:v>
                </c:pt>
                <c:pt idx="1">
                  <c:v>A2</c:v>
                </c:pt>
              </c:strCache>
            </c:strRef>
          </c:cat>
          <c:val>
            <c:numRef>
              <c:f>'A-A Test (2-bedroom)'!$R$8:$S$8</c:f>
              <c:numCache>
                <c:formatCode>General</c:formatCode>
                <c:ptCount val="2"/>
                <c:pt idx="0">
                  <c:v>211911.10526315789</c:v>
                </c:pt>
                <c:pt idx="1">
                  <c:v>224508.26315789475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B-974F-8013-0BFBCD67B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3633440"/>
        <c:axId val="1893635088"/>
      </c:barChart>
      <c:catAx>
        <c:axId val="189363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635088"/>
        <c:crosses val="autoZero"/>
        <c:auto val="1"/>
        <c:lblAlgn val="ctr"/>
        <c:lblOffset val="100"/>
        <c:noMultiLvlLbl val="0"/>
      </c:catAx>
      <c:valAx>
        <c:axId val="189363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633440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'A-A Test (4-bedroom)'!$R$12:$S$12</c:f>
                <c:numCache>
                  <c:formatCode>General</c:formatCode>
                  <c:ptCount val="2"/>
                  <c:pt idx="0">
                    <c:v>52254.084732391631</c:v>
                  </c:pt>
                  <c:pt idx="1">
                    <c:v>72594.295773286489</c:v>
                  </c:pt>
                </c:numCache>
              </c:numRef>
            </c:plus>
            <c:minus>
              <c:numRef>
                <c:f>'A-A Test (4-bedroom)'!$R$13:$S$13</c:f>
                <c:numCache>
                  <c:formatCode>General</c:formatCode>
                  <c:ptCount val="2"/>
                  <c:pt idx="0">
                    <c:v>52254.084732391631</c:v>
                  </c:pt>
                  <c:pt idx="1">
                    <c:v>72594.295773286489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%"/>
                    <a:lumOff val="35%"/>
                  </a:schemeClr>
                </a:solidFill>
                <a:round/>
              </a:ln>
              <a:effectLst/>
            </c:spPr>
          </c:errBars>
          <c:cat>
            <c:strRef>
              <c:f>'A-A Test (4-bedroom)'!$R$7:$S$7</c:f>
              <c:strCache>
                <c:ptCount val="2"/>
                <c:pt idx="0">
                  <c:v>A1</c:v>
                </c:pt>
                <c:pt idx="1">
                  <c:v>A2</c:v>
                </c:pt>
              </c:strCache>
            </c:strRef>
          </c:cat>
          <c:val>
            <c:numRef>
              <c:f>'A-A Test (4-bedroom)'!$R$8:$S$8</c:f>
              <c:numCache>
                <c:formatCode>General</c:formatCode>
                <c:ptCount val="2"/>
                <c:pt idx="0">
                  <c:v>276888.88888888888</c:v>
                </c:pt>
                <c:pt idx="1">
                  <c:v>279161.33333333331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2E-E041-A675-BB79F8514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3232240"/>
        <c:axId val="1913236816"/>
      </c:barChart>
      <c:catAx>
        <c:axId val="191323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236816"/>
        <c:crosses val="autoZero"/>
        <c:auto val="1"/>
        <c:lblAlgn val="ctr"/>
        <c:lblOffset val="100"/>
        <c:noMultiLvlLbl val="0"/>
      </c:catAx>
      <c:valAx>
        <c:axId val="191323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232240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15</xdr:col>
      <xdr:colOff>1459593</xdr:colOff>
      <xdr:row>16</xdr:row>
      <xdr:rowOff>15421</xdr:rowOff>
    </xdr:from>
    <xdr:to>
      <xdr:col>25</xdr:col>
      <xdr:colOff>18143</xdr:colOff>
      <xdr:row>36</xdr:row>
      <xdr:rowOff>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07EB61-6F8F-F14C-970C-87202B8AE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16</xdr:col>
      <xdr:colOff>25400</xdr:colOff>
      <xdr:row>15</xdr:row>
      <xdr:rowOff>38100</xdr:rowOff>
    </xdr:from>
    <xdr:to>
      <xdr:col>23</xdr:col>
      <xdr:colOff>38100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CB85F3-D23D-234A-B181-872E9700D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16</xdr:col>
      <xdr:colOff>5772</xdr:colOff>
      <xdr:row>15</xdr:row>
      <xdr:rowOff>8081</xdr:rowOff>
    </xdr:from>
    <xdr:to>
      <xdr:col>21</xdr:col>
      <xdr:colOff>259772</xdr:colOff>
      <xdr:row>27</xdr:row>
      <xdr:rowOff>26554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A475D-0B57-6A48-9985-CA0C12EBA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3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Microsoft Office User" refreshedDateIso="2020-11-15T22:26:19.33000023476779350" createdVersion="6" refreshedVersion="6" minRefreshableVersion="3" recordCount="38">
  <cacheSource type="worksheet">
    <worksheetSource ref="A1:D39" sheet="A-A Test (2-bedroom)"/>
  </cacheSource>
  <cacheFields count="4">
    <cacheField name="Id" numFmtId="0">
      <sharedItems containsSemiMixedTypes="0" containsString="0" containsNumber="1" containsInteger="1" minValue="46" maxValue="1455" count="38">
        <n v="46"/>
        <n v="88"/>
        <n v="134"/>
        <n v="201"/>
        <n v="230"/>
        <n v="283"/>
        <n v="386"/>
        <n v="400"/>
        <n v="413"/>
        <n v="508"/>
        <n v="541"/>
        <n v="604"/>
        <n v="645"/>
        <n v="653"/>
        <n v="708"/>
        <n v="728"/>
        <n v="731"/>
        <n v="776"/>
        <n v="791"/>
        <n v="820"/>
        <n v="899"/>
        <n v="915"/>
        <n v="937"/>
        <n v="964"/>
        <n v="972"/>
        <n v="973"/>
        <n v="1000"/>
        <n v="1061"/>
        <n v="1127"/>
        <n v="1139"/>
        <n v="1158"/>
        <n v="1194"/>
        <n v="1237"/>
        <n v="1289"/>
        <n v="1306"/>
        <n v="1336"/>
        <n v="1422"/>
        <n v="1455"/>
      </sharedItems>
    </cacheField>
    <cacheField name="SalePrice" numFmtId="0">
      <sharedItems containsSemiMixedTypes="0" containsString="0" containsNumber="1" containsInteger="1" minValue="99500" maxValue="611657" count="38">
        <n v="319900"/>
        <n v="164500"/>
        <n v="220000"/>
        <n v="140000"/>
        <n v="192500"/>
        <n v="207500"/>
        <n v="192000"/>
        <n v="241000"/>
        <n v="222000"/>
        <n v="208300"/>
        <n v="315000"/>
        <n v="151000"/>
        <n v="370878"/>
        <n v="191000"/>
        <n v="254000"/>
        <n v="194500"/>
        <n v="236500"/>
        <n v="162000"/>
        <n v="160200"/>
        <n v="224000"/>
        <n v="611657"/>
        <n v="173733"/>
        <n v="184900"/>
        <n v="239000"/>
        <n v="173000"/>
        <n v="99500"/>
        <n v="206000"/>
        <n v="213500"/>
        <n v="174000"/>
        <n v="196000"/>
        <n v="230000"/>
        <n v="165000"/>
        <n v="175500"/>
        <n v="278000"/>
        <n v="325000"/>
        <n v="167900"/>
        <n v="127500"/>
        <n v="185000"/>
      </sharedItems>
    </cacheField>
    <cacheField name="rand" numFmtId="0">
      <sharedItems containsSemiMixedTypes="0" containsString="0" containsNumber="1" minValue="1.2296633300042936E-2" maxValue="0.99687712634166803"/>
    </cacheField>
    <cacheField name="random_bucket" numFmtId="0">
      <sharedItems count="2">
        <s v="A1"/>
        <s v="A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r:id="rId1" refreshedBy="Microsoft Office User" refreshedDateIso="2020-11-15T22:51:37.6899997098371400" createdVersion="6" refreshedVersion="6" minRefreshableVersion="3" recordCount="53">
  <cacheSource type="worksheet">
    <worksheetSource ref="A1:C54" sheet="t-test_(2-4)"/>
  </cacheSource>
  <cacheFields count="3">
    <cacheField name="Id" numFmtId="0">
      <sharedItems containsSemiMixedTypes="0" containsString="0" containsNumber="1" containsInteger="1" minValue="46" maxValue="1455" count="53">
        <n v="46"/>
        <n v="88"/>
        <n v="134"/>
        <n v="158"/>
        <n v="201"/>
        <n v="222"/>
        <n v="230"/>
        <n v="232"/>
        <n v="235"/>
        <n v="283"/>
        <n v="341"/>
        <n v="386"/>
        <n v="400"/>
        <n v="413"/>
        <n v="508"/>
        <n v="541"/>
        <n v="550"/>
        <n v="604"/>
        <n v="645"/>
        <n v="653"/>
        <n v="685"/>
        <n v="708"/>
        <n v="728"/>
        <n v="731"/>
        <n v="747"/>
        <n v="776"/>
        <n v="788"/>
        <n v="791"/>
        <n v="820"/>
        <n v="878"/>
        <n v="899"/>
        <n v="915"/>
        <n v="937"/>
        <n v="964"/>
        <n v="965"/>
        <n v="972"/>
        <n v="973"/>
        <n v="982"/>
        <n v="1000"/>
        <n v="1045"/>
        <n v="1061"/>
        <n v="1127"/>
        <n v="1139"/>
        <n v="1158"/>
        <n v="1194"/>
        <n v="1237"/>
        <n v="1289"/>
        <n v="1306"/>
        <n v="1314"/>
        <n v="1336"/>
        <n v="1354"/>
        <n v="1422"/>
        <n v="1455"/>
      </sharedItems>
    </cacheField>
    <cacheField name="BedroomAbvGr" numFmtId="0">
      <sharedItems containsSemiMixedTypes="0" containsString="0" containsNumber="1" containsInteger="1" minValue="2" maxValue="4" count="2">
        <n v="2"/>
        <n v="4"/>
      </sharedItems>
    </cacheField>
    <cacheField name="SalePrice" numFmtId="0">
      <sharedItems containsSemiMixedTypes="0" containsString="0" containsNumber="1" containsInteger="1" minValue="99500" maxValue="6116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r:id="rId1" refreshedBy="Microsoft Office User" refreshedDateIso="2020-11-17T21:13:54.48000024072825600" createdVersion="6" refreshedVersion="6" minRefreshableVersion="3" recordCount="15">
  <cacheSource type="worksheet">
    <worksheetSource ref="A1:D16" sheet="A-A Test (4-bedroom)"/>
  </cacheSource>
  <cacheFields count="4">
    <cacheField name="Id" numFmtId="0">
      <sharedItems containsSemiMixedTypes="0" containsString="0" containsNumber="1" containsInteger="1" minValue="158" maxValue="1354" count="15">
        <n v="158"/>
        <n v="222"/>
        <n v="232"/>
        <n v="235"/>
        <n v="341"/>
        <n v="550"/>
        <n v="685"/>
        <n v="747"/>
        <n v="788"/>
        <n v="878"/>
        <n v="965"/>
        <n v="982"/>
        <n v="1045"/>
        <n v="1314"/>
        <n v="1354"/>
      </sharedItems>
    </cacheField>
    <cacheField name="SalePrice" numFmtId="0">
      <sharedItems containsSemiMixedTypes="0" containsString="0" containsNumber="1" containsInteger="1" minValue="200000" maxValue="410000"/>
    </cacheField>
    <cacheField name="rand" numFmtId="0">
      <sharedItems containsSemiMixedTypes="0" containsString="0" containsNumber="1" minValue="0.11553654407092306" maxValue="0.95718018921363257"/>
    </cacheField>
    <cacheField name="random_bucket" numFmtId="0">
      <sharedItems count="2">
        <s v="A1"/>
        <s v="A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38">
  <r>
    <x v="0"/>
    <x v="0"/>
    <n v="0.57072927176528732"/>
    <x v="0"/>
  </r>
  <r>
    <x v="1"/>
    <x v="1"/>
    <n v="0.43404992757351102"/>
    <x v="1"/>
  </r>
  <r>
    <x v="2"/>
    <x v="2"/>
    <n v="0.2025910181955759"/>
    <x v="1"/>
  </r>
  <r>
    <x v="3"/>
    <x v="3"/>
    <n v="0.35320332643508623"/>
    <x v="1"/>
  </r>
  <r>
    <x v="4"/>
    <x v="4"/>
    <n v="0.26787165613935993"/>
    <x v="1"/>
  </r>
  <r>
    <x v="5"/>
    <x v="5"/>
    <n v="0.66053059297529981"/>
    <x v="0"/>
  </r>
  <r>
    <x v="6"/>
    <x v="6"/>
    <n v="0.75149589089576807"/>
    <x v="0"/>
  </r>
  <r>
    <x v="7"/>
    <x v="7"/>
    <n v="2.3043553528772187E-2"/>
    <x v="1"/>
  </r>
  <r>
    <x v="8"/>
    <x v="8"/>
    <n v="0.80633349095930074"/>
    <x v="0"/>
  </r>
  <r>
    <x v="9"/>
    <x v="9"/>
    <n v="0.48459138887291875"/>
    <x v="1"/>
  </r>
  <r>
    <x v="10"/>
    <x v="10"/>
    <n v="0.4533347099895646"/>
    <x v="1"/>
  </r>
  <r>
    <x v="11"/>
    <x v="11"/>
    <n v="0.54830146202236851"/>
    <x v="0"/>
  </r>
  <r>
    <x v="12"/>
    <x v="12"/>
    <n v="0.58258824832267697"/>
    <x v="0"/>
  </r>
  <r>
    <x v="13"/>
    <x v="13"/>
    <n v="0.99687712634166803"/>
    <x v="0"/>
  </r>
  <r>
    <x v="14"/>
    <x v="14"/>
    <n v="0.14664096485983424"/>
    <x v="1"/>
  </r>
  <r>
    <x v="15"/>
    <x v="15"/>
    <n v="0.26269568881401095"/>
    <x v="1"/>
  </r>
  <r>
    <x v="16"/>
    <x v="16"/>
    <n v="0.22488161776399407"/>
    <x v="1"/>
  </r>
  <r>
    <x v="17"/>
    <x v="17"/>
    <n v="1.2296633300042936E-2"/>
    <x v="1"/>
  </r>
  <r>
    <x v="18"/>
    <x v="18"/>
    <n v="0.20129514103357093"/>
    <x v="1"/>
  </r>
  <r>
    <x v="19"/>
    <x v="19"/>
    <n v="9.8548975330635114E-2"/>
    <x v="1"/>
  </r>
  <r>
    <x v="20"/>
    <x v="20"/>
    <n v="0.18120253092878935"/>
    <x v="1"/>
  </r>
  <r>
    <x v="21"/>
    <x v="21"/>
    <n v="0.63465851862362033"/>
    <x v="0"/>
  </r>
  <r>
    <x v="22"/>
    <x v="22"/>
    <n v="0.70195741948824864"/>
    <x v="0"/>
  </r>
  <r>
    <x v="23"/>
    <x v="23"/>
    <n v="0.96108522828138765"/>
    <x v="0"/>
  </r>
  <r>
    <x v="24"/>
    <x v="24"/>
    <n v="0.16576794558917607"/>
    <x v="1"/>
  </r>
  <r>
    <x v="25"/>
    <x v="25"/>
    <n v="0.43143837833702037"/>
    <x v="1"/>
  </r>
  <r>
    <x v="26"/>
    <x v="26"/>
    <n v="0.15895370604761117"/>
    <x v="1"/>
  </r>
  <r>
    <x v="27"/>
    <x v="27"/>
    <n v="0.84065235284455309"/>
    <x v="0"/>
  </r>
  <r>
    <x v="28"/>
    <x v="28"/>
    <n v="0.80276078248405824"/>
    <x v="0"/>
  </r>
  <r>
    <x v="29"/>
    <x v="29"/>
    <n v="0.84737224280477041"/>
    <x v="0"/>
  </r>
  <r>
    <x v="30"/>
    <x v="30"/>
    <n v="0.64870398207432112"/>
    <x v="0"/>
  </r>
  <r>
    <x v="31"/>
    <x v="31"/>
    <n v="0.89109769863929222"/>
    <x v="0"/>
  </r>
  <r>
    <x v="32"/>
    <x v="32"/>
    <n v="0.57825270862428457"/>
    <x v="0"/>
  </r>
  <r>
    <x v="33"/>
    <x v="33"/>
    <n v="0.21036574339260561"/>
    <x v="1"/>
  </r>
  <r>
    <x v="34"/>
    <x v="34"/>
    <n v="0.52593068265555454"/>
    <x v="0"/>
  </r>
  <r>
    <x v="35"/>
    <x v="35"/>
    <n v="0.71397605807688869"/>
    <x v="0"/>
  </r>
  <r>
    <x v="36"/>
    <x v="36"/>
    <n v="0.68560708449001173"/>
    <x v="0"/>
  </r>
  <r>
    <x v="37"/>
    <x v="37"/>
    <n v="0.45677659460989928"/>
    <x v="1"/>
  </r>
</pivotCacheRecords>
</file>

<file path=xl/pivotCache/pivotCacheRecords2.xml><?xml version="1.0" encoding="utf-8"?>
<pivotCacheRecords xmlns="http://purl.oclc.org/ooxml/spreadsheetml/main" xmlns:r="http://purl.oclc.org/ooxml/officeDocument/relationships" count="53">
  <r>
    <x v="0"/>
    <x v="0"/>
    <n v="319900"/>
  </r>
  <r>
    <x v="1"/>
    <x v="0"/>
    <n v="164500"/>
  </r>
  <r>
    <x v="2"/>
    <x v="0"/>
    <n v="220000"/>
  </r>
  <r>
    <x v="3"/>
    <x v="1"/>
    <n v="269500"/>
  </r>
  <r>
    <x v="4"/>
    <x v="0"/>
    <n v="140000"/>
  </r>
  <r>
    <x v="5"/>
    <x v="1"/>
    <n v="200000"/>
  </r>
  <r>
    <x v="6"/>
    <x v="0"/>
    <n v="192500"/>
  </r>
  <r>
    <x v="7"/>
    <x v="1"/>
    <n v="403000"/>
  </r>
  <r>
    <x v="8"/>
    <x v="1"/>
    <n v="216500"/>
  </r>
  <r>
    <x v="9"/>
    <x v="0"/>
    <n v="207500"/>
  </r>
  <r>
    <x v="10"/>
    <x v="1"/>
    <n v="202900"/>
  </r>
  <r>
    <x v="11"/>
    <x v="0"/>
    <n v="192000"/>
  </r>
  <r>
    <x v="12"/>
    <x v="0"/>
    <n v="241000"/>
  </r>
  <r>
    <x v="13"/>
    <x v="0"/>
    <n v="222000"/>
  </r>
  <r>
    <x v="14"/>
    <x v="0"/>
    <n v="208300"/>
  </r>
  <r>
    <x v="15"/>
    <x v="0"/>
    <n v="315000"/>
  </r>
  <r>
    <x v="16"/>
    <x v="1"/>
    <n v="263000"/>
  </r>
  <r>
    <x v="17"/>
    <x v="0"/>
    <n v="151000"/>
  </r>
  <r>
    <x v="18"/>
    <x v="0"/>
    <n v="370878"/>
  </r>
  <r>
    <x v="19"/>
    <x v="0"/>
    <n v="191000"/>
  </r>
  <r>
    <x v="20"/>
    <x v="1"/>
    <n v="221000"/>
  </r>
  <r>
    <x v="21"/>
    <x v="0"/>
    <n v="254000"/>
  </r>
  <r>
    <x v="22"/>
    <x v="0"/>
    <n v="194500"/>
  </r>
  <r>
    <x v="23"/>
    <x v="0"/>
    <n v="236500"/>
  </r>
  <r>
    <x v="24"/>
    <x v="1"/>
    <n v="236000"/>
  </r>
  <r>
    <x v="25"/>
    <x v="0"/>
    <n v="162000"/>
  </r>
  <r>
    <x v="26"/>
    <x v="1"/>
    <n v="233000"/>
  </r>
  <r>
    <x v="27"/>
    <x v="0"/>
    <n v="160200"/>
  </r>
  <r>
    <x v="28"/>
    <x v="0"/>
    <n v="224000"/>
  </r>
  <r>
    <x v="29"/>
    <x v="1"/>
    <n v="350000"/>
  </r>
  <r>
    <x v="30"/>
    <x v="0"/>
    <n v="611657"/>
  </r>
  <r>
    <x v="31"/>
    <x v="0"/>
    <n v="173733"/>
  </r>
  <r>
    <x v="32"/>
    <x v="0"/>
    <n v="184900"/>
  </r>
  <r>
    <x v="33"/>
    <x v="0"/>
    <n v="239000"/>
  </r>
  <r>
    <x v="34"/>
    <x v="1"/>
    <n v="214900"/>
  </r>
  <r>
    <x v="35"/>
    <x v="0"/>
    <n v="173000"/>
  </r>
  <r>
    <x v="36"/>
    <x v="0"/>
    <n v="99500"/>
  </r>
  <r>
    <x v="37"/>
    <x v="1"/>
    <n v="336000"/>
  </r>
  <r>
    <x v="38"/>
    <x v="0"/>
    <n v="206000"/>
  </r>
  <r>
    <x v="39"/>
    <x v="1"/>
    <n v="278000"/>
  </r>
  <r>
    <x v="40"/>
    <x v="0"/>
    <n v="213500"/>
  </r>
  <r>
    <x v="41"/>
    <x v="0"/>
    <n v="174000"/>
  </r>
  <r>
    <x v="42"/>
    <x v="0"/>
    <n v="196000"/>
  </r>
  <r>
    <x v="43"/>
    <x v="0"/>
    <n v="230000"/>
  </r>
  <r>
    <x v="44"/>
    <x v="0"/>
    <n v="165000"/>
  </r>
  <r>
    <x v="45"/>
    <x v="0"/>
    <n v="175500"/>
  </r>
  <r>
    <x v="46"/>
    <x v="0"/>
    <n v="278000"/>
  </r>
  <r>
    <x v="47"/>
    <x v="0"/>
    <n v="325000"/>
  </r>
  <r>
    <x v="48"/>
    <x v="1"/>
    <n v="333168"/>
  </r>
  <r>
    <x v="49"/>
    <x v="0"/>
    <n v="167900"/>
  </r>
  <r>
    <x v="50"/>
    <x v="1"/>
    <n v="410000"/>
  </r>
  <r>
    <x v="51"/>
    <x v="0"/>
    <n v="127500"/>
  </r>
  <r>
    <x v="52"/>
    <x v="0"/>
    <n v="185000"/>
  </r>
</pivotCacheRecords>
</file>

<file path=xl/pivotCache/pivotCacheRecords3.xml><?xml version="1.0" encoding="utf-8"?>
<pivotCacheRecords xmlns="http://purl.oclc.org/ooxml/spreadsheetml/main" xmlns:r="http://purl.oclc.org/ooxml/officeDocument/relationships" count="15">
  <r>
    <x v="0"/>
    <n v="269500"/>
    <n v="0.71815029276495834"/>
    <x v="0"/>
  </r>
  <r>
    <x v="1"/>
    <n v="200000"/>
    <n v="0.93778663411432395"/>
    <x v="0"/>
  </r>
  <r>
    <x v="2"/>
    <n v="403000"/>
    <n v="0.66531659453079861"/>
    <x v="1"/>
  </r>
  <r>
    <x v="3"/>
    <n v="216500"/>
    <n v="0.95718018921363257"/>
    <x v="0"/>
  </r>
  <r>
    <x v="4"/>
    <n v="202900"/>
    <n v="0.1240321308200123"/>
    <x v="1"/>
  </r>
  <r>
    <x v="5"/>
    <n v="263000"/>
    <n v="0.66631442594803891"/>
    <x v="0"/>
  </r>
  <r>
    <x v="6"/>
    <n v="221000"/>
    <n v="0.75668964306549646"/>
    <x v="0"/>
  </r>
  <r>
    <x v="7"/>
    <n v="236000"/>
    <n v="0.11553654407092306"/>
    <x v="1"/>
  </r>
  <r>
    <x v="8"/>
    <n v="233000"/>
    <n v="0.82283581675093476"/>
    <x v="0"/>
  </r>
  <r>
    <x v="9"/>
    <n v="350000"/>
    <n v="0.88158893818367956"/>
    <x v="0"/>
  </r>
  <r>
    <x v="10"/>
    <n v="214900"/>
    <n v="0.38447423717820772"/>
    <x v="1"/>
  </r>
  <r>
    <x v="11"/>
    <n v="336000"/>
    <n v="0.64550346206883957"/>
    <x v="0"/>
  </r>
  <r>
    <x v="12"/>
    <n v="278000"/>
    <n v="0.4069184665447888"/>
    <x v="1"/>
  </r>
  <r>
    <x v="13"/>
    <n v="333168"/>
    <n v="0.3105107751068108"/>
    <x v="1"/>
  </r>
  <r>
    <x v="14"/>
    <n v="410000"/>
    <n v="0.2452317228107060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pivotTable1.xml><?xml version="1.0" encoding="utf-8"?>
<pivotTableDefinition xmlns="http://purl.oclc.org/ooxml/spreadsheetml/main" name="PivotTable20" cacheId="5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3:J18" firstHeaderRow="1" firstDataRow="1" firstDataCol="1" rowPageCount="1" colPageCount="1"/>
  <pivotFields count="3">
    <pivotField axis="axisRow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dataField="1" showAll="0"/>
  </pivotFields>
  <rowFields count="1">
    <field x="0"/>
  </rowFields>
  <rowItems count="15">
    <i>
      <x v="3"/>
    </i>
    <i>
      <x v="5"/>
    </i>
    <i>
      <x v="7"/>
    </i>
    <i>
      <x v="8"/>
    </i>
    <i>
      <x v="10"/>
    </i>
    <i>
      <x v="16"/>
    </i>
    <i>
      <x v="20"/>
    </i>
    <i>
      <x v="24"/>
    </i>
    <i>
      <x v="26"/>
    </i>
    <i>
      <x v="29"/>
    </i>
    <i>
      <x v="34"/>
    </i>
    <i>
      <x v="37"/>
    </i>
    <i>
      <x v="39"/>
    </i>
    <i>
      <x v="48"/>
    </i>
    <i>
      <x v="50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name="PivotTable19" cacheId="5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F3:G41" firstHeaderRow="1" firstDataRow="1" firstDataCol="1" rowPageCount="1" colPageCount="1"/>
  <pivotFields count="3">
    <pivotField axis="axisRow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dataField="1" showAll="0"/>
  </pivotFields>
  <rowFields count="1">
    <field x="0"/>
  </rowFields>
  <rowItems count="38">
    <i>
      <x/>
    </i>
    <i>
      <x v="1"/>
    </i>
    <i>
      <x v="2"/>
    </i>
    <i>
      <x v="4"/>
    </i>
    <i>
      <x v="6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1"/>
    </i>
    <i>
      <x v="22"/>
    </i>
    <i>
      <x v="23"/>
    </i>
    <i>
      <x v="25"/>
    </i>
    <i>
      <x v="27"/>
    </i>
    <i>
      <x v="28"/>
    </i>
    <i>
      <x v="30"/>
    </i>
    <i>
      <x v="31"/>
    </i>
    <i>
      <x v="32"/>
    </i>
    <i>
      <x v="33"/>
    </i>
    <i>
      <x v="35"/>
    </i>
    <i>
      <x v="36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1"/>
    </i>
    <i>
      <x v="52"/>
    </i>
  </rowItems>
  <colItems count="1">
    <i/>
  </colItems>
  <pageFields count="1">
    <pageField fld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name="PivotTable12" cacheId="3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3:J22" firstHeaderRow="1" firstDataRow="1" firstDataCol="1" rowPageCount="1" colPageCount="1"/>
  <pivotFields count="4">
    <pivotField axis="axisRow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showAll="0">
      <items count="39">
        <item x="25"/>
        <item x="36"/>
        <item x="3"/>
        <item x="11"/>
        <item x="18"/>
        <item x="17"/>
        <item x="1"/>
        <item x="31"/>
        <item x="35"/>
        <item x="24"/>
        <item x="21"/>
        <item x="28"/>
        <item x="32"/>
        <item x="22"/>
        <item x="37"/>
        <item x="13"/>
        <item x="6"/>
        <item x="4"/>
        <item x="15"/>
        <item x="29"/>
        <item x="26"/>
        <item x="5"/>
        <item x="9"/>
        <item x="27"/>
        <item x="2"/>
        <item x="8"/>
        <item x="19"/>
        <item x="30"/>
        <item x="16"/>
        <item x="23"/>
        <item x="7"/>
        <item x="14"/>
        <item x="33"/>
        <item x="10"/>
        <item x="0"/>
        <item x="34"/>
        <item x="12"/>
        <item x="20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0"/>
  </rowFields>
  <rowItems count="19">
    <i>
      <x v="1"/>
    </i>
    <i>
      <x v="2"/>
    </i>
    <i>
      <x v="3"/>
    </i>
    <i>
      <x v="4"/>
    </i>
    <i>
      <x v="7"/>
    </i>
    <i>
      <x v="9"/>
    </i>
    <i>
      <x v="10"/>
    </i>
    <i>
      <x v="14"/>
    </i>
    <i>
      <x v="15"/>
    </i>
    <i>
      <x v="16"/>
    </i>
    <i>
      <x v="17"/>
    </i>
    <i>
      <x v="18"/>
    </i>
    <i>
      <x v="19"/>
    </i>
    <i>
      <x v="20"/>
    </i>
    <i>
      <x v="24"/>
    </i>
    <i>
      <x v="25"/>
    </i>
    <i>
      <x v="26"/>
    </i>
    <i>
      <x v="33"/>
    </i>
    <i>
      <x v="37"/>
    </i>
  </rowItems>
  <colItems count="1">
    <i/>
  </colItems>
  <pageFields count="1">
    <pageField fld="3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name="PivotTable11" cacheId="3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F3:G22" firstHeaderRow="1" firstDataRow="1" firstDataCol="1" rowPageCount="1" colPageCount="1"/>
  <pivotFields count="4">
    <pivotField axis="axisRow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showAll="0">
      <items count="39">
        <item x="25"/>
        <item x="36"/>
        <item x="3"/>
        <item x="11"/>
        <item x="18"/>
        <item x="17"/>
        <item x="1"/>
        <item x="31"/>
        <item x="35"/>
        <item x="24"/>
        <item x="21"/>
        <item x="28"/>
        <item x="32"/>
        <item x="22"/>
        <item x="37"/>
        <item x="13"/>
        <item x="6"/>
        <item x="4"/>
        <item x="15"/>
        <item x="29"/>
        <item x="26"/>
        <item x="5"/>
        <item x="9"/>
        <item x="27"/>
        <item x="2"/>
        <item x="8"/>
        <item x="19"/>
        <item x="30"/>
        <item x="16"/>
        <item x="23"/>
        <item x="7"/>
        <item x="14"/>
        <item x="33"/>
        <item x="10"/>
        <item x="0"/>
        <item x="34"/>
        <item x="12"/>
        <item x="20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19">
    <i>
      <x/>
    </i>
    <i>
      <x v="5"/>
    </i>
    <i>
      <x v="6"/>
    </i>
    <i>
      <x v="8"/>
    </i>
    <i>
      <x v="11"/>
    </i>
    <i>
      <x v="12"/>
    </i>
    <i>
      <x v="13"/>
    </i>
    <i>
      <x v="21"/>
    </i>
    <i>
      <x v="22"/>
    </i>
    <i>
      <x v="23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</rowItems>
  <colItems count="1">
    <i/>
  </colItems>
  <pageFields count="1">
    <pageField fld="3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purl.oclc.org/ooxml/spreadsheetml/main" name="PivotTable18" cacheId="6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3:J10" firstHeaderRow="1" firstDataRow="1" firstDataCol="1" rowPageCount="1" colPageCount="1"/>
  <pivotFields count="4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/>
    <pivotField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0"/>
  </rowFields>
  <rowItems count="7">
    <i>
      <x v="2"/>
    </i>
    <i>
      <x v="4"/>
    </i>
    <i>
      <x v="7"/>
    </i>
    <i>
      <x v="10"/>
    </i>
    <i>
      <x v="12"/>
    </i>
    <i>
      <x v="13"/>
    </i>
    <i>
      <x v="14"/>
    </i>
  </rowItems>
  <colItems count="1">
    <i/>
  </colItems>
  <pageFields count="1">
    <pageField fld="3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purl.oclc.org/ooxml/spreadsheetml/main" name="PivotTable17" cacheId="6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F3:G11" firstHeaderRow="1" firstDataRow="1" firstDataCol="1" rowPageCount="1" colPageCount="1"/>
  <pivotFields count="4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/>
    <pivotField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8">
    <i>
      <x/>
    </i>
    <i>
      <x v="1"/>
    </i>
    <i>
      <x v="3"/>
    </i>
    <i>
      <x v="5"/>
    </i>
    <i>
      <x v="6"/>
    </i>
    <i>
      <x v="8"/>
    </i>
    <i>
      <x v="9"/>
    </i>
    <i>
      <x v="11"/>
    </i>
  </rowItems>
  <colItems count="1">
    <i/>
  </colItems>
  <pageFields count="1">
    <pageField fld="3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3" Type="http://purl.oclc.org/ooxml/officeDocument/relationships/drawing" Target="../drawings/drawing1.x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purl.oclc.org/ooxml/officeDocument/relationships/drawing" Target="../drawings/drawing2.xml"/><Relationship Id="rId2" Type="http://purl.oclc.org/ooxml/officeDocument/relationships/pivotTable" Target="../pivotTables/pivotTable4.xml"/><Relationship Id="rId1" Type="http://purl.oclc.org/ooxml/officeDocument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purl.oclc.org/ooxml/officeDocument/relationships/drawing" Target="../drawings/drawing3.xml"/><Relationship Id="rId2" Type="http://purl.oclc.org/ooxml/officeDocument/relationships/pivotTable" Target="../pivotTables/pivotTable6.xml"/><Relationship Id="rId1" Type="http://purl.oclc.org/ooxml/officeDocument/relationships/pivotTable" Target="../pivotTables/pivotTable5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21"/>
  <sheetViews>
    <sheetView showGridLines="0" workbookViewId="0">
      <selection activeCell="G16" sqref="G16"/>
    </sheetView>
  </sheetViews>
  <sheetFormatPr baseColWidth="10" defaultRowHeight="16" x14ac:dyDescent="0.2"/>
  <sheetData>
    <row r="1" spans="1:8" ht="24" x14ac:dyDescent="0.3">
      <c r="A1" s="13" t="s">
        <v>313</v>
      </c>
      <c r="B1" s="14"/>
      <c r="C1" s="14"/>
      <c r="D1" s="14"/>
      <c r="E1" s="14"/>
      <c r="F1" s="14"/>
      <c r="G1" s="14"/>
      <c r="H1" s="14"/>
    </row>
    <row r="2" spans="1:8" x14ac:dyDescent="0.2">
      <c r="A2" s="15"/>
      <c r="B2" s="15"/>
      <c r="C2" s="15"/>
      <c r="D2" s="15"/>
      <c r="E2" s="15"/>
      <c r="F2" s="15"/>
      <c r="G2" s="15"/>
      <c r="H2" s="15"/>
    </row>
    <row r="3" spans="1:8" ht="21" x14ac:dyDescent="0.25">
      <c r="A3" s="16" t="s">
        <v>312</v>
      </c>
      <c r="B3" s="16"/>
      <c r="C3" s="16"/>
      <c r="D3" s="16"/>
      <c r="E3" s="16"/>
      <c r="F3" s="16"/>
      <c r="G3" s="16"/>
      <c r="H3" s="16"/>
    </row>
    <row r="4" spans="1:8" ht="21" x14ac:dyDescent="0.25">
      <c r="A4" s="16"/>
      <c r="B4" s="16"/>
      <c r="C4" s="16"/>
      <c r="D4" s="16"/>
      <c r="E4" s="16"/>
      <c r="F4" s="16"/>
      <c r="G4" s="16"/>
      <c r="H4" s="16"/>
    </row>
    <row r="5" spans="1:8" ht="21" x14ac:dyDescent="0.25">
      <c r="A5" s="16" t="s">
        <v>304</v>
      </c>
      <c r="B5" s="16"/>
      <c r="C5" s="16"/>
      <c r="D5" s="16"/>
      <c r="E5" s="16"/>
      <c r="F5" s="16"/>
      <c r="G5" s="16"/>
      <c r="H5" s="16"/>
    </row>
    <row r="6" spans="1:8" ht="21" x14ac:dyDescent="0.25">
      <c r="A6" s="16" t="s">
        <v>305</v>
      </c>
      <c r="B6" s="16"/>
      <c r="C6" s="16"/>
      <c r="D6" s="16"/>
      <c r="E6" s="16"/>
      <c r="F6" s="16"/>
      <c r="G6" s="16"/>
      <c r="H6" s="16"/>
    </row>
    <row r="7" spans="1:8" ht="21" x14ac:dyDescent="0.25">
      <c r="A7" s="16" t="s">
        <v>306</v>
      </c>
      <c r="B7" s="16"/>
      <c r="C7" s="16"/>
      <c r="D7" s="16"/>
      <c r="E7" s="16"/>
      <c r="F7" s="16"/>
      <c r="G7" s="16"/>
      <c r="H7" s="16"/>
    </row>
    <row r="8" spans="1:8" ht="21" x14ac:dyDescent="0.25">
      <c r="A8" s="16" t="s">
        <v>307</v>
      </c>
      <c r="B8" s="16"/>
      <c r="C8" s="16"/>
      <c r="D8" s="16"/>
      <c r="E8" s="16"/>
      <c r="F8" s="16"/>
      <c r="G8" s="16"/>
      <c r="H8" s="16"/>
    </row>
    <row r="9" spans="1:8" ht="21" x14ac:dyDescent="0.25">
      <c r="A9" s="16" t="s">
        <v>308</v>
      </c>
      <c r="B9" s="16"/>
      <c r="C9" s="16"/>
      <c r="D9" s="16"/>
      <c r="E9" s="16"/>
      <c r="F9" s="16"/>
      <c r="G9" s="16"/>
      <c r="H9" s="16"/>
    </row>
    <row r="10" spans="1:8" ht="21" x14ac:dyDescent="0.25">
      <c r="A10" s="16" t="s">
        <v>309</v>
      </c>
    </row>
    <row r="11" spans="1:8" ht="21" x14ac:dyDescent="0.25">
      <c r="A11" s="16"/>
    </row>
    <row r="12" spans="1:8" ht="21" x14ac:dyDescent="0.25">
      <c r="A12" s="16"/>
    </row>
    <row r="13" spans="1:8" ht="21" x14ac:dyDescent="0.25">
      <c r="A13" s="16"/>
    </row>
    <row r="14" spans="1:8" ht="21" x14ac:dyDescent="0.25">
      <c r="A14" s="16"/>
    </row>
    <row r="15" spans="1:8" ht="21" x14ac:dyDescent="0.25">
      <c r="A15" s="16"/>
    </row>
    <row r="16" spans="1:8" ht="21" x14ac:dyDescent="0.25">
      <c r="A16" s="16"/>
    </row>
    <row r="17" spans="1:14" ht="21" x14ac:dyDescent="0.25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3"/>
      <c r="N17" s="3"/>
    </row>
    <row r="18" spans="1:14" ht="21" x14ac:dyDescent="0.25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3"/>
      <c r="N18" s="3"/>
    </row>
    <row r="19" spans="1:14" ht="21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</row>
    <row r="20" spans="1:14" ht="21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</row>
    <row r="21" spans="1:14" ht="21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</row>
  </sheetData>
  <mergeCells count="5">
    <mergeCell ref="A1:H1"/>
    <mergeCell ref="A2:H2"/>
    <mergeCell ref="A19:L19"/>
    <mergeCell ref="A20:L20"/>
    <mergeCell ref="A21:L21"/>
  </mergeCells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C1461"/>
  <sheetViews>
    <sheetView zoomScaleNormal="100" workbookViewId="0">
      <selection activeCell="K13" sqref="K13"/>
    </sheetView>
  </sheetViews>
  <sheetFormatPr baseColWidth="10" defaultRowHeight="16" x14ac:dyDescent="0.2"/>
  <cols>
    <col min="9" max="9" width="13.83203125" bestFit="1" customWidth="1"/>
    <col min="19" max="19" width="13.5" bestFit="1" customWidth="1"/>
    <col min="27" max="27" width="13.83203125" bestFit="1" customWidth="1"/>
    <col min="33" max="33" width="15.33203125" bestFit="1" customWidth="1"/>
    <col min="39" max="39" width="14.1640625" bestFit="1" customWidth="1"/>
    <col min="52" max="52" width="16.1640625" bestFit="1" customWidth="1"/>
    <col min="53" max="53" width="14.6640625" bestFit="1" customWidth="1"/>
    <col min="55" max="55" width="16" bestFit="1" customWidth="1"/>
    <col min="56" max="56" width="12.1640625" bestFit="1" customWidth="1"/>
    <col min="58" max="58" width="11" bestFit="1" customWidth="1"/>
    <col min="67" max="67" width="14.33203125" bestFit="1" customWidth="1"/>
  </cols>
  <sheetData>
    <row r="1" spans="1:81" s="7" customFormat="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</row>
    <row r="2" spans="1:81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sheetProtection sheet="1" objects="1" scenarios="1"/>
  <pageMargins left="0.75" right="0.75" top="1" bottom="1" header="0.5" footer="0.5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sheetPr filterMode="1"/>
  <dimension ref="A1:CC1461"/>
  <sheetViews>
    <sheetView zoomScaleNormal="100" workbookViewId="0">
      <selection activeCell="G509" sqref="G509"/>
    </sheetView>
  </sheetViews>
  <sheetFormatPr baseColWidth="10" defaultRowHeight="16" x14ac:dyDescent="0.2"/>
  <cols>
    <col min="9" max="9" width="13.83203125" bestFit="1" customWidth="1"/>
    <col min="19" max="19" width="13.5" bestFit="1" customWidth="1"/>
    <col min="27" max="27" width="13.83203125" bestFit="1" customWidth="1"/>
    <col min="33" max="33" width="15.33203125" bestFit="1" customWidth="1"/>
    <col min="39" max="39" width="14.1640625" bestFit="1" customWidth="1"/>
    <col min="52" max="52" width="16.1640625" bestFit="1" customWidth="1"/>
    <col min="53" max="53" width="14.6640625" bestFit="1" customWidth="1"/>
    <col min="55" max="55" width="16" bestFit="1" customWidth="1"/>
    <col min="56" max="56" width="12.1640625" bestFit="1" customWidth="1"/>
    <col min="58" max="58" width="11" bestFit="1" customWidth="1"/>
    <col min="67" max="67" width="14.33203125" bestFit="1" customWidth="1"/>
  </cols>
  <sheetData>
    <row r="1" spans="1:81" s="7" customFormat="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8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8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8" t="s">
        <v>28</v>
      </c>
      <c r="AD1" s="7" t="s">
        <v>29</v>
      </c>
      <c r="AE1" s="7" t="s">
        <v>30</v>
      </c>
      <c r="AF1" s="8" t="s">
        <v>31</v>
      </c>
      <c r="AG1" s="7" t="s">
        <v>32</v>
      </c>
      <c r="AH1" s="7" t="s">
        <v>33</v>
      </c>
      <c r="AI1" s="7" t="s">
        <v>34</v>
      </c>
      <c r="AJ1" s="8" t="s">
        <v>35</v>
      </c>
      <c r="AK1" s="7" t="s">
        <v>36</v>
      </c>
      <c r="AL1" s="7" t="s">
        <v>37</v>
      </c>
      <c r="AM1" s="7" t="s">
        <v>38</v>
      </c>
      <c r="AN1" s="8" t="s">
        <v>39</v>
      </c>
      <c r="AO1" s="7" t="s">
        <v>40</v>
      </c>
      <c r="AP1" s="8" t="s">
        <v>41</v>
      </c>
      <c r="AQ1" s="8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8" t="s">
        <v>50</v>
      </c>
      <c r="AZ1" s="8" t="s">
        <v>51</v>
      </c>
      <c r="BA1" s="8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8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8" t="s">
        <v>74</v>
      </c>
      <c r="BX1" s="8" t="s">
        <v>75</v>
      </c>
      <c r="BY1" s="7" t="s">
        <v>76</v>
      </c>
      <c r="BZ1" s="8" t="s">
        <v>77</v>
      </c>
      <c r="CA1" s="7" t="s">
        <v>78</v>
      </c>
      <c r="CB1" s="7" t="s">
        <v>79</v>
      </c>
      <c r="CC1" s="7" t="s">
        <v>80</v>
      </c>
    </row>
    <row r="2" spans="1:81" hidden="1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hidden="1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hidden="1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hidden="1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hidden="1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hidden="1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hidden="1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hidden="1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hidden="1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hidden="1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hidden="1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hidden="1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hidden="1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hidden="1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hidden="1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hidden="1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hidden="1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hidden="1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hidden="1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hidden="1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hidden="1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hidden="1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hidden="1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hidden="1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hidden="1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hidden="1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hidden="1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hidden="1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hidden="1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hidden="1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hidden="1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hidden="1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hidden="1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hidden="1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hidden="1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hidden="1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hidden="1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hidden="1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hidden="1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hidden="1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hidden="1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hidden="1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hidden="1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hidden="1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hidden="1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hidden="1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hidden="1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hidden="1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hidden="1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hidden="1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hidden="1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hidden="1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hidden="1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hidden="1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hidden="1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hidden="1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hidden="1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hidden="1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hidden="1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hidden="1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hidden="1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hidden="1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hidden="1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hidden="1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hidden="1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hidden="1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hidden="1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hidden="1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hidden="1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hidden="1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hidden="1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hidden="1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hidden="1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hidden="1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hidden="1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hidden="1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hidden="1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hidden="1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hidden="1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hidden="1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hidden="1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hidden="1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hidden="1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hidden="1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hidden="1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hidden="1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hidden="1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hidden="1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hidden="1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hidden="1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hidden="1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hidden="1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hidden="1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hidden="1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hidden="1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hidden="1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hidden="1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hidden="1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hidden="1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hidden="1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hidden="1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hidden="1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hidden="1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hidden="1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hidden="1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hidden="1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hidden="1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hidden="1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hidden="1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hidden="1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hidden="1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hidden="1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hidden="1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hidden="1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hidden="1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hidden="1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hidden="1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hidden="1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hidden="1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hidden="1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hidden="1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hidden="1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hidden="1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hidden="1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hidden="1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hidden="1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hidden="1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hidden="1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hidden="1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hidden="1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hidden="1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hidden="1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hidden="1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hidden="1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hidden="1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hidden="1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hidden="1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hidden="1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hidden="1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hidden="1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hidden="1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hidden="1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hidden="1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hidden="1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hidden="1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hidden="1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hidden="1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hidden="1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hidden="1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hidden="1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hidden="1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hidden="1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hidden="1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hidden="1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hidden="1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hidden="1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hidden="1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hidden="1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hidden="1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hidden="1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hidden="1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hidden="1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hidden="1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hidden="1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hidden="1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hidden="1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hidden="1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hidden="1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hidden="1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hidden="1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hidden="1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hidden="1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hidden="1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hidden="1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hidden="1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hidden="1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hidden="1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hidden="1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hidden="1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hidden="1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hidden="1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hidden="1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hidden="1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hidden="1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hidden="1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hidden="1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hidden="1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hidden="1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hidden="1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hidden="1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hidden="1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hidden="1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hidden="1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hidden="1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hidden="1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hidden="1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hidden="1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hidden="1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hidden="1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hidden="1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hidden="1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hidden="1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hidden="1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hidden="1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hidden="1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hidden="1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hidden="1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hidden="1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hidden="1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hidden="1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hidden="1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hidden="1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hidden="1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hidden="1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hidden="1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hidden="1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hidden="1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hidden="1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hidden="1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hidden="1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hidden="1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hidden="1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hidden="1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hidden="1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hidden="1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hidden="1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hidden="1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hidden="1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hidden="1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hidden="1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hidden="1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hidden="1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hidden="1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hidden="1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hidden="1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hidden="1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hidden="1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hidden="1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hidden="1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hidden="1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hidden="1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hidden="1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hidden="1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hidden="1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hidden="1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hidden="1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hidden="1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hidden="1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hidden="1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hidden="1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hidden="1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hidden="1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hidden="1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hidden="1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hidden="1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hidden="1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hidden="1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hidden="1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hidden="1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hidden="1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hidden="1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hidden="1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hidden="1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hidden="1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hidden="1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hidden="1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hidden="1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hidden="1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hidden="1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hidden="1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hidden="1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hidden="1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hidden="1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hidden="1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hidden="1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hidden="1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hidden="1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hidden="1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hidden="1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hidden="1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hidden="1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hidden="1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hidden="1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hidden="1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hidden="1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hidden="1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hidden="1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hidden="1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hidden="1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hidden="1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hidden="1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hidden="1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hidden="1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hidden="1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hidden="1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hidden="1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hidden="1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hidden="1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hidden="1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hidden="1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hidden="1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hidden="1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hidden="1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hidden="1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hidden="1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hidden="1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hidden="1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hidden="1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hidden="1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hidden="1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hidden="1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hidden="1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hidden="1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hidden="1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hidden="1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hidden="1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hidden="1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hidden="1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hidden="1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hidden="1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hidden="1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hidden="1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hidden="1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hidden="1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hidden="1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hidden="1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hidden="1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hidden="1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hidden="1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hidden="1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hidden="1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hidden="1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hidden="1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hidden="1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hidden="1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hidden="1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hidden="1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hidden="1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hidden="1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hidden="1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hidden="1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hidden="1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hidden="1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hidden="1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hidden="1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hidden="1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hidden="1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hidden="1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hidden="1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hidden="1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hidden="1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hidden="1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hidden="1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hidden="1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hidden="1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hidden="1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hidden="1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hidden="1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hidden="1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hidden="1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hidden="1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hidden="1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hidden="1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hidden="1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hidden="1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hidden="1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hidden="1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hidden="1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hidden="1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hidden="1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hidden="1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hidden="1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hidden="1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hidden="1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hidden="1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hidden="1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hidden="1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hidden="1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hidden="1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hidden="1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hidden="1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hidden="1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hidden="1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hidden="1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hidden="1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hidden="1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hidden="1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hidden="1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hidden="1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hidden="1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hidden="1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hidden="1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hidden="1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hidden="1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hidden="1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hidden="1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hidden="1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hidden="1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hidden="1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hidden="1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hidden="1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hidden="1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hidden="1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hidden="1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hidden="1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hidden="1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hidden="1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hidden="1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hidden="1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hidden="1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hidden="1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hidden="1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hidden="1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hidden="1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hidden="1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hidden="1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hidden="1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hidden="1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hidden="1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hidden="1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hidden="1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hidden="1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hidden="1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hidden="1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hidden="1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hidden="1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hidden="1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hidden="1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hidden="1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hidden="1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hidden="1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hidden="1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hidden="1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hidden="1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hidden="1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hidden="1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hidden="1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hidden="1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hidden="1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hidden="1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hidden="1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hidden="1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hidden="1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hidden="1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hidden="1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hidden="1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hidden="1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hidden="1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hidden="1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hidden="1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hidden="1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hidden="1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hidden="1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hidden="1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hidden="1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hidden="1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hidden="1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hidden="1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hidden="1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hidden="1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hidden="1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hidden="1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hidden="1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hidden="1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hidden="1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hidden="1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hidden="1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hidden="1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hidden="1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hidden="1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hidden="1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hidden="1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hidden="1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hidden="1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hidden="1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hidden="1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hidden="1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hidden="1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hidden="1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hidden="1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hidden="1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hidden="1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hidden="1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hidden="1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hidden="1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hidden="1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hidden="1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hidden="1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hidden="1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hidden="1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hidden="1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hidden="1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hidden="1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hidden="1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hidden="1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hidden="1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hidden="1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hidden="1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hidden="1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hidden="1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hidden="1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hidden="1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hidden="1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hidden="1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hidden="1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hidden="1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hidden="1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hidden="1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hidden="1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hidden="1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hidden="1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hidden="1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hidden="1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hidden="1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hidden="1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hidden="1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hidden="1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hidden="1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hidden="1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hidden="1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hidden="1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hidden="1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hidden="1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hidden="1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hidden="1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hidden="1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hidden="1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hidden="1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hidden="1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hidden="1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hidden="1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hidden="1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hidden="1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hidden="1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hidden="1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hidden="1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hidden="1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hidden="1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hidden="1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hidden="1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hidden="1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hidden="1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hidden="1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hidden="1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hidden="1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hidden="1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hidden="1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hidden="1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hidden="1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hidden="1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hidden="1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hidden="1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hidden="1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hidden="1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hidden="1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hidden="1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hidden="1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hidden="1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hidden="1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hidden="1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hidden="1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hidden="1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hidden="1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hidden="1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hidden="1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hidden="1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hidden="1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hidden="1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hidden="1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hidden="1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hidden="1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hidden="1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hidden="1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hidden="1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hidden="1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hidden="1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hidden="1" x14ac:dyDescent="0.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hidden="1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hidden="1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hidden="1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hidden="1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hidden="1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hidden="1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hidden="1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hidden="1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hidden="1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hidden="1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hidden="1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hidden="1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hidden="1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hidden="1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hidden="1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hidden="1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hidden="1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hidden="1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hidden="1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hidden="1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hidden="1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hidden="1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hidden="1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hidden="1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hidden="1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hidden="1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hidden="1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hidden="1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hidden="1" x14ac:dyDescent="0.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hidden="1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hidden="1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hidden="1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hidden="1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hidden="1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hidden="1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hidden="1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hidden="1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hidden="1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hidden="1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hidden="1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hidden="1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hidden="1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hidden="1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hidden="1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hidden="1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hidden="1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hidden="1" x14ac:dyDescent="0.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hidden="1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hidden="1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hidden="1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hidden="1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hidden="1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hidden="1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hidden="1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hidden="1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hidden="1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hidden="1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hidden="1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hidden="1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hidden="1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hidden="1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hidden="1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hidden="1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hidden="1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hidden="1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hidden="1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hidden="1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hidden="1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hidden="1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hidden="1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hidden="1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hidden="1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hidden="1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hidden="1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hidden="1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hidden="1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hidden="1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hidden="1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hidden="1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hidden="1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hidden="1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hidden="1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hidden="1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hidden="1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hidden="1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hidden="1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hidden="1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hidden="1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hidden="1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hidden="1" x14ac:dyDescent="0.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hidden="1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hidden="1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hidden="1" x14ac:dyDescent="0.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hidden="1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hidden="1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hidden="1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hidden="1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hidden="1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hidden="1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hidden="1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hidden="1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hidden="1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hidden="1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hidden="1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hidden="1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hidden="1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hidden="1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hidden="1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hidden="1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hidden="1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hidden="1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hidden="1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hidden="1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hidden="1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hidden="1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hidden="1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hidden="1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hidden="1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hidden="1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hidden="1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hidden="1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hidden="1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hidden="1" x14ac:dyDescent="0.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hidden="1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hidden="1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hidden="1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hidden="1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hidden="1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hidden="1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hidden="1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hidden="1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hidden="1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hidden="1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hidden="1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hidden="1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hidden="1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hidden="1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hidden="1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hidden="1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hidden="1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hidden="1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hidden="1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hidden="1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hidden="1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hidden="1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hidden="1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hidden="1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hidden="1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hidden="1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hidden="1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hidden="1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hidden="1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hidden="1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hidden="1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hidden="1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hidden="1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hidden="1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hidden="1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hidden="1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hidden="1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hidden="1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hidden="1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hidden="1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hidden="1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hidden="1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hidden="1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hidden="1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hidden="1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hidden="1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hidden="1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hidden="1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hidden="1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hidden="1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hidden="1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hidden="1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hidden="1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hidden="1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hidden="1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hidden="1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hidden="1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hidden="1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hidden="1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hidden="1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hidden="1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hidden="1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hidden="1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hidden="1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hidden="1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hidden="1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hidden="1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hidden="1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hidden="1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hidden="1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hidden="1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hidden="1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hidden="1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hidden="1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hidden="1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hidden="1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hidden="1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hidden="1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hidden="1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hidden="1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hidden="1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hidden="1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hidden="1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hidden="1" x14ac:dyDescent="0.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hidden="1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hidden="1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hidden="1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hidden="1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hidden="1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hidden="1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hidden="1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hidden="1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hidden="1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hidden="1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hidden="1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hidden="1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hidden="1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hidden="1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hidden="1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hidden="1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hidden="1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hidden="1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hidden="1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hidden="1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hidden="1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hidden="1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hidden="1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hidden="1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hidden="1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hidden="1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hidden="1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hidden="1" x14ac:dyDescent="0.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hidden="1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hidden="1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hidden="1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hidden="1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hidden="1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hidden="1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hidden="1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hidden="1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hidden="1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hidden="1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hidden="1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hidden="1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hidden="1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hidden="1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hidden="1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hidden="1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hidden="1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hidden="1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hidden="1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hidden="1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hidden="1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hidden="1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hidden="1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hidden="1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hidden="1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hidden="1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hidden="1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hidden="1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hidden="1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hidden="1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hidden="1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hidden="1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hidden="1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hidden="1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hidden="1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hidden="1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hidden="1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hidden="1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hidden="1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hidden="1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hidden="1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hidden="1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hidden="1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hidden="1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hidden="1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hidden="1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hidden="1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hidden="1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hidden="1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hidden="1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hidden="1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hidden="1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hidden="1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hidden="1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hidden="1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hidden="1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hidden="1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hidden="1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hidden="1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hidden="1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hidden="1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hidden="1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hidden="1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hidden="1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hidden="1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hidden="1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hidden="1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hidden="1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hidden="1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hidden="1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hidden="1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hidden="1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hidden="1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hidden="1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hidden="1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hidden="1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hidden="1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hidden="1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hidden="1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hidden="1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hidden="1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hidden="1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hidden="1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hidden="1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hidden="1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hidden="1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hidden="1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hidden="1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hidden="1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hidden="1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hidden="1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hidden="1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hidden="1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hidden="1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hidden="1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hidden="1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hidden="1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hidden="1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hidden="1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hidden="1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hidden="1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hidden="1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hidden="1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hidden="1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hidden="1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hidden="1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hidden="1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hidden="1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hidden="1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hidden="1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hidden="1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hidden="1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hidden="1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hidden="1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hidden="1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hidden="1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hidden="1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hidden="1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hidden="1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hidden="1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hidden="1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hidden="1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hidden="1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hidden="1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hidden="1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hidden="1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hidden="1" x14ac:dyDescent="0.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hidden="1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hidden="1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hidden="1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hidden="1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hidden="1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hidden="1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hidden="1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hidden="1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hidden="1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hidden="1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hidden="1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hidden="1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hidden="1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hidden="1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hidden="1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hidden="1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hidden="1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hidden="1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hidden="1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hidden="1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hidden="1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hidden="1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hidden="1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hidden="1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hidden="1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hidden="1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hidden="1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hidden="1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hidden="1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hidden="1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hidden="1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hidden="1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hidden="1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hidden="1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hidden="1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hidden="1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hidden="1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hidden="1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hidden="1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hidden="1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hidden="1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hidden="1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hidden="1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hidden="1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hidden="1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hidden="1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hidden="1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hidden="1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hidden="1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hidden="1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hidden="1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hidden="1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hidden="1" x14ac:dyDescent="0.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hidden="1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hidden="1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hidden="1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hidden="1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hidden="1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hidden="1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hidden="1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hidden="1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hidden="1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hidden="1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hidden="1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hidden="1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hidden="1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hidden="1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hidden="1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hidden="1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hidden="1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hidden="1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hidden="1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hidden="1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hidden="1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hidden="1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hidden="1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hidden="1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hidden="1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hidden="1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hidden="1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hidden="1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hidden="1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hidden="1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hidden="1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hidden="1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hidden="1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hidden="1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hidden="1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hidden="1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hidden="1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hidden="1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hidden="1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hidden="1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hidden="1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hidden="1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hidden="1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hidden="1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hidden="1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hidden="1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hidden="1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hidden="1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hidden="1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hidden="1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hidden="1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hidden="1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hidden="1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hidden="1" x14ac:dyDescent="0.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hidden="1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hidden="1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hidden="1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hidden="1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hidden="1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hidden="1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hidden="1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hidden="1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hidden="1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hidden="1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hidden="1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hidden="1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hidden="1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hidden="1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hidden="1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hidden="1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hidden="1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hidden="1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hidden="1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hidden="1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hidden="1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hidden="1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hidden="1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hidden="1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hidden="1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hidden="1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hidden="1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hidden="1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hidden="1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hidden="1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hidden="1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hidden="1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hidden="1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hidden="1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hidden="1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hidden="1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hidden="1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hidden="1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hidden="1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hidden="1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hidden="1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hidden="1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hidden="1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hidden="1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hidden="1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hidden="1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hidden="1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hidden="1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hidden="1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hidden="1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hidden="1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hidden="1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hidden="1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hidden="1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hidden="1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hidden="1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hidden="1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hidden="1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hidden="1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hidden="1" x14ac:dyDescent="0.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hidden="1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hidden="1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hidden="1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hidden="1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hidden="1" x14ac:dyDescent="0.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hidden="1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hidden="1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hidden="1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hidden="1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hidden="1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hidden="1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hidden="1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hidden="1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hidden="1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hidden="1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hidden="1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hidden="1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hidden="1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hidden="1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hidden="1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hidden="1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hidden="1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hidden="1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hidden="1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hidden="1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hidden="1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hidden="1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hidden="1" x14ac:dyDescent="0.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hidden="1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hidden="1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hidden="1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hidden="1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hidden="1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hidden="1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hidden="1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hidden="1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hidden="1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hidden="1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hidden="1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hidden="1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hidden="1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hidden="1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hidden="1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hidden="1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hidden="1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hidden="1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hidden="1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hidden="1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hidden="1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hidden="1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hidden="1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hidden="1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hidden="1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hidden="1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hidden="1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hidden="1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hidden="1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hidden="1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hidden="1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hidden="1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hidden="1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hidden="1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hidden="1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hidden="1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hidden="1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hidden="1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hidden="1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hidden="1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hidden="1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hidden="1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hidden="1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hidden="1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hidden="1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hidden="1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hidden="1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hidden="1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hidden="1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hidden="1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hidden="1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hidden="1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hidden="1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hidden="1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hidden="1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hidden="1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hidden="1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hidden="1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hidden="1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hidden="1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hidden="1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hidden="1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hidden="1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hidden="1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hidden="1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hidden="1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hidden="1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hidden="1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hidden="1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hidden="1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hidden="1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hidden="1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hidden="1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hidden="1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hidden="1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hidden="1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hidden="1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hidden="1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hidden="1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hidden="1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hidden="1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hidden="1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hidden="1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hidden="1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hidden="1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hidden="1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hidden="1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hidden="1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hidden="1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hidden="1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hidden="1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hidden="1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hidden="1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hidden="1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hidden="1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hidden="1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hidden="1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hidden="1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hidden="1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hidden="1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hidden="1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hidden="1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hidden="1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hidden="1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hidden="1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hidden="1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hidden="1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hidden="1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hidden="1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hidden="1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hidden="1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hidden="1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hidden="1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hidden="1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hidden="1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hidden="1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hidden="1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hidden="1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hidden="1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hidden="1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hidden="1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hidden="1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hidden="1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hidden="1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hidden="1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hidden="1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hidden="1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hidden="1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hidden="1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hidden="1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hidden="1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hidden="1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hidden="1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hidden="1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hidden="1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hidden="1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hidden="1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hidden="1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hidden="1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hidden="1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hidden="1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hidden="1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hidden="1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hidden="1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hidden="1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hidden="1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hidden="1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hidden="1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hidden="1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hidden="1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hidden="1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hidden="1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hidden="1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hidden="1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hidden="1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hidden="1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hidden="1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hidden="1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hidden="1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hidden="1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hidden="1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hidden="1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hidden="1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hidden="1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hidden="1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hidden="1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hidden="1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hidden="1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hidden="1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hidden="1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hidden="1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hidden="1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hidden="1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hidden="1" x14ac:dyDescent="0.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hidden="1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hidden="1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hidden="1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hidden="1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hidden="1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hidden="1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hidden="1" x14ac:dyDescent="0.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hidden="1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hidden="1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hidden="1" x14ac:dyDescent="0.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hidden="1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hidden="1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hidden="1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hidden="1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hidden="1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hidden="1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hidden="1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hidden="1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hidden="1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hidden="1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hidden="1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hidden="1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hidden="1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hidden="1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hidden="1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hidden="1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hidden="1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hidden="1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hidden="1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hidden="1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hidden="1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hidden="1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hidden="1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hidden="1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hidden="1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hidden="1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hidden="1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hidden="1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hidden="1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hidden="1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hidden="1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hidden="1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hidden="1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hidden="1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hidden="1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hidden="1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hidden="1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hidden="1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hidden="1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hidden="1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hidden="1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hidden="1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hidden="1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hidden="1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hidden="1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hidden="1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hidden="1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hidden="1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hidden="1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hidden="1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hidden="1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hidden="1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hidden="1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hidden="1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hidden="1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hidden="1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hidden="1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hidden="1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hidden="1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hidden="1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hidden="1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hidden="1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hidden="1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hidden="1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hidden="1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hidden="1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hidden="1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hidden="1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hidden="1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hidden="1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hidden="1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hidden="1" x14ac:dyDescent="0.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hidden="1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hidden="1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hidden="1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hidden="1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hidden="1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hidden="1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hidden="1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hidden="1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hidden="1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hidden="1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hidden="1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hidden="1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hidden="1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hidden="1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hidden="1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hidden="1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hidden="1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sheetProtection sheet="1" objects="1" scenarios="1"/>
  <autoFilter ref="A1:CC1461">
    <filterColumn colId="8">
      <filters>
        <filter val="Lvl"/>
      </filters>
    </filterColumn>
    <filterColumn colId="18">
      <filters>
        <filter val="5"/>
      </filters>
    </filterColumn>
    <filterColumn colId="28">
      <filters>
        <filter val="TA"/>
      </filters>
    </filterColumn>
    <filterColumn colId="31">
      <filters>
        <filter val="TA"/>
      </filters>
    </filterColumn>
    <filterColumn colId="35">
      <filters>
        <filter val="Unf"/>
      </filters>
    </filterColumn>
    <filterColumn colId="39">
      <filters>
        <filter val="GasA"/>
      </filters>
    </filterColumn>
    <filterColumn colId="41">
      <filters>
        <filter val="Y"/>
      </filters>
    </filterColumn>
    <filterColumn colId="42">
      <filters>
        <filter val="SBrkr"/>
      </filters>
    </filterColumn>
    <filterColumn colId="49">
      <filters>
        <filter val="2"/>
      </filters>
    </filterColumn>
    <filterColumn colId="51">
      <filters>
        <filter val="2"/>
        <filter val="4"/>
      </filters>
    </filterColumn>
    <filterColumn colId="52">
      <filters>
        <filter val="1"/>
      </filters>
    </filterColumn>
    <filterColumn colId="65">
      <filters>
        <filter val="Y"/>
      </filters>
    </filterColumn>
    <filterColumn colId="75">
      <filters>
        <filter val="0"/>
      </filters>
    </filterColumn>
    <filterColumn colId="77">
      <filters>
        <filter val="2009"/>
        <filter val="2010"/>
      </filters>
    </filterColumn>
  </autoFilter>
  <pageMargins left="0.75" right="0.75" top="1" bottom="1" header="0.5" footer="0.5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B2:E17"/>
  <sheetViews>
    <sheetView topLeftCell="B1" zoomScale="140" zoomScaleNormal="140" workbookViewId="0">
      <selection activeCell="H10" sqref="H10"/>
    </sheetView>
  </sheetViews>
  <sheetFormatPr baseColWidth="10" defaultRowHeight="16" x14ac:dyDescent="0.2"/>
  <cols>
    <col min="2" max="2" width="16.83203125" bestFit="1" customWidth="1"/>
    <col min="3" max="3" width="12.1640625" bestFit="1" customWidth="1"/>
    <col min="4" max="4" width="17" bestFit="1" customWidth="1"/>
  </cols>
  <sheetData>
    <row r="2" spans="2:5" ht="17" thickBot="1" x14ac:dyDescent="0.25"/>
    <row r="3" spans="2:5" x14ac:dyDescent="0.2">
      <c r="B3" s="10" t="s">
        <v>310</v>
      </c>
      <c r="C3" s="10"/>
      <c r="D3" s="10" t="s">
        <v>311</v>
      </c>
      <c r="E3" s="10"/>
    </row>
    <row r="4" spans="2:5" x14ac:dyDescent="0.2">
      <c r="B4" s="4"/>
      <c r="C4" s="4"/>
      <c r="D4" s="4"/>
      <c r="E4" s="4"/>
    </row>
    <row r="5" spans="2:5" x14ac:dyDescent="0.2">
      <c r="B5" s="4" t="s">
        <v>262</v>
      </c>
      <c r="C5" s="4">
        <v>180921.19589041095</v>
      </c>
      <c r="D5" s="4" t="s">
        <v>262</v>
      </c>
      <c r="E5" s="4">
        <v>2.8664383561643834</v>
      </c>
    </row>
    <row r="6" spans="2:5" x14ac:dyDescent="0.2">
      <c r="B6" s="4" t="s">
        <v>273</v>
      </c>
      <c r="C6" s="4">
        <v>2079.1053239672437</v>
      </c>
      <c r="D6" s="4" t="s">
        <v>273</v>
      </c>
      <c r="E6" s="4">
        <v>2.1349887191447234E-2</v>
      </c>
    </row>
    <row r="7" spans="2:5" x14ac:dyDescent="0.2">
      <c r="B7" s="4" t="s">
        <v>274</v>
      </c>
      <c r="C7" s="4">
        <v>163000</v>
      </c>
      <c r="D7" s="4" t="s">
        <v>274</v>
      </c>
      <c r="E7" s="4">
        <v>3</v>
      </c>
    </row>
    <row r="8" spans="2:5" x14ac:dyDescent="0.2">
      <c r="B8" s="4" t="s">
        <v>275</v>
      </c>
      <c r="C8" s="4">
        <v>140000</v>
      </c>
      <c r="D8" s="4" t="s">
        <v>275</v>
      </c>
      <c r="E8" s="4">
        <v>3</v>
      </c>
    </row>
    <row r="9" spans="2:5" x14ac:dyDescent="0.2">
      <c r="B9" s="4" t="s">
        <v>276</v>
      </c>
      <c r="C9" s="4">
        <v>79442.50288288662</v>
      </c>
      <c r="D9" s="4" t="s">
        <v>276</v>
      </c>
      <c r="E9" s="4">
        <v>0.81577804414422861</v>
      </c>
    </row>
    <row r="10" spans="2:5" x14ac:dyDescent="0.2">
      <c r="B10" s="4" t="s">
        <v>277</v>
      </c>
      <c r="C10" s="4">
        <v>6311111264.2974482</v>
      </c>
      <c r="D10" s="4" t="s">
        <v>277</v>
      </c>
      <c r="E10" s="4">
        <v>0.66549381730778301</v>
      </c>
    </row>
    <row r="11" spans="2:5" x14ac:dyDescent="0.2">
      <c r="B11" s="4" t="s">
        <v>278</v>
      </c>
      <c r="C11" s="4">
        <v>6.5362818600645234</v>
      </c>
      <c r="D11" s="4" t="s">
        <v>278</v>
      </c>
      <c r="E11" s="4">
        <v>2.2308745821916065</v>
      </c>
    </row>
    <row r="12" spans="2:5" x14ac:dyDescent="0.2">
      <c r="B12" s="4" t="s">
        <v>279</v>
      </c>
      <c r="C12" s="4">
        <v>1.8828757597682115</v>
      </c>
      <c r="D12" s="4" t="s">
        <v>279</v>
      </c>
      <c r="E12" s="4">
        <v>0.21179009627507828</v>
      </c>
    </row>
    <row r="13" spans="2:5" x14ac:dyDescent="0.2">
      <c r="B13" s="4" t="s">
        <v>280</v>
      </c>
      <c r="C13" s="4">
        <v>720100</v>
      </c>
      <c r="D13" s="4" t="s">
        <v>280</v>
      </c>
      <c r="E13" s="4">
        <v>8</v>
      </c>
    </row>
    <row r="14" spans="2:5" x14ac:dyDescent="0.2">
      <c r="B14" s="4" t="s">
        <v>281</v>
      </c>
      <c r="C14" s="4">
        <v>34900</v>
      </c>
      <c r="D14" s="4" t="s">
        <v>281</v>
      </c>
      <c r="E14" s="4">
        <v>0</v>
      </c>
    </row>
    <row r="15" spans="2:5" x14ac:dyDescent="0.2">
      <c r="B15" s="4" t="s">
        <v>282</v>
      </c>
      <c r="C15" s="4">
        <v>755000</v>
      </c>
      <c r="D15" s="4" t="s">
        <v>282</v>
      </c>
      <c r="E15" s="4">
        <v>8</v>
      </c>
    </row>
    <row r="16" spans="2:5" x14ac:dyDescent="0.2">
      <c r="B16" s="4" t="s">
        <v>283</v>
      </c>
      <c r="C16" s="4">
        <v>264144946</v>
      </c>
      <c r="D16" s="4" t="s">
        <v>283</v>
      </c>
      <c r="E16" s="4">
        <v>4185</v>
      </c>
    </row>
    <row r="17" spans="2:5" ht="17" thickBot="1" x14ac:dyDescent="0.25">
      <c r="B17" s="5" t="s">
        <v>284</v>
      </c>
      <c r="C17" s="5">
        <v>1460</v>
      </c>
      <c r="D17" s="5" t="s">
        <v>284</v>
      </c>
      <c r="E17" s="5">
        <v>1460</v>
      </c>
    </row>
  </sheetData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S54"/>
  <sheetViews>
    <sheetView topLeftCell="M4" zoomScaleNormal="100" workbookViewId="0">
      <selection activeCell="N37" sqref="N37"/>
    </sheetView>
  </sheetViews>
  <sheetFormatPr baseColWidth="10" defaultRowHeight="16" x14ac:dyDescent="0.2"/>
  <cols>
    <col min="2" max="2" width="13.6640625" bestFit="1" customWidth="1"/>
    <col min="6" max="6" width="13.6640625" bestFit="1" customWidth="1"/>
    <col min="7" max="7" width="15" bestFit="1" customWidth="1"/>
    <col min="9" max="9" width="13.6640625" bestFit="1" customWidth="1"/>
    <col min="10" max="10" width="15" bestFit="1" customWidth="1"/>
    <col min="13" max="13" width="32.1640625" customWidth="1"/>
    <col min="14" max="14" width="12.83203125" bestFit="1" customWidth="1"/>
    <col min="16" max="16" width="19.1640625" customWidth="1"/>
    <col min="17" max="17" width="13" bestFit="1" customWidth="1"/>
    <col min="18" max="18" width="12.1640625" bestFit="1" customWidth="1"/>
  </cols>
  <sheetData>
    <row r="1" spans="1:19" ht="34" x14ac:dyDescent="0.2">
      <c r="A1" s="9" t="s">
        <v>0</v>
      </c>
      <c r="B1" s="7" t="s">
        <v>51</v>
      </c>
      <c r="C1" s="7" t="s">
        <v>80</v>
      </c>
      <c r="F1" s="2" t="s">
        <v>51</v>
      </c>
      <c r="G1" s="3">
        <v>2</v>
      </c>
      <c r="I1" s="2" t="s">
        <v>51</v>
      </c>
      <c r="J1" s="3">
        <v>4</v>
      </c>
      <c r="M1" s="11" t="s">
        <v>285</v>
      </c>
    </row>
    <row r="2" spans="1:19" x14ac:dyDescent="0.2">
      <c r="A2" s="9">
        <v>46</v>
      </c>
      <c r="B2">
        <v>2</v>
      </c>
      <c r="C2">
        <v>319900</v>
      </c>
    </row>
    <row r="3" spans="1:19" x14ac:dyDescent="0.2">
      <c r="A3" s="9">
        <v>88</v>
      </c>
      <c r="B3">
        <v>2</v>
      </c>
      <c r="C3">
        <v>164500</v>
      </c>
      <c r="F3" s="2" t="s">
        <v>257</v>
      </c>
      <c r="G3" t="s">
        <v>258</v>
      </c>
      <c r="I3" s="2" t="s">
        <v>257</v>
      </c>
      <c r="J3" t="s">
        <v>258</v>
      </c>
    </row>
    <row r="4" spans="1:19" x14ac:dyDescent="0.2">
      <c r="A4" s="9">
        <v>134</v>
      </c>
      <c r="B4">
        <v>2</v>
      </c>
      <c r="C4">
        <v>220000</v>
      </c>
      <c r="F4" s="3">
        <v>46</v>
      </c>
      <c r="G4" s="1">
        <v>319900</v>
      </c>
      <c r="I4" s="3">
        <v>158</v>
      </c>
      <c r="J4" s="1">
        <v>269500</v>
      </c>
    </row>
    <row r="5" spans="1:19" x14ac:dyDescent="0.2">
      <c r="A5" s="9">
        <v>158</v>
      </c>
      <c r="B5">
        <v>4</v>
      </c>
      <c r="C5">
        <v>269500</v>
      </c>
      <c r="F5" s="3">
        <v>88</v>
      </c>
      <c r="G5" s="1">
        <v>164500</v>
      </c>
      <c r="I5" s="3">
        <v>222</v>
      </c>
      <c r="J5" s="1">
        <v>200000</v>
      </c>
      <c r="M5" t="s">
        <v>261</v>
      </c>
    </row>
    <row r="6" spans="1:19" ht="17" thickBot="1" x14ac:dyDescent="0.25">
      <c r="A6" s="9">
        <v>201</v>
      </c>
      <c r="B6">
        <v>2</v>
      </c>
      <c r="C6">
        <v>140000</v>
      </c>
      <c r="F6" s="3">
        <v>134</v>
      </c>
      <c r="G6" s="1">
        <v>220000</v>
      </c>
      <c r="I6" s="3">
        <v>232</v>
      </c>
      <c r="J6" s="1">
        <v>403000</v>
      </c>
    </row>
    <row r="7" spans="1:19" x14ac:dyDescent="0.2">
      <c r="A7" s="9">
        <v>222</v>
      </c>
      <c r="B7">
        <v>4</v>
      </c>
      <c r="C7">
        <v>200000</v>
      </c>
      <c r="F7" s="3">
        <v>201</v>
      </c>
      <c r="G7" s="1">
        <v>140000</v>
      </c>
      <c r="I7" s="3">
        <v>235</v>
      </c>
      <c r="J7" s="1">
        <v>216500</v>
      </c>
      <c r="M7" s="6"/>
      <c r="N7" s="6" t="s">
        <v>302</v>
      </c>
      <c r="O7" s="6" t="s">
        <v>303</v>
      </c>
      <c r="Q7" s="6"/>
      <c r="R7" s="6" t="s">
        <v>302</v>
      </c>
      <c r="S7" s="6" t="s">
        <v>303</v>
      </c>
    </row>
    <row r="8" spans="1:19" x14ac:dyDescent="0.2">
      <c r="A8" s="9">
        <v>230</v>
      </c>
      <c r="B8">
        <v>2</v>
      </c>
      <c r="C8">
        <v>192500</v>
      </c>
      <c r="F8" s="3">
        <v>230</v>
      </c>
      <c r="G8" s="1">
        <v>192500</v>
      </c>
      <c r="I8" s="3">
        <v>341</v>
      </c>
      <c r="J8" s="1">
        <v>202900</v>
      </c>
      <c r="M8" s="4" t="s">
        <v>262</v>
      </c>
      <c r="N8" s="4">
        <v>218209.68421052632</v>
      </c>
      <c r="O8" s="4">
        <v>277797.86666666664</v>
      </c>
      <c r="Q8" s="4" t="s">
        <v>262</v>
      </c>
      <c r="R8" s="4">
        <v>218209.68421052632</v>
      </c>
      <c r="S8" s="4">
        <v>277797.86666666664</v>
      </c>
    </row>
    <row r="9" spans="1:19" x14ac:dyDescent="0.2">
      <c r="A9" s="9">
        <v>232</v>
      </c>
      <c r="B9">
        <v>4</v>
      </c>
      <c r="C9">
        <v>403000</v>
      </c>
      <c r="F9" s="3">
        <v>283</v>
      </c>
      <c r="G9" s="1">
        <v>207500</v>
      </c>
      <c r="I9" s="3">
        <v>550</v>
      </c>
      <c r="J9" s="1">
        <v>263000</v>
      </c>
      <c r="M9" s="4" t="s">
        <v>263</v>
      </c>
      <c r="N9" s="4">
        <v>7481643866.4381199</v>
      </c>
      <c r="O9" s="4">
        <v>5104501096.8380995</v>
      </c>
      <c r="Q9" s="4" t="s">
        <v>263</v>
      </c>
      <c r="R9" s="4">
        <v>7481643866.4381199</v>
      </c>
      <c r="S9" s="4">
        <v>5104501096.8380995</v>
      </c>
    </row>
    <row r="10" spans="1:19" x14ac:dyDescent="0.2">
      <c r="A10" s="9">
        <v>235</v>
      </c>
      <c r="B10">
        <v>4</v>
      </c>
      <c r="C10">
        <v>216500</v>
      </c>
      <c r="F10" s="3">
        <v>386</v>
      </c>
      <c r="G10" s="1">
        <v>192000</v>
      </c>
      <c r="I10" s="3">
        <v>685</v>
      </c>
      <c r="J10" s="1">
        <v>221000</v>
      </c>
      <c r="M10" s="4" t="s">
        <v>264</v>
      </c>
      <c r="N10" s="4">
        <v>38</v>
      </c>
      <c r="O10" s="4">
        <v>15</v>
      </c>
      <c r="Q10" s="4" t="s">
        <v>264</v>
      </c>
      <c r="R10" s="4">
        <v>38</v>
      </c>
      <c r="S10" s="4">
        <v>15</v>
      </c>
    </row>
    <row r="11" spans="1:19" x14ac:dyDescent="0.2">
      <c r="A11" s="9">
        <v>283</v>
      </c>
      <c r="B11">
        <v>2</v>
      </c>
      <c r="C11">
        <v>207500</v>
      </c>
      <c r="F11" s="3">
        <v>400</v>
      </c>
      <c r="G11" s="1">
        <v>241000</v>
      </c>
      <c r="I11" s="3">
        <v>747</v>
      </c>
      <c r="J11" s="1">
        <v>236000</v>
      </c>
      <c r="M11" s="4" t="s">
        <v>265</v>
      </c>
      <c r="N11" s="4">
        <v>0</v>
      </c>
      <c r="O11" s="4"/>
      <c r="Q11" s="4" t="s">
        <v>273</v>
      </c>
      <c r="R11">
        <f>SQRT(R9/R10)</f>
        <v>14031.584547237218</v>
      </c>
      <c r="S11">
        <f>SQRT(S9/S10)</f>
        <v>18447.223995022665</v>
      </c>
    </row>
    <row r="12" spans="1:19" x14ac:dyDescent="0.2">
      <c r="A12" s="9">
        <v>341</v>
      </c>
      <c r="B12">
        <v>4</v>
      </c>
      <c r="C12">
        <v>202900</v>
      </c>
      <c r="F12" s="3">
        <v>413</v>
      </c>
      <c r="G12" s="1">
        <v>222000</v>
      </c>
      <c r="I12" s="3">
        <v>788</v>
      </c>
      <c r="J12" s="1">
        <v>233000</v>
      </c>
      <c r="M12" s="4" t="s">
        <v>266</v>
      </c>
      <c r="N12" s="4">
        <v>31</v>
      </c>
      <c r="O12" s="4"/>
      <c r="Q12" s="4" t="s">
        <v>300</v>
      </c>
      <c r="R12">
        <f>R$11*$N$17</f>
        <v>28617.605358338365</v>
      </c>
      <c r="S12">
        <f>S$11*$N$17</f>
        <v>37623.361386535194</v>
      </c>
    </row>
    <row r="13" spans="1:19" x14ac:dyDescent="0.2">
      <c r="A13" s="9">
        <v>386</v>
      </c>
      <c r="B13">
        <v>2</v>
      </c>
      <c r="C13">
        <v>192000</v>
      </c>
      <c r="F13" s="3">
        <v>508</v>
      </c>
      <c r="G13" s="1">
        <v>208300</v>
      </c>
      <c r="I13" s="3">
        <v>878</v>
      </c>
      <c r="J13" s="1">
        <v>350000</v>
      </c>
      <c r="M13" s="4" t="s">
        <v>267</v>
      </c>
      <c r="N13" s="4">
        <v>-2.570976004027258</v>
      </c>
      <c r="O13" s="4"/>
      <c r="Q13" s="4" t="s">
        <v>301</v>
      </c>
      <c r="R13">
        <f>R$11*$N$17</f>
        <v>28617.605358338365</v>
      </c>
      <c r="S13">
        <f>S$11*$N$17</f>
        <v>37623.361386535194</v>
      </c>
    </row>
    <row r="14" spans="1:19" x14ac:dyDescent="0.2">
      <c r="A14" s="9">
        <v>400</v>
      </c>
      <c r="B14">
        <v>2</v>
      </c>
      <c r="C14">
        <v>241000</v>
      </c>
      <c r="F14" s="3">
        <v>541</v>
      </c>
      <c r="G14" s="1">
        <v>315000</v>
      </c>
      <c r="I14" s="3">
        <v>965</v>
      </c>
      <c r="J14" s="1">
        <v>214900</v>
      </c>
      <c r="M14" s="4" t="s">
        <v>268</v>
      </c>
      <c r="N14" s="4">
        <v>7.5816087926579324E-3</v>
      </c>
      <c r="O14" s="4"/>
    </row>
    <row r="15" spans="1:19" x14ac:dyDescent="0.2">
      <c r="A15" s="9">
        <v>413</v>
      </c>
      <c r="B15">
        <v>2</v>
      </c>
      <c r="C15">
        <v>222000</v>
      </c>
      <c r="F15" s="3">
        <v>604</v>
      </c>
      <c r="G15" s="1">
        <v>151000</v>
      </c>
      <c r="I15" s="3">
        <v>982</v>
      </c>
      <c r="J15" s="1">
        <v>336000</v>
      </c>
      <c r="M15" s="4" t="s">
        <v>269</v>
      </c>
      <c r="N15" s="4">
        <v>1.6955187825458664</v>
      </c>
      <c r="O15" s="4"/>
    </row>
    <row r="16" spans="1:19" x14ac:dyDescent="0.2">
      <c r="A16" s="9">
        <v>508</v>
      </c>
      <c r="B16">
        <v>2</v>
      </c>
      <c r="C16">
        <v>208300</v>
      </c>
      <c r="F16" s="3">
        <v>645</v>
      </c>
      <c r="G16" s="1">
        <v>370878</v>
      </c>
      <c r="I16" s="3">
        <v>1045</v>
      </c>
      <c r="J16" s="1">
        <v>278000</v>
      </c>
      <c r="M16" s="4" t="s">
        <v>270</v>
      </c>
      <c r="N16" s="4">
        <v>1.5163217585315865E-2</v>
      </c>
      <c r="O16" s="4"/>
    </row>
    <row r="17" spans="1:15" ht="17" thickBot="1" x14ac:dyDescent="0.25">
      <c r="A17" s="9">
        <v>541</v>
      </c>
      <c r="B17">
        <v>2</v>
      </c>
      <c r="C17">
        <v>315000</v>
      </c>
      <c r="F17" s="3">
        <v>653</v>
      </c>
      <c r="G17" s="1">
        <v>191000</v>
      </c>
      <c r="I17" s="3">
        <v>1314</v>
      </c>
      <c r="J17" s="1">
        <v>333168</v>
      </c>
      <c r="M17" s="5" t="s">
        <v>271</v>
      </c>
      <c r="N17" s="5">
        <v>2.0395134463964082</v>
      </c>
      <c r="O17" s="5"/>
    </row>
    <row r="18" spans="1:15" x14ac:dyDescent="0.2">
      <c r="A18" s="9">
        <v>550</v>
      </c>
      <c r="B18">
        <v>4</v>
      </c>
      <c r="C18">
        <v>263000</v>
      </c>
      <c r="F18" s="3">
        <v>708</v>
      </c>
      <c r="G18" s="1">
        <v>254000</v>
      </c>
      <c r="I18" s="3">
        <v>1354</v>
      </c>
      <c r="J18" s="1">
        <v>410000</v>
      </c>
    </row>
    <row r="19" spans="1:15" x14ac:dyDescent="0.2">
      <c r="A19" s="9">
        <v>604</v>
      </c>
      <c r="B19">
        <v>2</v>
      </c>
      <c r="C19">
        <v>151000</v>
      </c>
      <c r="F19" s="3">
        <v>728</v>
      </c>
      <c r="G19" s="1">
        <v>194500</v>
      </c>
      <c r="M19" t="s">
        <v>286</v>
      </c>
      <c r="N19">
        <f>SUM(N10:O10)</f>
        <v>53</v>
      </c>
      <c r="O19" t="str">
        <f ca="1">_xlfn.FORMULATEXT(N19)</f>
        <v>=SUM(N10:O10)</v>
      </c>
    </row>
    <row r="20" spans="1:15" x14ac:dyDescent="0.2">
      <c r="A20" s="9">
        <v>645</v>
      </c>
      <c r="B20">
        <v>2</v>
      </c>
      <c r="C20">
        <v>370878</v>
      </c>
      <c r="F20" s="3">
        <v>731</v>
      </c>
      <c r="G20" s="1">
        <v>236500</v>
      </c>
      <c r="M20" t="s">
        <v>287</v>
      </c>
      <c r="N20">
        <f>N8-O8</f>
        <v>-59588.182456140319</v>
      </c>
      <c r="O20" t="str">
        <f t="shared" ref="O20:O25" ca="1" si="0">_xlfn.FORMULATEXT(N20)</f>
        <v>=N8-O8</v>
      </c>
    </row>
    <row r="21" spans="1:15" x14ac:dyDescent="0.2">
      <c r="A21" s="9">
        <v>653</v>
      </c>
      <c r="B21">
        <v>2</v>
      </c>
      <c r="C21">
        <v>191000</v>
      </c>
      <c r="F21" s="3">
        <v>776</v>
      </c>
      <c r="G21" s="1">
        <v>162000</v>
      </c>
      <c r="M21" t="s">
        <v>288</v>
      </c>
      <c r="N21">
        <f>SQRT((N9/N10)+(O9/O10))</f>
        <v>23177.261227953706</v>
      </c>
      <c r="O21" t="str">
        <f t="shared" ca="1" si="0"/>
        <v>=SQRT((N9/N10)+(O9/O10))</v>
      </c>
    </row>
    <row r="22" spans="1:15" x14ac:dyDescent="0.2">
      <c r="A22" s="9">
        <v>685</v>
      </c>
      <c r="B22">
        <v>4</v>
      </c>
      <c r="C22">
        <v>221000</v>
      </c>
      <c r="F22" s="3">
        <v>791</v>
      </c>
      <c r="G22" s="1">
        <v>160200</v>
      </c>
    </row>
    <row r="23" spans="1:15" ht="34" x14ac:dyDescent="0.2">
      <c r="A23" s="9">
        <v>708</v>
      </c>
      <c r="B23">
        <v>2</v>
      </c>
      <c r="C23">
        <v>254000</v>
      </c>
      <c r="F23" s="3">
        <v>820</v>
      </c>
      <c r="G23" s="1">
        <v>224000</v>
      </c>
      <c r="M23" s="11" t="s">
        <v>289</v>
      </c>
      <c r="N23">
        <f>N21*N17</f>
        <v>47270.335925053711</v>
      </c>
      <c r="O23" t="str">
        <f t="shared" ca="1" si="0"/>
        <v>=N21*N17</v>
      </c>
    </row>
    <row r="24" spans="1:15" x14ac:dyDescent="0.2">
      <c r="A24" s="9">
        <v>728</v>
      </c>
      <c r="B24">
        <v>2</v>
      </c>
      <c r="C24">
        <v>194500</v>
      </c>
      <c r="F24" s="3">
        <v>899</v>
      </c>
      <c r="G24" s="1">
        <v>611657</v>
      </c>
      <c r="M24" t="s">
        <v>290</v>
      </c>
      <c r="N24">
        <f>N20-N23</f>
        <v>-106858.51838119404</v>
      </c>
      <c r="O24" t="str">
        <f t="shared" ca="1" si="0"/>
        <v>=N20-N23</v>
      </c>
    </row>
    <row r="25" spans="1:15" x14ac:dyDescent="0.2">
      <c r="A25" s="9">
        <v>731</v>
      </c>
      <c r="B25">
        <v>2</v>
      </c>
      <c r="C25">
        <v>236500</v>
      </c>
      <c r="F25" s="3">
        <v>915</v>
      </c>
      <c r="G25" s="1">
        <v>173733</v>
      </c>
      <c r="M25" t="s">
        <v>291</v>
      </c>
      <c r="N25">
        <f>N20+N23</f>
        <v>-12317.846531086609</v>
      </c>
      <c r="O25" t="str">
        <f t="shared" ca="1" si="0"/>
        <v>=N20+N23</v>
      </c>
    </row>
    <row r="26" spans="1:15" x14ac:dyDescent="0.2">
      <c r="A26" s="9">
        <v>747</v>
      </c>
      <c r="B26">
        <v>4</v>
      </c>
      <c r="C26">
        <v>236000</v>
      </c>
      <c r="F26" s="3">
        <v>937</v>
      </c>
      <c r="G26" s="1">
        <v>184900</v>
      </c>
    </row>
    <row r="27" spans="1:15" x14ac:dyDescent="0.2">
      <c r="A27" s="9">
        <v>776</v>
      </c>
      <c r="B27">
        <v>2</v>
      </c>
      <c r="C27">
        <v>162000</v>
      </c>
      <c r="F27" s="3">
        <v>964</v>
      </c>
      <c r="G27" s="1">
        <v>239000</v>
      </c>
      <c r="M27" t="s">
        <v>295</v>
      </c>
    </row>
    <row r="28" spans="1:15" x14ac:dyDescent="0.2">
      <c r="A28" s="9">
        <v>788</v>
      </c>
      <c r="B28">
        <v>4</v>
      </c>
      <c r="C28">
        <v>233000</v>
      </c>
      <c r="F28" s="3">
        <v>972</v>
      </c>
      <c r="G28" s="1">
        <v>173000</v>
      </c>
      <c r="M28" t="s">
        <v>296</v>
      </c>
    </row>
    <row r="29" spans="1:15" x14ac:dyDescent="0.2">
      <c r="A29" s="9">
        <v>791</v>
      </c>
      <c r="B29">
        <v>2</v>
      </c>
      <c r="C29">
        <v>160200</v>
      </c>
      <c r="F29" s="3">
        <v>973</v>
      </c>
      <c r="G29" s="1">
        <v>99500</v>
      </c>
      <c r="M29" t="s">
        <v>297</v>
      </c>
    </row>
    <row r="30" spans="1:15" x14ac:dyDescent="0.2">
      <c r="A30" s="9">
        <v>820</v>
      </c>
      <c r="B30">
        <v>2</v>
      </c>
      <c r="C30">
        <v>224000</v>
      </c>
      <c r="F30" s="3">
        <v>1000</v>
      </c>
      <c r="G30" s="1">
        <v>206000</v>
      </c>
    </row>
    <row r="31" spans="1:15" x14ac:dyDescent="0.2">
      <c r="A31" s="9">
        <v>878</v>
      </c>
      <c r="B31">
        <v>4</v>
      </c>
      <c r="C31">
        <v>350000</v>
      </c>
      <c r="F31" s="3">
        <v>1061</v>
      </c>
      <c r="G31" s="1">
        <v>213500</v>
      </c>
    </row>
    <row r="32" spans="1:15" x14ac:dyDescent="0.2">
      <c r="A32" s="9">
        <v>899</v>
      </c>
      <c r="B32">
        <v>2</v>
      </c>
      <c r="C32">
        <v>611657</v>
      </c>
      <c r="F32" s="3">
        <v>1127</v>
      </c>
      <c r="G32" s="1">
        <v>174000</v>
      </c>
    </row>
    <row r="33" spans="1:7" x14ac:dyDescent="0.2">
      <c r="A33" s="9">
        <v>915</v>
      </c>
      <c r="B33">
        <v>2</v>
      </c>
      <c r="C33">
        <v>173733</v>
      </c>
      <c r="F33" s="3">
        <v>1139</v>
      </c>
      <c r="G33" s="1">
        <v>196000</v>
      </c>
    </row>
    <row r="34" spans="1:7" x14ac:dyDescent="0.2">
      <c r="A34" s="9">
        <v>937</v>
      </c>
      <c r="B34">
        <v>2</v>
      </c>
      <c r="C34">
        <v>184900</v>
      </c>
      <c r="F34" s="3">
        <v>1158</v>
      </c>
      <c r="G34" s="1">
        <v>230000</v>
      </c>
    </row>
    <row r="35" spans="1:7" x14ac:dyDescent="0.2">
      <c r="A35" s="9">
        <v>964</v>
      </c>
      <c r="B35">
        <v>2</v>
      </c>
      <c r="C35">
        <v>239000</v>
      </c>
      <c r="F35" s="3">
        <v>1194</v>
      </c>
      <c r="G35" s="1">
        <v>165000</v>
      </c>
    </row>
    <row r="36" spans="1:7" x14ac:dyDescent="0.2">
      <c r="A36" s="9">
        <v>965</v>
      </c>
      <c r="B36">
        <v>4</v>
      </c>
      <c r="C36">
        <v>214900</v>
      </c>
      <c r="F36" s="3">
        <v>1237</v>
      </c>
      <c r="G36" s="1">
        <v>175500</v>
      </c>
    </row>
    <row r="37" spans="1:7" x14ac:dyDescent="0.2">
      <c r="A37" s="9">
        <v>972</v>
      </c>
      <c r="B37">
        <v>2</v>
      </c>
      <c r="C37">
        <v>173000</v>
      </c>
      <c r="F37" s="3">
        <v>1289</v>
      </c>
      <c r="G37" s="1">
        <v>278000</v>
      </c>
    </row>
    <row r="38" spans="1:7" x14ac:dyDescent="0.2">
      <c r="A38" s="9">
        <v>973</v>
      </c>
      <c r="B38">
        <v>2</v>
      </c>
      <c r="C38">
        <v>99500</v>
      </c>
      <c r="F38" s="3">
        <v>1306</v>
      </c>
      <c r="G38" s="1">
        <v>325000</v>
      </c>
    </row>
    <row r="39" spans="1:7" x14ac:dyDescent="0.2">
      <c r="A39" s="9">
        <v>982</v>
      </c>
      <c r="B39">
        <v>4</v>
      </c>
      <c r="C39">
        <v>336000</v>
      </c>
      <c r="F39" s="3">
        <v>1336</v>
      </c>
      <c r="G39" s="1">
        <v>167900</v>
      </c>
    </row>
    <row r="40" spans="1:7" x14ac:dyDescent="0.2">
      <c r="A40" s="9">
        <v>1000</v>
      </c>
      <c r="B40">
        <v>2</v>
      </c>
      <c r="C40">
        <v>206000</v>
      </c>
      <c r="F40" s="3">
        <v>1422</v>
      </c>
      <c r="G40" s="1">
        <v>127500</v>
      </c>
    </row>
    <row r="41" spans="1:7" x14ac:dyDescent="0.2">
      <c r="A41" s="9">
        <v>1045</v>
      </c>
      <c r="B41">
        <v>4</v>
      </c>
      <c r="C41">
        <v>278000</v>
      </c>
      <c r="F41" s="3">
        <v>1455</v>
      </c>
      <c r="G41" s="1">
        <v>185000</v>
      </c>
    </row>
    <row r="42" spans="1:7" x14ac:dyDescent="0.2">
      <c r="A42" s="9">
        <v>1061</v>
      </c>
      <c r="B42">
        <v>2</v>
      </c>
      <c r="C42">
        <v>213500</v>
      </c>
    </row>
    <row r="43" spans="1:7" x14ac:dyDescent="0.2">
      <c r="A43" s="9">
        <v>1127</v>
      </c>
      <c r="B43">
        <v>2</v>
      </c>
      <c r="C43">
        <v>174000</v>
      </c>
    </row>
    <row r="44" spans="1:7" x14ac:dyDescent="0.2">
      <c r="A44" s="9">
        <v>1139</v>
      </c>
      <c r="B44">
        <v>2</v>
      </c>
      <c r="C44">
        <v>196000</v>
      </c>
    </row>
    <row r="45" spans="1:7" x14ac:dyDescent="0.2">
      <c r="A45" s="9">
        <v>1158</v>
      </c>
      <c r="B45">
        <v>2</v>
      </c>
      <c r="C45">
        <v>230000</v>
      </c>
    </row>
    <row r="46" spans="1:7" x14ac:dyDescent="0.2">
      <c r="A46" s="9">
        <v>1194</v>
      </c>
      <c r="B46">
        <v>2</v>
      </c>
      <c r="C46">
        <v>165000</v>
      </c>
    </row>
    <row r="47" spans="1:7" x14ac:dyDescent="0.2">
      <c r="A47" s="9">
        <v>1237</v>
      </c>
      <c r="B47">
        <v>2</v>
      </c>
      <c r="C47">
        <v>175500</v>
      </c>
    </row>
    <row r="48" spans="1:7" x14ac:dyDescent="0.2">
      <c r="A48" s="9">
        <v>1289</v>
      </c>
      <c r="B48">
        <v>2</v>
      </c>
      <c r="C48">
        <v>278000</v>
      </c>
    </row>
    <row r="49" spans="1:3" x14ac:dyDescent="0.2">
      <c r="A49" s="9">
        <v>1306</v>
      </c>
      <c r="B49">
        <v>2</v>
      </c>
      <c r="C49">
        <v>325000</v>
      </c>
    </row>
    <row r="50" spans="1:3" x14ac:dyDescent="0.2">
      <c r="A50" s="9">
        <v>1314</v>
      </c>
      <c r="B50">
        <v>4</v>
      </c>
      <c r="C50">
        <v>333168</v>
      </c>
    </row>
    <row r="51" spans="1:3" x14ac:dyDescent="0.2">
      <c r="A51" s="9">
        <v>1336</v>
      </c>
      <c r="B51">
        <v>2</v>
      </c>
      <c r="C51">
        <v>167900</v>
      </c>
    </row>
    <row r="52" spans="1:3" x14ac:dyDescent="0.2">
      <c r="A52" s="9">
        <v>1354</v>
      </c>
      <c r="B52">
        <v>4</v>
      </c>
      <c r="C52">
        <v>410000</v>
      </c>
    </row>
    <row r="53" spans="1:3" x14ac:dyDescent="0.2">
      <c r="A53" s="9">
        <v>1422</v>
      </c>
      <c r="B53">
        <v>2</v>
      </c>
      <c r="C53">
        <v>127500</v>
      </c>
    </row>
    <row r="54" spans="1:3" x14ac:dyDescent="0.2">
      <c r="A54" s="9">
        <v>1455</v>
      </c>
      <c r="B54">
        <v>2</v>
      </c>
      <c r="C54">
        <v>185000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S39"/>
  <sheetViews>
    <sheetView topLeftCell="L1" workbookViewId="0">
      <selection activeCell="U32" sqref="U32"/>
    </sheetView>
  </sheetViews>
  <sheetFormatPr baseColWidth="10" defaultRowHeight="16" x14ac:dyDescent="0.2"/>
  <cols>
    <col min="6" max="6" width="13.83203125" bestFit="1" customWidth="1"/>
    <col min="7" max="7" width="15" bestFit="1" customWidth="1"/>
    <col min="9" max="9" width="13.83203125" bestFit="1" customWidth="1"/>
    <col min="10" max="10" width="15" bestFit="1" customWidth="1"/>
    <col min="11" max="11" width="21.6640625" bestFit="1" customWidth="1"/>
    <col min="13" max="13" width="32.1640625" customWidth="1"/>
    <col min="16" max="16" width="19.33203125" customWidth="1"/>
    <col min="17" max="17" width="13" bestFit="1" customWidth="1"/>
  </cols>
  <sheetData>
    <row r="1" spans="1:19" ht="43" customHeight="1" x14ac:dyDescent="0.2">
      <c r="A1" s="7" t="s">
        <v>0</v>
      </c>
      <c r="B1" s="7" t="s">
        <v>80</v>
      </c>
      <c r="C1" t="s">
        <v>256</v>
      </c>
      <c r="D1" t="s">
        <v>272</v>
      </c>
      <c r="F1" s="2" t="s">
        <v>272</v>
      </c>
      <c r="G1" t="s">
        <v>259</v>
      </c>
      <c r="I1" s="2" t="s">
        <v>272</v>
      </c>
      <c r="J1" t="s">
        <v>260</v>
      </c>
      <c r="M1" s="11" t="s">
        <v>285</v>
      </c>
    </row>
    <row r="2" spans="1:19" x14ac:dyDescent="0.2">
      <c r="A2">
        <v>46</v>
      </c>
      <c r="B2">
        <v>319900</v>
      </c>
      <c r="C2">
        <v>0.57072927176528732</v>
      </c>
      <c r="D2" t="str">
        <f>IF(C2&gt;0.5,"A1","A2")</f>
        <v>A1</v>
      </c>
    </row>
    <row r="3" spans="1:19" x14ac:dyDescent="0.2">
      <c r="A3">
        <v>88</v>
      </c>
      <c r="B3">
        <v>164500</v>
      </c>
      <c r="C3">
        <v>0.43404992757351102</v>
      </c>
      <c r="D3" t="str">
        <f t="shared" ref="D3:D39" si="0">IF(C3&gt;0.5,"A1","A2")</f>
        <v>A2</v>
      </c>
      <c r="F3" s="2" t="s">
        <v>257</v>
      </c>
      <c r="G3" t="s">
        <v>258</v>
      </c>
      <c r="I3" s="2" t="s">
        <v>257</v>
      </c>
      <c r="J3" t="s">
        <v>258</v>
      </c>
    </row>
    <row r="4" spans="1:19" x14ac:dyDescent="0.2">
      <c r="A4">
        <v>134</v>
      </c>
      <c r="B4">
        <v>220000</v>
      </c>
      <c r="C4">
        <v>0.2025910181955759</v>
      </c>
      <c r="D4" t="str">
        <f t="shared" si="0"/>
        <v>A2</v>
      </c>
      <c r="F4" s="3">
        <v>46</v>
      </c>
      <c r="G4" s="1">
        <v>319900</v>
      </c>
      <c r="I4" s="3">
        <v>88</v>
      </c>
      <c r="J4" s="1">
        <v>164500</v>
      </c>
    </row>
    <row r="5" spans="1:19" x14ac:dyDescent="0.2">
      <c r="A5">
        <v>201</v>
      </c>
      <c r="B5">
        <v>140000</v>
      </c>
      <c r="C5">
        <v>0.35320332643508623</v>
      </c>
      <c r="D5" t="str">
        <f t="shared" si="0"/>
        <v>A2</v>
      </c>
      <c r="F5" s="3">
        <v>283</v>
      </c>
      <c r="G5" s="1">
        <v>207500</v>
      </c>
      <c r="I5" s="3">
        <v>134</v>
      </c>
      <c r="J5" s="1">
        <v>220000</v>
      </c>
      <c r="M5" t="s">
        <v>261</v>
      </c>
    </row>
    <row r="6" spans="1:19" ht="17" thickBot="1" x14ac:dyDescent="0.25">
      <c r="A6">
        <v>230</v>
      </c>
      <c r="B6">
        <v>192500</v>
      </c>
      <c r="C6">
        <v>0.26787165613935993</v>
      </c>
      <c r="D6" t="str">
        <f t="shared" si="0"/>
        <v>A2</v>
      </c>
      <c r="F6" s="3">
        <v>386</v>
      </c>
      <c r="G6" s="1">
        <v>192000</v>
      </c>
      <c r="I6" s="3">
        <v>201</v>
      </c>
      <c r="J6" s="1">
        <v>140000</v>
      </c>
    </row>
    <row r="7" spans="1:19" x14ac:dyDescent="0.2">
      <c r="A7">
        <v>283</v>
      </c>
      <c r="B7">
        <v>207500</v>
      </c>
      <c r="C7">
        <v>0.66053059297529981</v>
      </c>
      <c r="D7" t="str">
        <f t="shared" si="0"/>
        <v>A1</v>
      </c>
      <c r="F7" s="3">
        <v>413</v>
      </c>
      <c r="G7" s="1">
        <v>222000</v>
      </c>
      <c r="I7" s="3">
        <v>230</v>
      </c>
      <c r="J7" s="1">
        <v>192500</v>
      </c>
      <c r="M7" s="6"/>
      <c r="N7" s="6" t="s">
        <v>259</v>
      </c>
      <c r="O7" s="6" t="s">
        <v>260</v>
      </c>
      <c r="Q7" s="6"/>
      <c r="R7" s="6" t="s">
        <v>259</v>
      </c>
      <c r="S7" s="6" t="s">
        <v>260</v>
      </c>
    </row>
    <row r="8" spans="1:19" x14ac:dyDescent="0.2">
      <c r="A8">
        <v>386</v>
      </c>
      <c r="B8">
        <v>192000</v>
      </c>
      <c r="C8">
        <v>0.75149589089576807</v>
      </c>
      <c r="D8" t="str">
        <f t="shared" si="0"/>
        <v>A1</v>
      </c>
      <c r="F8" s="3">
        <v>604</v>
      </c>
      <c r="G8" s="1">
        <v>151000</v>
      </c>
      <c r="I8" s="3">
        <v>400</v>
      </c>
      <c r="J8" s="1">
        <v>241000</v>
      </c>
      <c r="M8" s="4" t="s">
        <v>262</v>
      </c>
      <c r="N8" s="4">
        <v>211911.10526315789</v>
      </c>
      <c r="O8" s="4">
        <v>224508.26315789475</v>
      </c>
      <c r="Q8" s="4" t="s">
        <v>262</v>
      </c>
      <c r="R8" s="4">
        <v>211911.10526315789</v>
      </c>
      <c r="S8" s="4">
        <v>224508.26315789475</v>
      </c>
    </row>
    <row r="9" spans="1:19" x14ac:dyDescent="0.2">
      <c r="A9">
        <v>400</v>
      </c>
      <c r="B9">
        <v>241000</v>
      </c>
      <c r="C9">
        <v>2.3043553528772187E-2</v>
      </c>
      <c r="D9" t="str">
        <f t="shared" si="0"/>
        <v>A2</v>
      </c>
      <c r="F9" s="3">
        <v>645</v>
      </c>
      <c r="G9" s="1">
        <v>370878</v>
      </c>
      <c r="I9" s="3">
        <v>508</v>
      </c>
      <c r="J9" s="1">
        <v>208300</v>
      </c>
      <c r="M9" s="4" t="s">
        <v>263</v>
      </c>
      <c r="N9" s="4">
        <v>3995336779.4327459</v>
      </c>
      <c r="O9" s="4">
        <v>11299845630.649122</v>
      </c>
      <c r="Q9" s="4" t="s">
        <v>263</v>
      </c>
      <c r="R9" s="4">
        <v>3995336779.4327459</v>
      </c>
      <c r="S9" s="4">
        <v>11299845630.649122</v>
      </c>
    </row>
    <row r="10" spans="1:19" x14ac:dyDescent="0.2">
      <c r="A10">
        <v>413</v>
      </c>
      <c r="B10">
        <v>222000</v>
      </c>
      <c r="C10">
        <v>0.80633349095930074</v>
      </c>
      <c r="D10" t="str">
        <f t="shared" si="0"/>
        <v>A1</v>
      </c>
      <c r="F10" s="3">
        <v>653</v>
      </c>
      <c r="G10" s="1">
        <v>191000</v>
      </c>
      <c r="I10" s="3">
        <v>541</v>
      </c>
      <c r="J10" s="1">
        <v>315000</v>
      </c>
      <c r="M10" s="4" t="s">
        <v>264</v>
      </c>
      <c r="N10" s="4">
        <v>19</v>
      </c>
      <c r="O10" s="4">
        <v>19</v>
      </c>
      <c r="Q10" s="4" t="s">
        <v>264</v>
      </c>
      <c r="R10" s="4">
        <v>19</v>
      </c>
      <c r="S10" s="4">
        <v>19</v>
      </c>
    </row>
    <row r="11" spans="1:19" x14ac:dyDescent="0.2">
      <c r="A11">
        <v>508</v>
      </c>
      <c r="B11">
        <v>208300</v>
      </c>
      <c r="C11">
        <v>0.48459138887291875</v>
      </c>
      <c r="D11" t="str">
        <f t="shared" si="0"/>
        <v>A2</v>
      </c>
      <c r="F11" s="3">
        <v>915</v>
      </c>
      <c r="G11" s="1">
        <v>173733</v>
      </c>
      <c r="I11" s="3">
        <v>708</v>
      </c>
      <c r="J11" s="1">
        <v>254000</v>
      </c>
      <c r="M11" s="4" t="s">
        <v>265</v>
      </c>
      <c r="N11" s="4">
        <v>0</v>
      </c>
      <c r="O11" s="4"/>
      <c r="Q11" s="4" t="s">
        <v>273</v>
      </c>
      <c r="R11">
        <f>SQRT(R9/R10)</f>
        <v>14501.064896346035</v>
      </c>
      <c r="S11">
        <f>SQRT(S9/S10)</f>
        <v>24387.060450217967</v>
      </c>
    </row>
    <row r="12" spans="1:19" x14ac:dyDescent="0.2">
      <c r="A12">
        <v>541</v>
      </c>
      <c r="B12">
        <v>315000</v>
      </c>
      <c r="C12">
        <v>0.4533347099895646</v>
      </c>
      <c r="D12" t="str">
        <f t="shared" si="0"/>
        <v>A2</v>
      </c>
      <c r="F12" s="3">
        <v>937</v>
      </c>
      <c r="G12" s="1">
        <v>184900</v>
      </c>
      <c r="I12" s="3">
        <v>728</v>
      </c>
      <c r="J12" s="1">
        <v>194500</v>
      </c>
      <c r="M12" s="4" t="s">
        <v>266</v>
      </c>
      <c r="N12" s="4">
        <v>29</v>
      </c>
      <c r="O12" s="4"/>
      <c r="Q12" s="4" t="s">
        <v>300</v>
      </c>
      <c r="R12">
        <f>R$11*$N$17</f>
        <v>29658.007768496929</v>
      </c>
      <c r="S12">
        <f>S$11*$N$17</f>
        <v>49877.138917267926</v>
      </c>
    </row>
    <row r="13" spans="1:19" x14ac:dyDescent="0.2">
      <c r="A13">
        <v>604</v>
      </c>
      <c r="B13">
        <v>151000</v>
      </c>
      <c r="C13">
        <v>0.54830146202236851</v>
      </c>
      <c r="D13" t="str">
        <f t="shared" si="0"/>
        <v>A1</v>
      </c>
      <c r="F13" s="3">
        <v>964</v>
      </c>
      <c r="G13" s="1">
        <v>239000</v>
      </c>
      <c r="I13" s="3">
        <v>731</v>
      </c>
      <c r="J13" s="1">
        <v>236500</v>
      </c>
      <c r="M13" s="4" t="s">
        <v>267</v>
      </c>
      <c r="N13" s="4">
        <v>-0.44398882884212137</v>
      </c>
      <c r="O13" s="4"/>
      <c r="Q13" s="4" t="s">
        <v>301</v>
      </c>
      <c r="R13">
        <f>R$11*$N$17</f>
        <v>29658.007768496929</v>
      </c>
      <c r="S13">
        <f>S$11*$N$17</f>
        <v>49877.138917267926</v>
      </c>
    </row>
    <row r="14" spans="1:19" x14ac:dyDescent="0.2">
      <c r="A14">
        <v>645</v>
      </c>
      <c r="B14">
        <v>370878</v>
      </c>
      <c r="C14">
        <v>0.58258824832267697</v>
      </c>
      <c r="D14" t="str">
        <f t="shared" si="0"/>
        <v>A1</v>
      </c>
      <c r="F14" s="3">
        <v>1061</v>
      </c>
      <c r="G14" s="1">
        <v>213500</v>
      </c>
      <c r="I14" s="3">
        <v>776</v>
      </c>
      <c r="J14" s="1">
        <v>162000</v>
      </c>
      <c r="M14" s="4" t="s">
        <v>268</v>
      </c>
      <c r="N14" s="4">
        <v>0.33017302824139927</v>
      </c>
      <c r="O14" s="4"/>
    </row>
    <row r="15" spans="1:19" x14ac:dyDescent="0.2">
      <c r="A15">
        <v>653</v>
      </c>
      <c r="B15">
        <v>191000</v>
      </c>
      <c r="C15">
        <v>0.99687712634166803</v>
      </c>
      <c r="D15" t="str">
        <f t="shared" si="0"/>
        <v>A1</v>
      </c>
      <c r="F15" s="3">
        <v>1127</v>
      </c>
      <c r="G15" s="1">
        <v>174000</v>
      </c>
      <c r="I15" s="3">
        <v>791</v>
      </c>
      <c r="J15" s="1">
        <v>160200</v>
      </c>
      <c r="M15" s="4" t="s">
        <v>269</v>
      </c>
      <c r="N15" s="4">
        <v>1.6991270265334986</v>
      </c>
      <c r="O15" s="4"/>
    </row>
    <row r="16" spans="1:19" x14ac:dyDescent="0.2">
      <c r="A16">
        <v>708</v>
      </c>
      <c r="B16">
        <v>254000</v>
      </c>
      <c r="C16">
        <v>0.14664096485983424</v>
      </c>
      <c r="D16" t="str">
        <f t="shared" si="0"/>
        <v>A2</v>
      </c>
      <c r="F16" s="3">
        <v>1139</v>
      </c>
      <c r="G16" s="1">
        <v>196000</v>
      </c>
      <c r="I16" s="3">
        <v>820</v>
      </c>
      <c r="J16" s="1">
        <v>224000</v>
      </c>
      <c r="M16" s="4" t="s">
        <v>270</v>
      </c>
      <c r="N16" s="4">
        <v>0.66034605648279854</v>
      </c>
      <c r="O16" s="4"/>
    </row>
    <row r="17" spans="1:15" ht="17" thickBot="1" x14ac:dyDescent="0.25">
      <c r="A17">
        <v>728</v>
      </c>
      <c r="B17">
        <v>194500</v>
      </c>
      <c r="C17">
        <v>0.26269568881401095</v>
      </c>
      <c r="D17" t="str">
        <f t="shared" si="0"/>
        <v>A2</v>
      </c>
      <c r="F17" s="3">
        <v>1158</v>
      </c>
      <c r="G17" s="1">
        <v>230000</v>
      </c>
      <c r="I17" s="3">
        <v>899</v>
      </c>
      <c r="J17" s="1">
        <v>611657</v>
      </c>
      <c r="M17" s="5" t="s">
        <v>271</v>
      </c>
      <c r="N17" s="5">
        <v>2.0452296421327048</v>
      </c>
      <c r="O17" s="5"/>
    </row>
    <row r="18" spans="1:15" x14ac:dyDescent="0.2">
      <c r="A18">
        <v>731</v>
      </c>
      <c r="B18">
        <v>236500</v>
      </c>
      <c r="C18">
        <v>0.22488161776399407</v>
      </c>
      <c r="D18" t="str">
        <f t="shared" si="0"/>
        <v>A2</v>
      </c>
      <c r="F18" s="3">
        <v>1194</v>
      </c>
      <c r="G18" s="1">
        <v>165000</v>
      </c>
      <c r="I18" s="3">
        <v>972</v>
      </c>
      <c r="J18" s="1">
        <v>173000</v>
      </c>
    </row>
    <row r="19" spans="1:15" x14ac:dyDescent="0.2">
      <c r="A19">
        <v>776</v>
      </c>
      <c r="B19">
        <v>162000</v>
      </c>
      <c r="C19">
        <v>1.2296633300042936E-2</v>
      </c>
      <c r="D19" t="str">
        <f t="shared" si="0"/>
        <v>A2</v>
      </c>
      <c r="F19" s="3">
        <v>1237</v>
      </c>
      <c r="G19" s="1">
        <v>175500</v>
      </c>
      <c r="I19" s="3">
        <v>973</v>
      </c>
      <c r="J19" s="1">
        <v>99500</v>
      </c>
      <c r="M19" t="s">
        <v>286</v>
      </c>
      <c r="N19">
        <f>SUM(N10:O10)</f>
        <v>38</v>
      </c>
      <c r="O19" t="str">
        <f ca="1">_xlfn.FORMULATEXT(N19)</f>
        <v>=SUM(N10:O10)</v>
      </c>
    </row>
    <row r="20" spans="1:15" x14ac:dyDescent="0.2">
      <c r="A20">
        <v>791</v>
      </c>
      <c r="B20">
        <v>160200</v>
      </c>
      <c r="C20">
        <v>0.20129514103357093</v>
      </c>
      <c r="D20" t="str">
        <f t="shared" si="0"/>
        <v>A2</v>
      </c>
      <c r="F20" s="3">
        <v>1306</v>
      </c>
      <c r="G20" s="1">
        <v>325000</v>
      </c>
      <c r="I20" s="3">
        <v>1000</v>
      </c>
      <c r="J20" s="1">
        <v>206000</v>
      </c>
      <c r="M20" t="s">
        <v>287</v>
      </c>
      <c r="N20">
        <f>N8-O8</f>
        <v>-12597.157894736854</v>
      </c>
      <c r="O20" t="str">
        <f t="shared" ref="O20:O25" ca="1" si="1">_xlfn.FORMULATEXT(N20)</f>
        <v>=N8-O8</v>
      </c>
    </row>
    <row r="21" spans="1:15" x14ac:dyDescent="0.2">
      <c r="A21">
        <v>820</v>
      </c>
      <c r="B21">
        <v>224000</v>
      </c>
      <c r="C21">
        <v>9.8548975330635114E-2</v>
      </c>
      <c r="D21" t="str">
        <f t="shared" si="0"/>
        <v>A2</v>
      </c>
      <c r="F21" s="3">
        <v>1336</v>
      </c>
      <c r="G21" s="1">
        <v>167900</v>
      </c>
      <c r="I21" s="3">
        <v>1289</v>
      </c>
      <c r="J21" s="1">
        <v>278000</v>
      </c>
      <c r="M21" t="s">
        <v>288</v>
      </c>
      <c r="N21">
        <f>SQRT((N9/N10)+(O9/O10))</f>
        <v>28372.691104839254</v>
      </c>
      <c r="O21" t="str">
        <f t="shared" ca="1" si="1"/>
        <v>=SQRT((N9/N10)+(O9/O10))</v>
      </c>
    </row>
    <row r="22" spans="1:15" x14ac:dyDescent="0.2">
      <c r="A22">
        <v>899</v>
      </c>
      <c r="B22">
        <v>611657</v>
      </c>
      <c r="C22">
        <v>0.18120253092878935</v>
      </c>
      <c r="D22" t="str">
        <f t="shared" si="0"/>
        <v>A2</v>
      </c>
      <c r="F22" s="3">
        <v>1422</v>
      </c>
      <c r="G22" s="1">
        <v>127500</v>
      </c>
      <c r="I22" s="3">
        <v>1455</v>
      </c>
      <c r="J22" s="1">
        <v>185000</v>
      </c>
    </row>
    <row r="23" spans="1:15" ht="68" x14ac:dyDescent="0.2">
      <c r="A23">
        <v>915</v>
      </c>
      <c r="B23">
        <v>173733</v>
      </c>
      <c r="C23">
        <v>0.63465851862362033</v>
      </c>
      <c r="D23" t="str">
        <f t="shared" si="0"/>
        <v>A1</v>
      </c>
      <c r="M23" s="11" t="s">
        <v>289</v>
      </c>
      <c r="N23">
        <f>N21*N17</f>
        <v>58028.668874692165</v>
      </c>
      <c r="O23" t="str">
        <f t="shared" ca="1" si="1"/>
        <v>=N21*N17</v>
      </c>
    </row>
    <row r="24" spans="1:15" x14ac:dyDescent="0.2">
      <c r="A24">
        <v>937</v>
      </c>
      <c r="B24">
        <v>184900</v>
      </c>
      <c r="C24">
        <v>0.70195741948824864</v>
      </c>
      <c r="D24" t="str">
        <f t="shared" si="0"/>
        <v>A1</v>
      </c>
      <c r="M24" t="s">
        <v>290</v>
      </c>
      <c r="N24">
        <f>N20-N23</f>
        <v>-70625.826769429026</v>
      </c>
      <c r="O24" t="str">
        <f t="shared" ca="1" si="1"/>
        <v>=N20-N23</v>
      </c>
    </row>
    <row r="25" spans="1:15" x14ac:dyDescent="0.2">
      <c r="A25">
        <v>964</v>
      </c>
      <c r="B25">
        <v>239000</v>
      </c>
      <c r="C25">
        <v>0.96108522828138765</v>
      </c>
      <c r="D25" t="str">
        <f t="shared" si="0"/>
        <v>A1</v>
      </c>
      <c r="M25" t="s">
        <v>291</v>
      </c>
      <c r="N25">
        <f>N20+N23</f>
        <v>45431.51097995531</v>
      </c>
      <c r="O25" t="str">
        <f t="shared" ca="1" si="1"/>
        <v>=N20+N23</v>
      </c>
    </row>
    <row r="26" spans="1:15" x14ac:dyDescent="0.2">
      <c r="A26">
        <v>972</v>
      </c>
      <c r="B26">
        <v>173000</v>
      </c>
      <c r="C26">
        <v>0.16576794558917607</v>
      </c>
      <c r="D26" t="str">
        <f t="shared" si="0"/>
        <v>A2</v>
      </c>
    </row>
    <row r="27" spans="1:15" x14ac:dyDescent="0.2">
      <c r="A27">
        <v>973</v>
      </c>
      <c r="B27">
        <v>99500</v>
      </c>
      <c r="C27">
        <v>0.43143837833702037</v>
      </c>
      <c r="D27" t="str">
        <f t="shared" si="0"/>
        <v>A2</v>
      </c>
      <c r="M27" t="s">
        <v>292</v>
      </c>
    </row>
    <row r="28" spans="1:15" x14ac:dyDescent="0.2">
      <c r="A28">
        <v>1000</v>
      </c>
      <c r="B28">
        <v>206000</v>
      </c>
      <c r="C28">
        <v>0.15895370604761117</v>
      </c>
      <c r="D28" t="str">
        <f t="shared" si="0"/>
        <v>A2</v>
      </c>
      <c r="M28" t="s">
        <v>293</v>
      </c>
    </row>
    <row r="29" spans="1:15" x14ac:dyDescent="0.2">
      <c r="A29">
        <v>1061</v>
      </c>
      <c r="B29">
        <v>213500</v>
      </c>
      <c r="C29">
        <v>0.84065235284455309</v>
      </c>
      <c r="D29" t="str">
        <f t="shared" si="0"/>
        <v>A1</v>
      </c>
      <c r="M29" t="s">
        <v>298</v>
      </c>
    </row>
    <row r="30" spans="1:15" x14ac:dyDescent="0.2">
      <c r="A30">
        <v>1127</v>
      </c>
      <c r="B30">
        <v>174000</v>
      </c>
      <c r="C30">
        <v>0.80276078248405824</v>
      </c>
      <c r="D30" t="str">
        <f t="shared" si="0"/>
        <v>A1</v>
      </c>
    </row>
    <row r="31" spans="1:15" x14ac:dyDescent="0.2">
      <c r="A31">
        <v>1139</v>
      </c>
      <c r="B31">
        <v>196000</v>
      </c>
      <c r="C31">
        <v>0.84737224280477041</v>
      </c>
      <c r="D31" t="str">
        <f t="shared" si="0"/>
        <v>A1</v>
      </c>
    </row>
    <row r="32" spans="1:15" x14ac:dyDescent="0.2">
      <c r="A32">
        <v>1158</v>
      </c>
      <c r="B32">
        <v>230000</v>
      </c>
      <c r="C32">
        <v>0.64870398207432112</v>
      </c>
      <c r="D32" t="str">
        <f t="shared" si="0"/>
        <v>A1</v>
      </c>
    </row>
    <row r="33" spans="1:4" x14ac:dyDescent="0.2">
      <c r="A33">
        <v>1194</v>
      </c>
      <c r="B33">
        <v>165000</v>
      </c>
      <c r="C33">
        <v>0.89109769863929222</v>
      </c>
      <c r="D33" t="str">
        <f t="shared" si="0"/>
        <v>A1</v>
      </c>
    </row>
    <row r="34" spans="1:4" x14ac:dyDescent="0.2">
      <c r="A34">
        <v>1237</v>
      </c>
      <c r="B34">
        <v>175500</v>
      </c>
      <c r="C34">
        <v>0.57825270862428457</v>
      </c>
      <c r="D34" t="str">
        <f t="shared" si="0"/>
        <v>A1</v>
      </c>
    </row>
    <row r="35" spans="1:4" x14ac:dyDescent="0.2">
      <c r="A35">
        <v>1289</v>
      </c>
      <c r="B35">
        <v>278000</v>
      </c>
      <c r="C35">
        <v>0.21036574339260561</v>
      </c>
      <c r="D35" t="str">
        <f t="shared" si="0"/>
        <v>A2</v>
      </c>
    </row>
    <row r="36" spans="1:4" x14ac:dyDescent="0.2">
      <c r="A36">
        <v>1306</v>
      </c>
      <c r="B36">
        <v>325000</v>
      </c>
      <c r="C36">
        <v>0.52593068265555454</v>
      </c>
      <c r="D36" t="str">
        <f t="shared" si="0"/>
        <v>A1</v>
      </c>
    </row>
    <row r="37" spans="1:4" x14ac:dyDescent="0.2">
      <c r="A37">
        <v>1336</v>
      </c>
      <c r="B37">
        <v>167900</v>
      </c>
      <c r="C37">
        <v>0.71397605807688869</v>
      </c>
      <c r="D37" t="str">
        <f t="shared" si="0"/>
        <v>A1</v>
      </c>
    </row>
    <row r="38" spans="1:4" x14ac:dyDescent="0.2">
      <c r="A38">
        <v>1422</v>
      </c>
      <c r="B38">
        <v>127500</v>
      </c>
      <c r="C38">
        <v>0.68560708449001173</v>
      </c>
      <c r="D38" t="str">
        <f t="shared" si="0"/>
        <v>A1</v>
      </c>
    </row>
    <row r="39" spans="1:4" x14ac:dyDescent="0.2">
      <c r="A39">
        <v>1455</v>
      </c>
      <c r="B39">
        <v>185000</v>
      </c>
      <c r="C39">
        <v>0.45677659460989928</v>
      </c>
      <c r="D39" t="str">
        <f t="shared" si="0"/>
        <v>A2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S29"/>
  <sheetViews>
    <sheetView tabSelected="1" topLeftCell="K1" zoomScale="110" zoomScaleNormal="110" workbookViewId="0">
      <selection activeCell="V9" sqref="V9"/>
    </sheetView>
  </sheetViews>
  <sheetFormatPr baseColWidth="10" defaultRowHeight="16" x14ac:dyDescent="0.2"/>
  <cols>
    <col min="6" max="6" width="14.1640625" bestFit="1" customWidth="1"/>
    <col min="7" max="7" width="15" bestFit="1" customWidth="1"/>
    <col min="9" max="9" width="14.1640625" bestFit="1" customWidth="1"/>
    <col min="10" max="10" width="15" bestFit="1" customWidth="1"/>
    <col min="13" max="13" width="32" customWidth="1"/>
    <col min="16" max="16" width="14.6640625" customWidth="1"/>
    <col min="17" max="17" width="13" bestFit="1" customWidth="1"/>
  </cols>
  <sheetData>
    <row r="1" spans="1:19" ht="36" customHeight="1" x14ac:dyDescent="0.2">
      <c r="A1" s="7" t="s">
        <v>0</v>
      </c>
      <c r="B1" s="7" t="s">
        <v>80</v>
      </c>
      <c r="C1" t="s">
        <v>256</v>
      </c>
      <c r="D1" t="s">
        <v>272</v>
      </c>
      <c r="F1" s="2" t="s">
        <v>272</v>
      </c>
      <c r="G1" t="s">
        <v>259</v>
      </c>
      <c r="I1" s="2" t="s">
        <v>272</v>
      </c>
      <c r="J1" t="s">
        <v>260</v>
      </c>
      <c r="M1" s="11" t="s">
        <v>285</v>
      </c>
    </row>
    <row r="2" spans="1:19" x14ac:dyDescent="0.2">
      <c r="A2">
        <v>158</v>
      </c>
      <c r="B2">
        <v>269500</v>
      </c>
      <c r="C2">
        <v>0.71815029276495834</v>
      </c>
      <c r="D2" t="str">
        <f>IF(C2&gt;0.5,"A1","A2")</f>
        <v>A1</v>
      </c>
    </row>
    <row r="3" spans="1:19" x14ac:dyDescent="0.2">
      <c r="A3">
        <v>222</v>
      </c>
      <c r="B3">
        <v>200000</v>
      </c>
      <c r="C3">
        <v>0.93778663411432395</v>
      </c>
      <c r="D3" t="str">
        <f t="shared" ref="D3:D16" si="0">IF(C3&gt;0.5,"A1","A2")</f>
        <v>A1</v>
      </c>
      <c r="F3" s="2" t="s">
        <v>257</v>
      </c>
      <c r="G3" t="s">
        <v>258</v>
      </c>
      <c r="I3" s="2" t="s">
        <v>257</v>
      </c>
      <c r="J3" t="s">
        <v>258</v>
      </c>
    </row>
    <row r="4" spans="1:19" x14ac:dyDescent="0.2">
      <c r="A4">
        <v>232</v>
      </c>
      <c r="B4">
        <v>403000</v>
      </c>
      <c r="C4">
        <v>0.66531659453079861</v>
      </c>
      <c r="D4" t="s">
        <v>260</v>
      </c>
      <c r="F4" s="3">
        <v>158</v>
      </c>
      <c r="G4" s="1">
        <v>269500</v>
      </c>
      <c r="I4" s="3">
        <v>232</v>
      </c>
      <c r="J4" s="1">
        <v>403000</v>
      </c>
    </row>
    <row r="5" spans="1:19" x14ac:dyDescent="0.2">
      <c r="A5">
        <v>235</v>
      </c>
      <c r="B5">
        <v>216500</v>
      </c>
      <c r="C5">
        <v>0.95718018921363257</v>
      </c>
      <c r="D5" t="str">
        <f t="shared" si="0"/>
        <v>A1</v>
      </c>
      <c r="F5" s="3">
        <v>222</v>
      </c>
      <c r="G5" s="1">
        <v>200000</v>
      </c>
      <c r="I5" s="3">
        <v>341</v>
      </c>
      <c r="J5" s="1">
        <v>202900</v>
      </c>
      <c r="M5" t="s">
        <v>261</v>
      </c>
    </row>
    <row r="6" spans="1:19" ht="17" thickBot="1" x14ac:dyDescent="0.25">
      <c r="A6">
        <v>341</v>
      </c>
      <c r="B6">
        <v>202900</v>
      </c>
      <c r="C6">
        <v>0.1240321308200123</v>
      </c>
      <c r="D6" t="str">
        <f t="shared" si="0"/>
        <v>A2</v>
      </c>
      <c r="F6" s="3">
        <v>235</v>
      </c>
      <c r="G6" s="1">
        <v>216500</v>
      </c>
      <c r="I6" s="3">
        <v>747</v>
      </c>
      <c r="J6" s="1">
        <v>236000</v>
      </c>
    </row>
    <row r="7" spans="1:19" x14ac:dyDescent="0.2">
      <c r="A7">
        <v>550</v>
      </c>
      <c r="B7">
        <v>263000</v>
      </c>
      <c r="C7">
        <v>0.66631442594803891</v>
      </c>
      <c r="D7" t="str">
        <f t="shared" si="0"/>
        <v>A1</v>
      </c>
      <c r="F7" s="3">
        <v>550</v>
      </c>
      <c r="G7" s="1">
        <v>263000</v>
      </c>
      <c r="I7" s="3">
        <v>965</v>
      </c>
      <c r="J7" s="1">
        <v>214900</v>
      </c>
      <c r="M7" s="6"/>
      <c r="N7" s="6" t="s">
        <v>259</v>
      </c>
      <c r="O7" s="6" t="s">
        <v>260</v>
      </c>
      <c r="Q7" s="6"/>
      <c r="R7" s="6" t="s">
        <v>259</v>
      </c>
      <c r="S7" s="6" t="s">
        <v>260</v>
      </c>
    </row>
    <row r="8" spans="1:19" x14ac:dyDescent="0.2">
      <c r="A8">
        <v>685</v>
      </c>
      <c r="B8">
        <v>221000</v>
      </c>
      <c r="C8">
        <v>0.75668964306549646</v>
      </c>
      <c r="D8" t="str">
        <f t="shared" si="0"/>
        <v>A1</v>
      </c>
      <c r="F8" s="3">
        <v>685</v>
      </c>
      <c r="G8" s="1">
        <v>221000</v>
      </c>
      <c r="I8" s="3">
        <v>1045</v>
      </c>
      <c r="J8" s="1">
        <v>278000</v>
      </c>
      <c r="M8" s="4" t="s">
        <v>262</v>
      </c>
      <c r="N8" s="4">
        <v>276888.88888888888</v>
      </c>
      <c r="O8" s="4">
        <v>279161.33333333331</v>
      </c>
      <c r="Q8" s="4" t="s">
        <v>262</v>
      </c>
      <c r="R8" s="4">
        <v>276888.88888888888</v>
      </c>
      <c r="S8" s="4">
        <v>279161.33333333331</v>
      </c>
    </row>
    <row r="9" spans="1:19" x14ac:dyDescent="0.2">
      <c r="A9">
        <v>747</v>
      </c>
      <c r="B9">
        <v>236000</v>
      </c>
      <c r="C9">
        <v>0.11553654407092306</v>
      </c>
      <c r="D9" t="str">
        <f t="shared" si="0"/>
        <v>A2</v>
      </c>
      <c r="F9" s="3">
        <v>788</v>
      </c>
      <c r="G9" s="1">
        <v>233000</v>
      </c>
      <c r="I9" s="3">
        <v>1314</v>
      </c>
      <c r="J9" s="1">
        <v>333168</v>
      </c>
      <c r="M9" s="4" t="s">
        <v>263</v>
      </c>
      <c r="N9" s="4">
        <v>4949923611.1111145</v>
      </c>
      <c r="O9" s="4">
        <v>6369007210.6666622</v>
      </c>
      <c r="Q9" s="4" t="s">
        <v>263</v>
      </c>
      <c r="R9" s="4">
        <v>4949923611.1111145</v>
      </c>
      <c r="S9" s="4">
        <v>6369007210.6666622</v>
      </c>
    </row>
    <row r="10" spans="1:19" x14ac:dyDescent="0.2">
      <c r="A10">
        <v>788</v>
      </c>
      <c r="B10">
        <v>233000</v>
      </c>
      <c r="C10">
        <v>0.82283581675093476</v>
      </c>
      <c r="D10" t="str">
        <f t="shared" si="0"/>
        <v>A1</v>
      </c>
      <c r="F10" s="3">
        <v>878</v>
      </c>
      <c r="G10" s="1">
        <v>350000</v>
      </c>
      <c r="I10" s="3">
        <v>1354</v>
      </c>
      <c r="J10" s="1">
        <v>410000</v>
      </c>
      <c r="M10" s="4" t="s">
        <v>264</v>
      </c>
      <c r="N10" s="4">
        <v>9</v>
      </c>
      <c r="O10" s="4">
        <v>6</v>
      </c>
      <c r="Q10" s="4" t="s">
        <v>264</v>
      </c>
      <c r="R10" s="4">
        <v>9</v>
      </c>
      <c r="S10" s="4">
        <v>6</v>
      </c>
    </row>
    <row r="11" spans="1:19" x14ac:dyDescent="0.2">
      <c r="A11">
        <v>878</v>
      </c>
      <c r="B11">
        <v>350000</v>
      </c>
      <c r="C11">
        <v>0.88158893818367956</v>
      </c>
      <c r="D11" t="str">
        <f t="shared" si="0"/>
        <v>A1</v>
      </c>
      <c r="F11" s="3">
        <v>982</v>
      </c>
      <c r="G11" s="1">
        <v>336000</v>
      </c>
      <c r="M11" s="4" t="s">
        <v>265</v>
      </c>
      <c r="N11" s="4">
        <v>0</v>
      </c>
      <c r="O11" s="4"/>
      <c r="Q11" s="4" t="s">
        <v>273</v>
      </c>
      <c r="R11">
        <f>SQRT(R9/R10)</f>
        <v>23451.897841020873</v>
      </c>
      <c r="S11">
        <f>SQRT(S9/S10)</f>
        <v>32580.687558395344</v>
      </c>
    </row>
    <row r="12" spans="1:19" x14ac:dyDescent="0.2">
      <c r="A12">
        <v>965</v>
      </c>
      <c r="B12">
        <v>214900</v>
      </c>
      <c r="C12">
        <v>0.38447423717820772</v>
      </c>
      <c r="D12" t="str">
        <f t="shared" si="0"/>
        <v>A2</v>
      </c>
      <c r="M12" s="4" t="s">
        <v>266</v>
      </c>
      <c r="N12" s="4">
        <v>10</v>
      </c>
      <c r="O12" s="4"/>
      <c r="Q12" s="4" t="s">
        <v>300</v>
      </c>
      <c r="R12">
        <f>R$11*$N$17</f>
        <v>52254.084732391631</v>
      </c>
      <c r="S12">
        <f>S$11*$N$17</f>
        <v>72594.295773286489</v>
      </c>
    </row>
    <row r="13" spans="1:19" x14ac:dyDescent="0.2">
      <c r="A13">
        <v>982</v>
      </c>
      <c r="B13">
        <v>336000</v>
      </c>
      <c r="C13">
        <v>0.64550346206883957</v>
      </c>
      <c r="D13" t="str">
        <f t="shared" si="0"/>
        <v>A1</v>
      </c>
      <c r="M13" s="4" t="s">
        <v>267</v>
      </c>
      <c r="N13" s="4">
        <v>-5.6608168174245334E-2</v>
      </c>
      <c r="O13" s="4"/>
      <c r="Q13" s="4" t="s">
        <v>301</v>
      </c>
      <c r="R13">
        <f>R$11*$N$17</f>
        <v>52254.084732391631</v>
      </c>
      <c r="S13">
        <f>S$11*$N$17</f>
        <v>72594.295773286489</v>
      </c>
    </row>
    <row r="14" spans="1:19" x14ac:dyDescent="0.2">
      <c r="A14">
        <v>1045</v>
      </c>
      <c r="B14">
        <v>278000</v>
      </c>
      <c r="C14">
        <v>0.4069184665447888</v>
      </c>
      <c r="D14" t="str">
        <f t="shared" si="0"/>
        <v>A2</v>
      </c>
      <c r="M14" s="4" t="s">
        <v>268</v>
      </c>
      <c r="N14" s="4">
        <v>0.47798621952937781</v>
      </c>
      <c r="O14" s="4"/>
    </row>
    <row r="15" spans="1:19" x14ac:dyDescent="0.2">
      <c r="A15">
        <v>1314</v>
      </c>
      <c r="B15">
        <v>333168</v>
      </c>
      <c r="C15">
        <v>0.3105107751068108</v>
      </c>
      <c r="D15" t="str">
        <f t="shared" si="0"/>
        <v>A2</v>
      </c>
      <c r="M15" s="4" t="s">
        <v>269</v>
      </c>
      <c r="N15" s="4">
        <v>1.812461122811676</v>
      </c>
      <c r="O15" s="4"/>
    </row>
    <row r="16" spans="1:19" x14ac:dyDescent="0.2">
      <c r="A16">
        <v>1354</v>
      </c>
      <c r="B16">
        <v>410000</v>
      </c>
      <c r="C16">
        <v>0.24523172281070604</v>
      </c>
      <c r="D16" t="str">
        <f t="shared" si="0"/>
        <v>A2</v>
      </c>
      <c r="M16" s="4" t="s">
        <v>270</v>
      </c>
      <c r="N16" s="4">
        <v>0.95597243905875562</v>
      </c>
      <c r="O16" s="4"/>
    </row>
    <row r="17" spans="13:15" ht="17" thickBot="1" x14ac:dyDescent="0.25">
      <c r="M17" s="5" t="s">
        <v>271</v>
      </c>
      <c r="N17" s="5">
        <v>2.2281388519862744</v>
      </c>
      <c r="O17" s="5"/>
    </row>
    <row r="19" spans="13:15" x14ac:dyDescent="0.2">
      <c r="M19" t="s">
        <v>286</v>
      </c>
      <c r="N19">
        <f>SUM(N10:O10)</f>
        <v>15</v>
      </c>
      <c r="O19" t="str">
        <f ca="1">_xlfn.FORMULATEXT(N19)</f>
        <v>=SUM(N10:O10)</v>
      </c>
    </row>
    <row r="20" spans="13:15" x14ac:dyDescent="0.2">
      <c r="M20" t="s">
        <v>287</v>
      </c>
      <c r="N20">
        <f>N8-O8</f>
        <v>-2272.444444444438</v>
      </c>
      <c r="O20" t="str">
        <f t="shared" ref="O20:O25" ca="1" si="1">_xlfn.FORMULATEXT(N20)</f>
        <v>=N8-O8</v>
      </c>
    </row>
    <row r="21" spans="13:15" x14ac:dyDescent="0.2">
      <c r="M21" t="s">
        <v>288</v>
      </c>
      <c r="N21">
        <f>SQRT((N9/N10)+(O9/O10))</f>
        <v>40143.401875320138</v>
      </c>
      <c r="O21" t="str">
        <f t="shared" ca="1" si="1"/>
        <v>=SQRT((N9/N10)+(O9/O10))</v>
      </c>
    </row>
    <row r="23" spans="13:15" ht="34" x14ac:dyDescent="0.2">
      <c r="M23" s="11" t="s">
        <v>289</v>
      </c>
      <c r="N23">
        <f>N21*N17</f>
        <v>89445.073369299469</v>
      </c>
      <c r="O23" t="str">
        <f t="shared" ca="1" si="1"/>
        <v>=N21*N17</v>
      </c>
    </row>
    <row r="24" spans="13:15" x14ac:dyDescent="0.2">
      <c r="M24" t="s">
        <v>290</v>
      </c>
      <c r="N24">
        <f>N20-N23</f>
        <v>-91717.517813743907</v>
      </c>
      <c r="O24" t="str">
        <f t="shared" ca="1" si="1"/>
        <v>=N20-N23</v>
      </c>
    </row>
    <row r="25" spans="13:15" x14ac:dyDescent="0.2">
      <c r="M25" t="s">
        <v>291</v>
      </c>
      <c r="N25">
        <f>N20+N23</f>
        <v>87172.628924855031</v>
      </c>
      <c r="O25" t="str">
        <f t="shared" ca="1" si="1"/>
        <v>=N20+N23</v>
      </c>
    </row>
    <row r="27" spans="13:15" x14ac:dyDescent="0.2">
      <c r="M27" s="12" t="s">
        <v>292</v>
      </c>
    </row>
    <row r="28" spans="13:15" x14ac:dyDescent="0.2">
      <c r="M28" s="12" t="s">
        <v>294</v>
      </c>
    </row>
    <row r="29" spans="13:15" x14ac:dyDescent="0.2">
      <c r="M29" s="12" t="s">
        <v>299</v>
      </c>
    </row>
  </sheetData>
  <pageMargins left="0.7" right="0.7" top="0.75" bottom="0.75" header="0.3" footer="0.3"/>
  <drawing r:id="rId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data</vt:lpstr>
      <vt:lpstr>filtered_data</vt:lpstr>
      <vt:lpstr>descriptive_statistics</vt:lpstr>
      <vt:lpstr>t-test_(2-4)</vt:lpstr>
      <vt:lpstr>A-A Test (2-bedroom)</vt:lpstr>
      <vt:lpstr>A-A Test (4-bedroom)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2020-11-16T03:33:50Z</dcterms:created>
  <dcterms:modified xsi:type="dcterms:W3CDTF">2020-11-18T04:12:36Z</dcterms:modified>
</cp:coreProperties>
</file>