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711e9dc8cfa85/Desktop/Maryville/"/>
    </mc:Choice>
  </mc:AlternateContent>
  <xr:revisionPtr revIDLastSave="3" documentId="8_{4FE1CE49-B04B-41B3-8DB7-512B11CBFC98}" xr6:coauthVersionLast="47" xr6:coauthVersionMax="47" xr10:uidLastSave="{C454C66D-38B0-4AC7-BDE0-E44FCBB51335}"/>
  <bookViews>
    <workbookView xWindow="-96" yWindow="0" windowWidth="11712" windowHeight="12336" xr2:uid="{C62490DE-A989-4592-A6EA-99FF7DD963C9}"/>
  </bookViews>
  <sheets>
    <sheet name="Appendix C" sheetId="1" r:id="rId1"/>
  </sheets>
  <definedNames>
    <definedName name="Annual_Fee">'Appendix C'!$D$9:$D$24</definedName>
    <definedName name="Annual_Fee_Rate">'Appendix C'!$N$9:$N$24</definedName>
    <definedName name="Calc_Fee">'Appendix C'!$J$9:$J$24</definedName>
    <definedName name="Initial_Annual_Fee">'Appendix C'!$B$2</definedName>
    <definedName name="Lifetime_Income_Fee">'Appendix C'!$G$2</definedName>
    <definedName name="Penality">'Appendix C'!$M$9:$M$24</definedName>
    <definedName name="Vix">'Appendix C'!$B$9:$B$24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1" l="1"/>
  <c r="M23" i="1"/>
  <c r="M24" i="1"/>
  <c r="M21" i="1"/>
  <c r="J9" i="1" a="1"/>
  <c r="J9" i="1" s="1"/>
  <c r="N9" i="1" l="1" a="1"/>
  <c r="N9" i="1" s="1"/>
  <c r="F18" i="1"/>
  <c r="F17" i="1"/>
  <c r="H9" i="1"/>
  <c r="H10" i="1" s="1"/>
  <c r="O5" i="1"/>
  <c r="N5" i="1"/>
  <c r="M5" i="1"/>
  <c r="L5" i="1"/>
  <c r="K5" i="1"/>
  <c r="J5" i="1"/>
  <c r="H11" i="1" l="1"/>
  <c r="H12" i="1" l="1"/>
  <c r="H13" i="1" l="1"/>
  <c r="H14" i="1" l="1"/>
  <c r="H15" i="1" l="1"/>
  <c r="H16" i="1" l="1"/>
  <c r="H17" i="1" l="1"/>
  <c r="H18" i="1" l="1"/>
  <c r="H19" i="1" l="1"/>
  <c r="H20" i="1" l="1"/>
  <c r="H21" i="1" l="1"/>
  <c r="H22" i="1" l="1"/>
  <c r="H23" i="1" l="1"/>
  <c r="H24" i="1" l="1"/>
  <c r="L9" i="1" l="1" a="1"/>
  <c r="L9" i="1" s="1"/>
  <c r="K9" i="1" a="1"/>
  <c r="K9" i="1" s="1"/>
  <c r="O9" i="1" a="1"/>
  <c r="O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<sst xmlns="http://schemas.openxmlformats.org/spreadsheetml/2006/main" count="50" uniqueCount="44">
  <si>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 xml:space="preserve">Number of Covered Persons      </t>
  </si>
  <si>
    <t xml:space="preserve">Initial Annual Fee Rate    </t>
  </si>
  <si>
    <t xml:space="preserve">Maximum Annual Fee Rate     </t>
  </si>
  <si>
    <t xml:space="preserve">Minimum Annual Fee Rate     </t>
  </si>
  <si>
    <t>Maximum Annualized Fee Rate Decrease or Increase Each Benefit Quarter*</t>
  </si>
  <si>
    <t>Lifetime Income Option Change Fee*</t>
  </si>
  <si>
    <t>One Covered Person</t>
  </si>
  <si>
    <t>Two Covered Persons</t>
  </si>
  <si>
    <t>Benefit Quarter</t>
  </si>
  <si>
    <t>Quarterly</t>
  </si>
  <si>
    <t>Calculated</t>
  </si>
  <si>
    <t>Annual Fee Rate</t>
  </si>
  <si>
    <t>Quarterly Fee Rate**</t>
  </si>
  <si>
    <t xml:space="preserve">  Option Change Fee</t>
  </si>
  <si>
    <t>Change Fee</t>
  </si>
  <si>
    <t>Quarter</t>
  </si>
  <si>
    <t>Quarterly Fee Rate</t>
  </si>
  <si>
    <r>
      <t>Average (Dai</t>
    </r>
    <r>
      <rPr>
        <b/>
        <u/>
        <sz val="9"/>
        <color rgb="FF181717"/>
        <rFont val="Times New Roman"/>
        <family val="1"/>
      </rPr>
      <t>l</t>
    </r>
    <r>
      <rPr>
        <b/>
        <sz val="9"/>
        <color rgb="FF181717"/>
        <rFont val="Times New Roman"/>
        <family val="1"/>
      </rPr>
      <t>y</t>
    </r>
  </si>
  <si>
    <t>Formula</t>
  </si>
  <si>
    <t>Option</t>
  </si>
  <si>
    <r>
      <t>VIX</t>
    </r>
    <r>
      <rPr>
        <b/>
        <vertAlign val="superscript"/>
        <sz val="9"/>
        <color rgb="FF181717"/>
        <rFont val="Times New Roman"/>
        <family val="1"/>
      </rPr>
      <t>2</t>
    </r>
    <r>
      <rPr>
        <b/>
        <sz val="9"/>
        <color rgb="FF181717"/>
        <rFont val="Times New Roman"/>
        <family val="1"/>
      </rPr>
      <t>)</t>
    </r>
  </si>
  <si>
    <t>Value*</t>
  </si>
  <si>
    <t>Type</t>
  </si>
  <si>
    <t>Calculated Formula</t>
  </si>
  <si>
    <t>Change in Fee</t>
  </si>
  <si>
    <t>Modifier</t>
  </si>
  <si>
    <t>Penality</t>
  </si>
  <si>
    <t>1st</t>
  </si>
  <si>
    <t>N/A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</si>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</sst>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181717"/>
      <name val="Times New Roman"/>
      <family val="1"/>
    </font>
    <font>
      <b/>
      <sz val="10"/>
      <color rgb="FF181717"/>
      <name val="Times New Roman"/>
      <family val="1"/>
    </font>
    <font>
      <sz val="9"/>
      <color rgb="FF181717"/>
      <name val="Times New Roman"/>
      <family val="1"/>
    </font>
    <font>
      <sz val="9"/>
      <color rgb="FF181717"/>
      <name val="Segoe UI Symbol"/>
      <family val="2"/>
    </font>
    <font>
      <sz val="10"/>
      <color rgb="FF181717"/>
      <name val="Times New Roman"/>
      <family val="1"/>
    </font>
    <font>
      <b/>
      <u/>
      <sz val="9"/>
      <color rgb="FF181717"/>
      <name val="Times New Roman"/>
      <family val="1"/>
    </font>
    <font>
      <b/>
      <vertAlign val="superscript"/>
      <sz val="9"/>
      <color rgb="FF181717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 style="medium">
        <color rgb="FF18171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1" xfId="0" applyFont="1" applyBorder="1" applyAlignment="1">
      <alignment horizontal="left" wrapText="1" inden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6" fillId="0" borderId="2" xfId="0" applyNumberFormat="1" applyFont="1" applyBorder="1" applyAlignment="1">
      <alignment horizontal="center"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3" borderId="14" xfId="0" applyFont="1" applyFill="1" applyBorder="1"/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3" borderId="20" xfId="0" applyFont="1" applyFill="1" applyBorder="1"/>
    <xf numFmtId="0" fontId="2" fillId="4" borderId="21" xfId="0" applyFont="1" applyFill="1" applyBorder="1"/>
    <xf numFmtId="0" fontId="2" fillId="4" borderId="20" xfId="0" applyFont="1" applyFill="1" applyBorder="1"/>
    <xf numFmtId="0" fontId="7" fillId="0" borderId="24" xfId="0" applyFont="1" applyBorder="1" applyAlignment="1">
      <alignment horizontal="center" vertical="center" wrapText="1"/>
    </xf>
    <xf numFmtId="10" fontId="7" fillId="0" borderId="24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" fillId="0" borderId="26" xfId="0" applyFont="1" applyBorder="1"/>
    <xf numFmtId="0" fontId="0" fillId="0" borderId="27" xfId="0" applyBorder="1"/>
    <xf numFmtId="10" fontId="0" fillId="0" borderId="24" xfId="0" applyNumberFormat="1" applyBorder="1"/>
    <xf numFmtId="0" fontId="0" fillId="0" borderId="12" xfId="0" applyBorder="1"/>
    <xf numFmtId="10" fontId="0" fillId="5" borderId="24" xfId="0" applyNumberFormat="1" applyFill="1" applyBorder="1"/>
    <xf numFmtId="0" fontId="7" fillId="0" borderId="12" xfId="0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0" fontId="0" fillId="0" borderId="29" xfId="0" applyBorder="1"/>
    <xf numFmtId="0" fontId="2" fillId="0" borderId="11" xfId="0" applyFont="1" applyBorder="1"/>
    <xf numFmtId="0" fontId="0" fillId="0" borderId="30" xfId="0" applyBorder="1"/>
    <xf numFmtId="10" fontId="0" fillId="0" borderId="12" xfId="0" applyNumberFormat="1" applyBorder="1"/>
    <xf numFmtId="0" fontId="0" fillId="0" borderId="12" xfId="0" applyBorder="1" applyAlignment="1">
      <alignment wrapText="1"/>
    </xf>
    <xf numFmtId="0" fontId="5" fillId="0" borderId="12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10" fontId="5" fillId="0" borderId="12" xfId="0" applyNumberFormat="1" applyFont="1" applyBorder="1" applyAlignment="1">
      <alignment vertical="center"/>
    </xf>
    <xf numFmtId="10" fontId="5" fillId="0" borderId="29" xfId="0" applyNumberFormat="1" applyFont="1" applyBorder="1" applyAlignment="1">
      <alignment vertical="center"/>
    </xf>
    <xf numFmtId="10" fontId="0" fillId="0" borderId="0" xfId="0" applyNumberFormat="1"/>
    <xf numFmtId="0" fontId="2" fillId="0" borderId="17" xfId="0" applyFont="1" applyBorder="1"/>
    <xf numFmtId="10" fontId="0" fillId="0" borderId="18" xfId="0" applyNumberFormat="1" applyBorder="1"/>
    <xf numFmtId="0" fontId="7" fillId="6" borderId="24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vertical="center"/>
    </xf>
    <xf numFmtId="4" fontId="5" fillId="6" borderId="12" xfId="0" applyNumberFormat="1" applyFont="1" applyFill="1" applyBorder="1" applyAlignment="1">
      <alignment vertical="center"/>
    </xf>
    <xf numFmtId="0" fontId="0" fillId="0" borderId="18" xfId="0" applyBorder="1" applyAlignment="1">
      <alignment wrapText="1"/>
    </xf>
    <xf numFmtId="10" fontId="0" fillId="5" borderId="22" xfId="0" applyNumberFormat="1" applyFill="1" applyBorder="1"/>
    <xf numFmtId="10" fontId="0" fillId="0" borderId="28" xfId="1" applyNumberFormat="1" applyFont="1" applyBorder="1"/>
    <xf numFmtId="10" fontId="0" fillId="0" borderId="13" xfId="1" applyNumberFormat="1" applyFont="1" applyBorder="1"/>
    <xf numFmtId="10" fontId="0" fillId="0" borderId="19" xfId="1" applyNumberFormat="1" applyFont="1" applyBorder="1"/>
    <xf numFmtId="164" fontId="0" fillId="0" borderId="24" xfId="0" applyNumberFormat="1" applyBorder="1"/>
    <xf numFmtId="164" fontId="0" fillId="0" borderId="12" xfId="0" applyNumberFormat="1" applyBorder="1"/>
    <xf numFmtId="164" fontId="0" fillId="0" borderId="18" xfId="0" applyNumberFormat="1" applyBorder="1"/>
    <xf numFmtId="0" fontId="2" fillId="3" borderId="5" xfId="0" applyFont="1" applyFill="1" applyBorder="1"/>
    <xf numFmtId="0" fontId="2" fillId="3" borderId="11" xfId="0" applyFont="1" applyFill="1" applyBorder="1"/>
    <xf numFmtId="0" fontId="2" fillId="3" borderId="17" xfId="0" applyFont="1" applyFill="1" applyBorder="1"/>
    <xf numFmtId="0" fontId="2" fillId="3" borderId="9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22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2" fillId="3" borderId="23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BE0-26CB-45FC-9BB5-E48022591CB1}">
  <dimension ref="A1:Q26"/>
  <sheetViews>
    <sheetView tabSelected="1" topLeftCell="G3" workbookViewId="0">
      <selection activeCell="K9" sqref="K9"/>
    </sheetView>
  </sheetViews>
  <sheetFormatPr defaultRowHeight="14.4" x14ac:dyDescent="0.3"/>
  <cols>
    <col min="10" max="10" width="18.33203125" bestFit="1" customWidth="1"/>
    <col min="11" max="11" width="13.5546875" bestFit="1" customWidth="1"/>
    <col min="12" max="12" width="8.88671875" bestFit="1" customWidth="1"/>
    <col min="13" max="13" width="8.88671875" customWidth="1"/>
  </cols>
  <sheetData>
    <row r="1" spans="1:15" ht="103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</row>
    <row r="2" spans="1:15" ht="36.6" thickBot="1" x14ac:dyDescent="0.35">
      <c r="A2" s="5" t="s">
        <v>6</v>
      </c>
      <c r="B2" s="6">
        <v>1.2500000000000001E-2</v>
      </c>
      <c r="C2" s="6">
        <v>2.5000000000000001E-2</v>
      </c>
      <c r="D2" s="6">
        <v>6.0000000000000001E-3</v>
      </c>
      <c r="E2" s="7">
        <v>4.0000000000000001E-3</v>
      </c>
      <c r="G2" s="8">
        <v>2.5000000000000001E-3</v>
      </c>
    </row>
    <row r="3" spans="1:15" ht="36.6" thickBot="1" x14ac:dyDescent="0.35">
      <c r="A3" s="5" t="s">
        <v>7</v>
      </c>
      <c r="B3" s="6">
        <v>1.2500000000000001E-2</v>
      </c>
      <c r="C3" s="6">
        <v>2.5000000000000001E-2</v>
      </c>
      <c r="D3" s="6">
        <v>6.0000000000000001E-3</v>
      </c>
      <c r="E3" s="7">
        <v>4.0000000000000001E-3</v>
      </c>
    </row>
    <row r="5" spans="1:15" ht="15" thickBot="1" x14ac:dyDescent="0.35">
      <c r="J5" t="str">
        <f>J7&amp;" "&amp;J8</f>
        <v xml:space="preserve"> Calculated Formula</v>
      </c>
      <c r="K5" t="str">
        <f t="shared" ref="K5:O5" si="0">K7&amp;" "&amp;K8</f>
        <v xml:space="preserve"> Change in Fee</v>
      </c>
      <c r="L5" t="str">
        <f t="shared" si="0"/>
        <v xml:space="preserve"> Modifier</v>
      </c>
      <c r="M5" t="str">
        <f t="shared" si="0"/>
        <v xml:space="preserve"> Penality</v>
      </c>
      <c r="N5" t="str">
        <f t="shared" si="0"/>
        <v xml:space="preserve"> </v>
      </c>
      <c r="O5" t="str">
        <f t="shared" si="0"/>
        <v xml:space="preserve"> </v>
      </c>
    </row>
    <row r="6" spans="1:15" ht="34.200000000000003" x14ac:dyDescent="0.3">
      <c r="A6" s="9" t="s">
        <v>8</v>
      </c>
      <c r="B6" s="10" t="s">
        <v>9</v>
      </c>
      <c r="C6" s="11" t="s">
        <v>10</v>
      </c>
      <c r="D6" s="10" t="s">
        <v>11</v>
      </c>
      <c r="E6" s="10" t="s">
        <v>12</v>
      </c>
      <c r="F6" s="10" t="s">
        <v>13</v>
      </c>
      <c r="G6" s="12" t="s">
        <v>14</v>
      </c>
      <c r="H6" s="60" t="s">
        <v>15</v>
      </c>
      <c r="I6" s="13"/>
      <c r="J6" s="13"/>
      <c r="K6" s="13"/>
      <c r="L6" s="13"/>
      <c r="M6" s="13"/>
      <c r="N6" s="63" t="s">
        <v>11</v>
      </c>
      <c r="O6" s="66" t="s">
        <v>16</v>
      </c>
    </row>
    <row r="7" spans="1:15" ht="39.75" customHeight="1" x14ac:dyDescent="0.3">
      <c r="A7" s="14"/>
      <c r="B7" s="15" t="s">
        <v>17</v>
      </c>
      <c r="C7" s="15" t="s">
        <v>18</v>
      </c>
      <c r="D7" s="15"/>
      <c r="E7" s="15"/>
      <c r="F7" s="15"/>
      <c r="G7" s="16"/>
      <c r="H7" s="61"/>
      <c r="I7" s="17" t="s">
        <v>19</v>
      </c>
      <c r="J7" s="17"/>
      <c r="K7" s="17"/>
      <c r="L7" s="17"/>
      <c r="M7" s="17"/>
      <c r="N7" s="64"/>
      <c r="O7" s="67"/>
    </row>
    <row r="8" spans="1:15" ht="15" thickBot="1" x14ac:dyDescent="0.35">
      <c r="A8" s="18"/>
      <c r="B8" s="19" t="s">
        <v>20</v>
      </c>
      <c r="C8" s="19" t="s">
        <v>21</v>
      </c>
      <c r="D8" s="19"/>
      <c r="E8" s="19"/>
      <c r="F8" s="19"/>
      <c r="G8" s="20"/>
      <c r="H8" s="62"/>
      <c r="I8" s="21" t="s">
        <v>22</v>
      </c>
      <c r="J8" s="22" t="s">
        <v>23</v>
      </c>
      <c r="K8" s="22" t="s">
        <v>24</v>
      </c>
      <c r="L8" s="22" t="s">
        <v>25</v>
      </c>
      <c r="M8" s="23" t="s">
        <v>26</v>
      </c>
      <c r="N8" s="65"/>
      <c r="O8" s="68"/>
    </row>
    <row r="9" spans="1:15" x14ac:dyDescent="0.3">
      <c r="A9" s="24" t="s">
        <v>27</v>
      </c>
      <c r="B9" s="48">
        <v>525.71</v>
      </c>
      <c r="C9" s="24" t="s">
        <v>28</v>
      </c>
      <c r="D9" s="25">
        <v>1.2500000000000001E-2</v>
      </c>
      <c r="E9" s="25">
        <v>3.1250000000000002E-3</v>
      </c>
      <c r="F9" s="26"/>
      <c r="G9" s="27"/>
      <c r="H9" s="28">
        <f>1</f>
        <v>1</v>
      </c>
      <c r="I9" s="29">
        <v>1</v>
      </c>
      <c r="J9" s="30" cm="1">
        <f t="array" ref="J9:J24">IF(Annual_Fee&lt;&gt;1.25%,Initial_Annual_Fee+(0.05%*(Vix/33-10)),1.25%)</f>
        <v>1.2500000000000001E-2</v>
      </c>
      <c r="K9" s="31" cm="1">
        <f t="array" aca="1" ref="K9:K24" ca="1">IF(Annual_Fee_Rate=0.0125,0,OFFSET(Annual_Fee_Rate,-1,0)-Annual_Fee_Rate)</f>
        <v>0</v>
      </c>
      <c r="L9" s="57" cm="1">
        <f t="array" ref="L9:L24">Annual_Fee_Rate-Calc_Fee</f>
        <v>0</v>
      </c>
      <c r="M9" s="26">
        <v>0</v>
      </c>
      <c r="N9" s="32" cm="1">
        <f t="array" ref="N9:N24">IF((Calc_Fee+Penality)&lt;0.025,Calc_Fee+Penality,0.025)</f>
        <v>1.2500000000000001E-2</v>
      </c>
      <c r="O9" s="54" cm="1">
        <f t="array" ref="O9:O24">Annual_Fee_Rate/4</f>
        <v>3.1250000000000002E-3</v>
      </c>
    </row>
    <row r="10" spans="1:15" x14ac:dyDescent="0.3">
      <c r="A10" s="33" t="s">
        <v>29</v>
      </c>
      <c r="B10" s="49">
        <v>412.12</v>
      </c>
      <c r="C10" s="33" t="s">
        <v>28</v>
      </c>
      <c r="D10" s="34">
        <v>1.2500000000000001E-2</v>
      </c>
      <c r="E10" s="34">
        <v>3.1250000000000002E-3</v>
      </c>
      <c r="F10" s="31"/>
      <c r="G10" s="35"/>
      <c r="H10" s="36">
        <f>H9+1</f>
        <v>2</v>
      </c>
      <c r="I10" s="29">
        <v>1</v>
      </c>
      <c r="J10" s="38">
        <v>1.2500000000000001E-2</v>
      </c>
      <c r="K10" s="39">
        <f ca="1"/>
        <v>0</v>
      </c>
      <c r="L10" s="58">
        <v>0</v>
      </c>
      <c r="M10" s="26">
        <v>0</v>
      </c>
      <c r="N10" s="32">
        <v>1.2500000000000001E-2</v>
      </c>
      <c r="O10" s="55">
        <v>3.1250000000000002E-3</v>
      </c>
    </row>
    <row r="11" spans="1:15" x14ac:dyDescent="0.3">
      <c r="A11" s="33" t="s">
        <v>30</v>
      </c>
      <c r="B11" s="49">
        <v>770.25</v>
      </c>
      <c r="C11" s="33" t="s">
        <v>28</v>
      </c>
      <c r="D11" s="34">
        <v>1.2500000000000001E-2</v>
      </c>
      <c r="E11" s="34">
        <v>3.1250000000000002E-3</v>
      </c>
      <c r="F11" s="31"/>
      <c r="G11" s="35"/>
      <c r="H11" s="36">
        <f t="shared" ref="H11:H24" si="1">H10+1</f>
        <v>3</v>
      </c>
      <c r="I11" s="29">
        <v>1</v>
      </c>
      <c r="J11" s="38">
        <v>1.2500000000000001E-2</v>
      </c>
      <c r="K11" s="39">
        <f ca="1"/>
        <v>0</v>
      </c>
      <c r="L11" s="58">
        <v>0</v>
      </c>
      <c r="M11" s="26">
        <v>0</v>
      </c>
      <c r="N11" s="32">
        <v>1.2500000000000001E-2</v>
      </c>
      <c r="O11" s="55">
        <v>3.1250000000000002E-3</v>
      </c>
    </row>
    <row r="12" spans="1:15" x14ac:dyDescent="0.3">
      <c r="A12" s="33" t="s">
        <v>31</v>
      </c>
      <c r="B12" s="49">
        <v>573.97</v>
      </c>
      <c r="C12" s="33" t="s">
        <v>28</v>
      </c>
      <c r="D12" s="34">
        <v>1.2500000000000001E-2</v>
      </c>
      <c r="E12" s="34">
        <v>3.1250000000000002E-3</v>
      </c>
      <c r="F12" s="31"/>
      <c r="G12" s="35"/>
      <c r="H12" s="36">
        <f t="shared" si="1"/>
        <v>4</v>
      </c>
      <c r="I12" s="29">
        <v>1</v>
      </c>
      <c r="J12" s="38">
        <v>1.2500000000000001E-2</v>
      </c>
      <c r="K12" s="39">
        <f ca="1"/>
        <v>0</v>
      </c>
      <c r="L12" s="58">
        <v>0</v>
      </c>
      <c r="M12" s="26">
        <v>0</v>
      </c>
      <c r="N12" s="32">
        <v>1.2500000000000001E-2</v>
      </c>
      <c r="O12" s="55">
        <v>3.1250000000000002E-3</v>
      </c>
    </row>
    <row r="13" spans="1:15" x14ac:dyDescent="0.3">
      <c r="A13" s="33" t="s">
        <v>32</v>
      </c>
      <c r="B13" s="49">
        <v>204.42</v>
      </c>
      <c r="C13" s="34">
        <v>1.06E-2</v>
      </c>
      <c r="D13" s="34">
        <v>1.06E-2</v>
      </c>
      <c r="E13" s="34">
        <v>2.65E-3</v>
      </c>
      <c r="F13" s="31"/>
      <c r="G13" s="35"/>
      <c r="H13" s="36">
        <f t="shared" si="1"/>
        <v>5</v>
      </c>
      <c r="I13" s="29">
        <v>1</v>
      </c>
      <c r="J13" s="38">
        <v>1.0597272727272728E-2</v>
      </c>
      <c r="K13" s="39">
        <f ca="1"/>
        <v>1.9027272727272729E-3</v>
      </c>
      <c r="L13" s="58">
        <v>0</v>
      </c>
      <c r="M13" s="26">
        <v>0</v>
      </c>
      <c r="N13" s="32">
        <v>1.0597272727272728E-2</v>
      </c>
      <c r="O13" s="55">
        <v>2.6493181818181819E-3</v>
      </c>
    </row>
    <row r="14" spans="1:15" x14ac:dyDescent="0.3">
      <c r="A14" s="33" t="s">
        <v>33</v>
      </c>
      <c r="B14" s="49">
        <v>351.93</v>
      </c>
      <c r="C14" s="34">
        <v>1.2800000000000001E-2</v>
      </c>
      <c r="D14" s="34">
        <v>1.2800000000000001E-2</v>
      </c>
      <c r="E14" s="34">
        <v>3.2000000000000002E-3</v>
      </c>
      <c r="F14" s="31"/>
      <c r="G14" s="35"/>
      <c r="H14" s="36">
        <f t="shared" si="1"/>
        <v>6</v>
      </c>
      <c r="I14" s="29">
        <v>1</v>
      </c>
      <c r="J14" s="38">
        <v>1.2832272727272727E-2</v>
      </c>
      <c r="K14" s="39">
        <f ca="1"/>
        <v>-2.2349999999999991E-3</v>
      </c>
      <c r="L14" s="58">
        <v>0</v>
      </c>
      <c r="M14" s="26">
        <v>0</v>
      </c>
      <c r="N14" s="32">
        <v>1.2832272727272727E-2</v>
      </c>
      <c r="O14" s="55">
        <v>3.2080681818181817E-3</v>
      </c>
    </row>
    <row r="15" spans="1:15" x14ac:dyDescent="0.3">
      <c r="A15" s="33" t="s">
        <v>34</v>
      </c>
      <c r="B15" s="49">
        <v>307.02999999999997</v>
      </c>
      <c r="C15" s="34">
        <v>1.2200000000000001E-2</v>
      </c>
      <c r="D15" s="34">
        <v>1.2200000000000001E-2</v>
      </c>
      <c r="E15" s="34">
        <v>3.0500000000000002E-3</v>
      </c>
      <c r="F15" s="31"/>
      <c r="G15" s="35"/>
      <c r="H15" s="36">
        <f t="shared" si="1"/>
        <v>7</v>
      </c>
      <c r="I15" s="29">
        <v>1</v>
      </c>
      <c r="J15" s="38">
        <v>1.2151969696969698E-2</v>
      </c>
      <c r="K15" s="39">
        <f ca="1"/>
        <v>6.8030303030302934E-4</v>
      </c>
      <c r="L15" s="58">
        <v>0</v>
      </c>
      <c r="M15" s="26">
        <v>0</v>
      </c>
      <c r="N15" s="32">
        <v>1.2151969696969698E-2</v>
      </c>
      <c r="O15" s="55">
        <v>3.0379924242424244E-3</v>
      </c>
    </row>
    <row r="16" spans="1:15" x14ac:dyDescent="0.3">
      <c r="A16" s="33" t="s">
        <v>35</v>
      </c>
      <c r="B16" s="49">
        <v>602.29999999999995</v>
      </c>
      <c r="C16" s="34">
        <v>1.66E-2</v>
      </c>
      <c r="D16" s="34">
        <v>1.6199999999999999E-2</v>
      </c>
      <c r="E16" s="34">
        <v>4.0499999999999998E-3</v>
      </c>
      <c r="F16" s="31"/>
      <c r="G16" s="35"/>
      <c r="H16" s="36">
        <f t="shared" si="1"/>
        <v>8</v>
      </c>
      <c r="I16" s="29">
        <v>1</v>
      </c>
      <c r="J16" s="38">
        <v>1.6625757575757575E-2</v>
      </c>
      <c r="K16" s="39">
        <f ca="1"/>
        <v>-4.4737878787878774E-3</v>
      </c>
      <c r="L16" s="58">
        <v>0</v>
      </c>
      <c r="M16" s="26">
        <v>0</v>
      </c>
      <c r="N16" s="32">
        <v>1.6625757575757575E-2</v>
      </c>
      <c r="O16" s="55">
        <v>4.1564393939393937E-3</v>
      </c>
    </row>
    <row r="17" spans="1:17" x14ac:dyDescent="0.3">
      <c r="A17" s="33" t="s">
        <v>36</v>
      </c>
      <c r="B17" s="49">
        <v>698.25</v>
      </c>
      <c r="C17" s="34">
        <v>1.8100000000000002E-2</v>
      </c>
      <c r="D17" s="34">
        <v>1.8100000000000002E-2</v>
      </c>
      <c r="E17" s="34">
        <v>4.5250000000000004E-3</v>
      </c>
      <c r="F17" s="31">
        <f>D17/4</f>
        <v>4.5250000000000004E-3</v>
      </c>
      <c r="G17" s="35"/>
      <c r="H17" s="36">
        <f t="shared" si="1"/>
        <v>9</v>
      </c>
      <c r="I17" s="29">
        <v>1</v>
      </c>
      <c r="J17" s="38">
        <v>1.8079545454545456E-2</v>
      </c>
      <c r="K17" s="39">
        <f ca="1"/>
        <v>-1.4537878787878808E-3</v>
      </c>
      <c r="L17" s="58">
        <v>0</v>
      </c>
      <c r="M17" s="26">
        <v>0</v>
      </c>
      <c r="N17" s="32">
        <v>1.8079545454545456E-2</v>
      </c>
      <c r="O17" s="55">
        <v>4.5198863636363639E-3</v>
      </c>
    </row>
    <row r="18" spans="1:17" x14ac:dyDescent="0.3">
      <c r="A18" s="33" t="s">
        <v>37</v>
      </c>
      <c r="B18" s="49">
        <v>323.74</v>
      </c>
      <c r="C18" s="34">
        <v>1.24E-2</v>
      </c>
      <c r="D18" s="34">
        <v>1.41E-2</v>
      </c>
      <c r="E18" s="34">
        <v>3.5249999999999999E-3</v>
      </c>
      <c r="F18" s="31">
        <f>D18/4</f>
        <v>3.5249999999999999E-3</v>
      </c>
      <c r="G18" s="35"/>
      <c r="H18" s="36">
        <f t="shared" si="1"/>
        <v>10</v>
      </c>
      <c r="I18" s="29">
        <v>1</v>
      </c>
      <c r="J18" s="38">
        <v>1.2405151515151517E-2</v>
      </c>
      <c r="K18" s="39">
        <f ca="1"/>
        <v>5.6743939393939392E-3</v>
      </c>
      <c r="L18" s="58">
        <v>0</v>
      </c>
      <c r="M18" s="26">
        <v>0</v>
      </c>
      <c r="N18" s="32">
        <v>1.2405151515151517E-2</v>
      </c>
      <c r="O18" s="55">
        <v>3.1012878787878792E-3</v>
      </c>
    </row>
    <row r="19" spans="1:17" x14ac:dyDescent="0.3">
      <c r="A19" s="33" t="s">
        <v>38</v>
      </c>
      <c r="B19" s="49">
        <v>525.72</v>
      </c>
      <c r="C19" s="34">
        <v>1.55E-2</v>
      </c>
      <c r="D19" s="34">
        <v>1.55E-2</v>
      </c>
      <c r="E19" s="34">
        <v>3.875E-3</v>
      </c>
      <c r="F19" s="31"/>
      <c r="G19" s="35"/>
      <c r="H19" s="36">
        <f t="shared" si="1"/>
        <v>11</v>
      </c>
      <c r="I19" s="29">
        <v>1</v>
      </c>
      <c r="J19" s="38">
        <v>1.5465454545454546E-2</v>
      </c>
      <c r="K19" s="39">
        <f ca="1"/>
        <v>-3.0603030303030295E-3</v>
      </c>
      <c r="L19" s="58">
        <v>0</v>
      </c>
      <c r="M19" s="26">
        <v>0</v>
      </c>
      <c r="N19" s="32">
        <v>1.5465454545454546E-2</v>
      </c>
      <c r="O19" s="55">
        <v>3.8663636363636365E-3</v>
      </c>
    </row>
    <row r="20" spans="1:17" x14ac:dyDescent="0.3">
      <c r="A20" s="33" t="s">
        <v>39</v>
      </c>
      <c r="B20" s="49">
        <v>765.45</v>
      </c>
      <c r="C20" s="34">
        <v>1.9099999999999999E-2</v>
      </c>
      <c r="D20" s="34">
        <v>1.9099999999999999E-2</v>
      </c>
      <c r="E20" s="34">
        <v>4.7749999999999997E-3</v>
      </c>
      <c r="F20" s="40" t="s">
        <v>28</v>
      </c>
      <c r="G20" s="41" t="s">
        <v>28</v>
      </c>
      <c r="H20" s="36">
        <f t="shared" si="1"/>
        <v>12</v>
      </c>
      <c r="I20" s="29">
        <v>1</v>
      </c>
      <c r="J20" s="38">
        <v>1.9097727272727273E-2</v>
      </c>
      <c r="K20" s="39">
        <f ca="1"/>
        <v>-3.632272727272727E-3</v>
      </c>
      <c r="L20" s="58">
        <v>0</v>
      </c>
      <c r="M20" s="26">
        <v>0</v>
      </c>
      <c r="N20" s="32">
        <v>1.9097727272727273E-2</v>
      </c>
      <c r="O20" s="55">
        <v>4.7744318181818183E-3</v>
      </c>
    </row>
    <row r="21" spans="1:17" x14ac:dyDescent="0.3">
      <c r="A21" s="42" t="s">
        <v>40</v>
      </c>
      <c r="B21" s="50">
        <v>957.12</v>
      </c>
      <c r="C21" s="43">
        <v>2.1999999999999999E-2</v>
      </c>
      <c r="D21" s="43">
        <v>2.4500000000000001E-2</v>
      </c>
      <c r="E21" s="43">
        <v>6.1250000000000002E-3</v>
      </c>
      <c r="F21" s="43">
        <v>2.5000000000000001E-3</v>
      </c>
      <c r="G21" s="44">
        <v>6.2500000000000001E-4</v>
      </c>
      <c r="H21" s="36">
        <f t="shared" si="1"/>
        <v>13</v>
      </c>
      <c r="I21" s="37">
        <v>2</v>
      </c>
      <c r="J21" s="38">
        <v>2.2001818181818185E-2</v>
      </c>
      <c r="K21" s="39">
        <f ca="1"/>
        <v>-5.4040909090909105E-3</v>
      </c>
      <c r="L21" s="58">
        <v>2.4999999999999988E-3</v>
      </c>
      <c r="M21" s="26">
        <f>Lifetime_Income_Fee</f>
        <v>2.5000000000000001E-3</v>
      </c>
      <c r="N21" s="32">
        <v>2.4501818181818184E-2</v>
      </c>
      <c r="O21" s="55">
        <v>6.1254545454545459E-3</v>
      </c>
      <c r="Q21" s="45"/>
    </row>
    <row r="22" spans="1:17" x14ac:dyDescent="0.3">
      <c r="A22" s="42" t="s">
        <v>41</v>
      </c>
      <c r="B22" s="51">
        <v>1025.43</v>
      </c>
      <c r="C22" s="43">
        <v>2.3E-2</v>
      </c>
      <c r="D22" s="43">
        <v>2.5000000000000001E-2</v>
      </c>
      <c r="E22" s="43">
        <v>6.2500000000000003E-3</v>
      </c>
      <c r="F22" s="43">
        <v>2E-3</v>
      </c>
      <c r="G22" s="44">
        <v>5.0000000000000001E-4</v>
      </c>
      <c r="H22" s="36">
        <f t="shared" si="1"/>
        <v>14</v>
      </c>
      <c r="I22" s="37">
        <v>2</v>
      </c>
      <c r="J22" s="38">
        <v>2.3036818181818183E-2</v>
      </c>
      <c r="K22" s="39">
        <f ca="1"/>
        <v>-4.9818181818181775E-4</v>
      </c>
      <c r="L22" s="58">
        <v>1.9631818181818188E-3</v>
      </c>
      <c r="M22" s="26">
        <f>Lifetime_Income_Fee</f>
        <v>2.5000000000000001E-3</v>
      </c>
      <c r="N22" s="32">
        <v>2.5000000000000001E-2</v>
      </c>
      <c r="O22" s="55">
        <v>6.2500000000000003E-3</v>
      </c>
    </row>
    <row r="23" spans="1:17" x14ac:dyDescent="0.3">
      <c r="A23" s="42" t="s">
        <v>42</v>
      </c>
      <c r="B23" s="50">
        <v>721.89</v>
      </c>
      <c r="C23" s="43">
        <v>1.84E-2</v>
      </c>
      <c r="D23" s="43">
        <v>2.1499999999999998E-2</v>
      </c>
      <c r="E23" s="43">
        <v>5.3749999999999996E-3</v>
      </c>
      <c r="F23" s="43">
        <v>2.5000000000000001E-3</v>
      </c>
      <c r="G23" s="44">
        <v>6.2500000000000001E-4</v>
      </c>
      <c r="H23" s="36">
        <f t="shared" si="1"/>
        <v>15</v>
      </c>
      <c r="I23" s="37">
        <v>2</v>
      </c>
      <c r="J23" s="38">
        <v>1.8437727272727272E-2</v>
      </c>
      <c r="K23" s="39">
        <f ca="1"/>
        <v>4.0622727272727303E-3</v>
      </c>
      <c r="L23" s="58">
        <v>2.4999999999999988E-3</v>
      </c>
      <c r="M23" s="26">
        <f>Lifetime_Income_Fee</f>
        <v>2.5000000000000001E-3</v>
      </c>
      <c r="N23" s="32">
        <v>2.0937727272727271E-2</v>
      </c>
      <c r="O23" s="55">
        <v>5.2344318181818178E-3</v>
      </c>
    </row>
    <row r="24" spans="1:17" ht="15" thickBot="1" x14ac:dyDescent="0.35">
      <c r="A24" s="42" t="s">
        <v>43</v>
      </c>
      <c r="B24" s="50">
        <v>207.38</v>
      </c>
      <c r="C24" s="43">
        <v>1.06E-2</v>
      </c>
      <c r="D24" s="43">
        <v>1.7500000000000002E-2</v>
      </c>
      <c r="E24" s="43">
        <v>4.3750000000000004E-3</v>
      </c>
      <c r="F24" s="43">
        <v>2.5000000000000001E-3</v>
      </c>
      <c r="G24" s="44">
        <v>6.2500000000000001E-4</v>
      </c>
      <c r="H24" s="46">
        <f t="shared" si="1"/>
        <v>16</v>
      </c>
      <c r="I24" s="37">
        <v>2</v>
      </c>
      <c r="J24" s="47">
        <v>1.0642121212121212E-2</v>
      </c>
      <c r="K24" s="52">
        <f ca="1"/>
        <v>7.7956060606060584E-3</v>
      </c>
      <c r="L24" s="59">
        <v>2.5000000000000005E-3</v>
      </c>
      <c r="M24" s="26">
        <f>Lifetime_Income_Fee</f>
        <v>2.5000000000000001E-3</v>
      </c>
      <c r="N24" s="53">
        <v>1.3142121212121213E-2</v>
      </c>
      <c r="O24" s="56">
        <v>3.2855303030303032E-3</v>
      </c>
    </row>
    <row r="25" spans="1:17" x14ac:dyDescent="0.3">
      <c r="D25" s="45"/>
    </row>
    <row r="26" spans="1:17" x14ac:dyDescent="0.3">
      <c r="D26" s="45"/>
    </row>
  </sheetData>
  <mergeCells count="3">
    <mergeCell ref="H6:H8"/>
    <mergeCell ref="N6:N8"/>
    <mergeCell ref="O6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Appendix C</vt:lpstr>
      <vt:lpstr>Annual_Fee</vt:lpstr>
      <vt:lpstr>Annual_Fee_Rate</vt:lpstr>
      <vt:lpstr>Calc_Fee</vt:lpstr>
      <vt:lpstr>Initial_Annual_Fee</vt:lpstr>
      <vt:lpstr>Lifetime_Income_Fee</vt:lpstr>
      <vt:lpstr>Penality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Alissa Whitlock</cp:lastModifiedBy>
  <dcterms:created xsi:type="dcterms:W3CDTF">2021-02-04T02:32:43Z</dcterms:created>
  <dcterms:modified xsi:type="dcterms:W3CDTF">2023-04-17T02:59:17Z</dcterms:modified>
</cp:coreProperties>
</file>