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 Files\Documents\GitHub\pauzen\list\"/>
    </mc:Choice>
  </mc:AlternateContent>
  <xr:revisionPtr revIDLastSave="0" documentId="13_ncr:1_{60039EA7-3958-4891-A913-5BD1CF34DE14}" xr6:coauthVersionLast="47" xr6:coauthVersionMax="47" xr10:uidLastSave="{00000000-0000-0000-0000-000000000000}"/>
  <workbookProtection workbookAlgorithmName="SHA-512" workbookHashValue="B3VKrvmqWGlQhOIYSpWaBRkfWom5KSRILRQXebpfLBWAYiZxgzxRSD0mGJB7axxwdqVXRNL1HWApoQ/7vxhrwQ==" workbookSaltValue="CuZ8B/bfQPuOM3LIrCafkA==" workbookSpinCount="100000" lockStructure="1"/>
  <bookViews>
    <workbookView xWindow="-108" yWindow="348" windowWidth="23256" windowHeight="12720" tabRatio="877" firstSheet="5" activeTab="9" xr2:uid="{00000000-000D-0000-FFFF-FFFF00000000}"/>
  </bookViews>
  <sheets>
    <sheet name="Sheet1" sheetId="38" state="hidden" r:id="rId1"/>
    <sheet name="1st Qtr" sheetId="39" state="hidden" r:id="rId2"/>
    <sheet name="2nd Qtr" sheetId="40" state="hidden" r:id="rId3"/>
    <sheet name="3rd Qtr" sheetId="35" state="hidden" r:id="rId4"/>
    <sheet name="4th Qtr" sheetId="28" state="hidden" r:id="rId5"/>
    <sheet name="1st Sem Ave" sheetId="42" r:id="rId6"/>
    <sheet name="2nd Sem Ave" sheetId="34" r:id="rId7"/>
    <sheet name="Combined" sheetId="45" state="hidden" r:id="rId8"/>
    <sheet name="Overall with 7 rule" sheetId="48" state="hidden" r:id="rId9"/>
    <sheet name="Overall" sheetId="47" r:id="rId10"/>
  </sheets>
  <definedNames>
    <definedName name="_xlnm._FilterDatabase" localSheetId="9" hidden="1">Overall!$A$2:$I$64</definedName>
    <definedName name="_xlnm._FilterDatabase" localSheetId="8" hidden="1">'Overall with 7 rule'!$A$2:$I$64</definedName>
    <definedName name="_xlnm.Print_Area" localSheetId="1">'1st Qtr'!$B$2:$N$97</definedName>
    <definedName name="_xlnm.Print_Area" localSheetId="5">'1st Sem Ave'!$A$2:$AD$83</definedName>
    <definedName name="_xlnm.Print_Area" localSheetId="2">'2nd Qtr'!$B$2:$N$97</definedName>
    <definedName name="_xlnm.Print_Area" localSheetId="6">'2nd Sem Ave'!$A$2:$AD$83</definedName>
    <definedName name="_xlnm.Print_Area" localSheetId="3">'3rd Qtr'!$B$2:$N$97</definedName>
    <definedName name="_xlnm.Print_Area" localSheetId="4">'4th Qtr'!$B$2:$N$97</definedName>
  </definedNames>
  <calcPr calcId="181029"/>
</workbook>
</file>

<file path=xl/calcChain.xml><?xml version="1.0" encoding="utf-8"?>
<calcChain xmlns="http://schemas.openxmlformats.org/spreadsheetml/2006/main">
  <c r="C4" i="47" l="1"/>
  <c r="E4" i="47" s="1"/>
  <c r="AD74" i="34"/>
  <c r="F4" i="48"/>
  <c r="F5" i="48"/>
  <c r="F6" i="48"/>
  <c r="F7" i="48"/>
  <c r="F8" i="48"/>
  <c r="F9" i="48"/>
  <c r="F10" i="48"/>
  <c r="F11" i="48"/>
  <c r="F12" i="48"/>
  <c r="F13" i="48"/>
  <c r="F14" i="48"/>
  <c r="F15" i="48"/>
  <c r="F16" i="48"/>
  <c r="F17" i="48"/>
  <c r="F18" i="48"/>
  <c r="F19" i="48"/>
  <c r="F20" i="48"/>
  <c r="F21" i="48"/>
  <c r="F22" i="48"/>
  <c r="F23" i="48"/>
  <c r="F24" i="48"/>
  <c r="F25" i="48"/>
  <c r="F26" i="48"/>
  <c r="F27" i="48"/>
  <c r="F28" i="48"/>
  <c r="F29" i="48"/>
  <c r="F30" i="48"/>
  <c r="F31" i="48"/>
  <c r="F32" i="48"/>
  <c r="F33" i="48"/>
  <c r="F34" i="48"/>
  <c r="F35" i="48"/>
  <c r="F36" i="48"/>
  <c r="F37" i="48"/>
  <c r="F38" i="48"/>
  <c r="F39" i="48"/>
  <c r="F40" i="48"/>
  <c r="F41" i="48"/>
  <c r="F42" i="48"/>
  <c r="F43" i="48"/>
  <c r="F44" i="48"/>
  <c r="F45" i="48"/>
  <c r="F46" i="48"/>
  <c r="F47" i="48"/>
  <c r="F48" i="48"/>
  <c r="F49" i="48"/>
  <c r="F50" i="48"/>
  <c r="F51" i="48"/>
  <c r="F52" i="48"/>
  <c r="F53" i="48"/>
  <c r="F54" i="48"/>
  <c r="F55" i="48"/>
  <c r="F56" i="48"/>
  <c r="F57" i="48"/>
  <c r="F58" i="48"/>
  <c r="F59" i="48"/>
  <c r="F60" i="48"/>
  <c r="F61" i="48"/>
  <c r="F62" i="48"/>
  <c r="F63" i="48"/>
  <c r="F64" i="48"/>
  <c r="F3" i="48"/>
  <c r="G64" i="48"/>
  <c r="D64" i="48"/>
  <c r="C64" i="48"/>
  <c r="G63" i="48"/>
  <c r="D63" i="48"/>
  <c r="E63" i="48" s="1"/>
  <c r="C63" i="48"/>
  <c r="G62" i="48"/>
  <c r="D62" i="48"/>
  <c r="C62" i="48"/>
  <c r="E62" i="48" s="1"/>
  <c r="G61" i="48"/>
  <c r="D61" i="48"/>
  <c r="C61" i="48"/>
  <c r="G60" i="48"/>
  <c r="D60" i="48"/>
  <c r="C60" i="48"/>
  <c r="G59" i="48"/>
  <c r="D59" i="48"/>
  <c r="C59" i="48"/>
  <c r="G58" i="48"/>
  <c r="D58" i="48"/>
  <c r="E58" i="48" s="1"/>
  <c r="C58" i="48"/>
  <c r="G57" i="48"/>
  <c r="D57" i="48"/>
  <c r="C57" i="48"/>
  <c r="E57" i="48" s="1"/>
  <c r="G56" i="48"/>
  <c r="E56" i="48"/>
  <c r="D56" i="48"/>
  <c r="C56" i="48"/>
  <c r="G55" i="48"/>
  <c r="D55" i="48"/>
  <c r="C55" i="48"/>
  <c r="E55" i="48" s="1"/>
  <c r="G54" i="48"/>
  <c r="D54" i="48"/>
  <c r="E54" i="48" s="1"/>
  <c r="C54" i="48"/>
  <c r="G53" i="48"/>
  <c r="D53" i="48"/>
  <c r="C53" i="48"/>
  <c r="G52" i="48"/>
  <c r="E52" i="48"/>
  <c r="D52" i="48"/>
  <c r="C52" i="48"/>
  <c r="G51" i="48"/>
  <c r="D51" i="48"/>
  <c r="C51" i="48"/>
  <c r="G50" i="48"/>
  <c r="D50" i="48"/>
  <c r="E50" i="48" s="1"/>
  <c r="C50" i="48"/>
  <c r="G49" i="48"/>
  <c r="D49" i="48"/>
  <c r="C49" i="48"/>
  <c r="E49" i="48" s="1"/>
  <c r="G48" i="48"/>
  <c r="D48" i="48"/>
  <c r="E48" i="48" s="1"/>
  <c r="C48" i="48"/>
  <c r="G47" i="48"/>
  <c r="D47" i="48"/>
  <c r="C47" i="48"/>
  <c r="G46" i="48"/>
  <c r="E46" i="48"/>
  <c r="D46" i="48"/>
  <c r="C46" i="48"/>
  <c r="G45" i="48"/>
  <c r="D45" i="48"/>
  <c r="C45" i="48"/>
  <c r="E45" i="48" s="1"/>
  <c r="G44" i="48"/>
  <c r="I44" i="48"/>
  <c r="D44" i="48"/>
  <c r="E44" i="48" s="1"/>
  <c r="C44" i="48"/>
  <c r="G43" i="48"/>
  <c r="D43" i="48"/>
  <c r="C43" i="48"/>
  <c r="E43" i="48" s="1"/>
  <c r="G42" i="48"/>
  <c r="E42" i="48"/>
  <c r="D42" i="48"/>
  <c r="C42" i="48"/>
  <c r="G41" i="48"/>
  <c r="D41" i="48"/>
  <c r="C41" i="48"/>
  <c r="G40" i="48"/>
  <c r="D40" i="48"/>
  <c r="E40" i="48" s="1"/>
  <c r="C40" i="48"/>
  <c r="G39" i="48"/>
  <c r="D39" i="48"/>
  <c r="C39" i="48"/>
  <c r="E39" i="48" s="1"/>
  <c r="G38" i="48"/>
  <c r="E38" i="48"/>
  <c r="D38" i="48"/>
  <c r="C38" i="48"/>
  <c r="G37" i="48"/>
  <c r="D37" i="48"/>
  <c r="C37" i="48"/>
  <c r="E37" i="48" s="1"/>
  <c r="G36" i="48"/>
  <c r="D36" i="48"/>
  <c r="E36" i="48" s="1"/>
  <c r="C36" i="48"/>
  <c r="G35" i="48"/>
  <c r="D35" i="48"/>
  <c r="C35" i="48"/>
  <c r="G34" i="48"/>
  <c r="E34" i="48"/>
  <c r="D34" i="48"/>
  <c r="C34" i="48"/>
  <c r="G33" i="48"/>
  <c r="D33" i="48"/>
  <c r="C33" i="48"/>
  <c r="G32" i="48"/>
  <c r="D32" i="48"/>
  <c r="E32" i="48" s="1"/>
  <c r="C32" i="48"/>
  <c r="G31" i="48"/>
  <c r="D31" i="48"/>
  <c r="C31" i="48"/>
  <c r="E31" i="48" s="1"/>
  <c r="G30" i="48"/>
  <c r="D30" i="48"/>
  <c r="E30" i="48" s="1"/>
  <c r="C30" i="48"/>
  <c r="G29" i="48"/>
  <c r="D29" i="48"/>
  <c r="C29" i="48"/>
  <c r="G28" i="48"/>
  <c r="I28" i="48"/>
  <c r="D28" i="48"/>
  <c r="E28" i="48" s="1"/>
  <c r="C28" i="48"/>
  <c r="G27" i="48"/>
  <c r="D27" i="48"/>
  <c r="C27" i="48"/>
  <c r="G26" i="48"/>
  <c r="E26" i="48"/>
  <c r="D26" i="48"/>
  <c r="C26" i="48"/>
  <c r="G25" i="48"/>
  <c r="D25" i="48"/>
  <c r="C25" i="48"/>
  <c r="E25" i="48" s="1"/>
  <c r="G24" i="48"/>
  <c r="I24" i="48"/>
  <c r="E24" i="48"/>
  <c r="D24" i="48"/>
  <c r="C24" i="48"/>
  <c r="G23" i="48"/>
  <c r="D23" i="48"/>
  <c r="E23" i="48" s="1"/>
  <c r="C23" i="48"/>
  <c r="G22" i="48"/>
  <c r="E22" i="48"/>
  <c r="D22" i="48"/>
  <c r="C22" i="48"/>
  <c r="G21" i="48"/>
  <c r="D21" i="48"/>
  <c r="C21" i="48"/>
  <c r="E21" i="48" s="1"/>
  <c r="G20" i="48"/>
  <c r="I20" i="48"/>
  <c r="D20" i="48"/>
  <c r="E20" i="48" s="1"/>
  <c r="C20" i="48"/>
  <c r="G19" i="48"/>
  <c r="D19" i="48"/>
  <c r="C19" i="48"/>
  <c r="G18" i="48"/>
  <c r="D18" i="48"/>
  <c r="C18" i="48"/>
  <c r="G17" i="48"/>
  <c r="E17" i="48"/>
  <c r="D17" i="48"/>
  <c r="C17" i="48"/>
  <c r="G16" i="48"/>
  <c r="D16" i="48"/>
  <c r="C16" i="48"/>
  <c r="E16" i="48" s="1"/>
  <c r="G15" i="48"/>
  <c r="D15" i="48"/>
  <c r="C15" i="48"/>
  <c r="G14" i="48"/>
  <c r="I14" i="48"/>
  <c r="E14" i="48"/>
  <c r="D14" i="48"/>
  <c r="C14" i="48"/>
  <c r="G13" i="48"/>
  <c r="D13" i="48"/>
  <c r="E13" i="48" s="1"/>
  <c r="C13" i="48"/>
  <c r="G12" i="48"/>
  <c r="D12" i="48"/>
  <c r="C12" i="48"/>
  <c r="G11" i="48"/>
  <c r="D11" i="48"/>
  <c r="C11" i="48"/>
  <c r="G10" i="48"/>
  <c r="D10" i="48"/>
  <c r="C10" i="48"/>
  <c r="G9" i="48"/>
  <c r="E9" i="48"/>
  <c r="D9" i="48"/>
  <c r="C9" i="48"/>
  <c r="G8" i="48"/>
  <c r="E8" i="48"/>
  <c r="D8" i="48"/>
  <c r="C8" i="48"/>
  <c r="G7" i="48"/>
  <c r="D7" i="48"/>
  <c r="C7" i="48"/>
  <c r="G6" i="48"/>
  <c r="E6" i="48"/>
  <c r="D6" i="48"/>
  <c r="C6" i="48"/>
  <c r="G5" i="48"/>
  <c r="D5" i="48"/>
  <c r="E5" i="48" s="1"/>
  <c r="C5" i="48"/>
  <c r="G4" i="48"/>
  <c r="D4" i="48"/>
  <c r="C4" i="48"/>
  <c r="E4" i="48" s="1"/>
  <c r="G3" i="48"/>
  <c r="I3" i="48"/>
  <c r="D3" i="48"/>
  <c r="E3" i="48" s="1"/>
  <c r="C3" i="48"/>
  <c r="G8" i="47"/>
  <c r="D8" i="47"/>
  <c r="C8" i="47"/>
  <c r="G24" i="47"/>
  <c r="D24" i="47"/>
  <c r="C24" i="47"/>
  <c r="G40" i="47"/>
  <c r="D40" i="47"/>
  <c r="C40" i="47"/>
  <c r="G3" i="47"/>
  <c r="D3" i="47"/>
  <c r="C3" i="47"/>
  <c r="G35" i="47"/>
  <c r="D35" i="47"/>
  <c r="C35" i="47"/>
  <c r="G19" i="47"/>
  <c r="D19" i="47"/>
  <c r="C19" i="47"/>
  <c r="G64" i="47"/>
  <c r="D64" i="47"/>
  <c r="C64" i="47"/>
  <c r="G29" i="47"/>
  <c r="D29" i="47"/>
  <c r="C29" i="47"/>
  <c r="G15" i="47"/>
  <c r="D15" i="47"/>
  <c r="C15" i="47"/>
  <c r="G10" i="47"/>
  <c r="D10" i="47"/>
  <c r="C10" i="47"/>
  <c r="G63" i="47"/>
  <c r="D63" i="47"/>
  <c r="C63" i="47"/>
  <c r="G44" i="47"/>
  <c r="D44" i="47"/>
  <c r="C44" i="47"/>
  <c r="G32" i="47"/>
  <c r="D32" i="47"/>
  <c r="C32" i="47"/>
  <c r="G16" i="47"/>
  <c r="D16" i="47"/>
  <c r="C16" i="47"/>
  <c r="G30" i="47"/>
  <c r="D30" i="47"/>
  <c r="C30" i="47"/>
  <c r="G21" i="47"/>
  <c r="D21" i="47"/>
  <c r="C21" i="47"/>
  <c r="G27" i="47"/>
  <c r="D27" i="47"/>
  <c r="C27" i="47"/>
  <c r="G14" i="47"/>
  <c r="D14" i="47"/>
  <c r="C14" i="47"/>
  <c r="G33" i="47"/>
  <c r="D33" i="47"/>
  <c r="C33" i="47"/>
  <c r="G31" i="47"/>
  <c r="D31" i="47"/>
  <c r="C31" i="47"/>
  <c r="G62" i="47"/>
  <c r="D62" i="47"/>
  <c r="C62" i="47"/>
  <c r="G61" i="47"/>
  <c r="D61" i="47"/>
  <c r="C61" i="47"/>
  <c r="G60" i="47"/>
  <c r="D60" i="47"/>
  <c r="C60" i="47"/>
  <c r="G26" i="47"/>
  <c r="D26" i="47"/>
  <c r="C26" i="47"/>
  <c r="G36" i="47"/>
  <c r="D36" i="47"/>
  <c r="C36" i="47"/>
  <c r="G13" i="47"/>
  <c r="D13" i="47"/>
  <c r="C13" i="47"/>
  <c r="G4" i="47"/>
  <c r="D4" i="47"/>
  <c r="G59" i="47"/>
  <c r="D59" i="47"/>
  <c r="C59" i="47"/>
  <c r="G34" i="47"/>
  <c r="D34" i="47"/>
  <c r="C34" i="47"/>
  <c r="G5" i="47"/>
  <c r="D5" i="47"/>
  <c r="C5" i="47"/>
  <c r="G58" i="47"/>
  <c r="D58" i="47"/>
  <c r="C58" i="47"/>
  <c r="G57" i="47"/>
  <c r="D57" i="47"/>
  <c r="C57" i="47"/>
  <c r="G9" i="47"/>
  <c r="D9" i="47"/>
  <c r="C9" i="47"/>
  <c r="G41" i="47"/>
  <c r="D41" i="47"/>
  <c r="C41" i="47"/>
  <c r="G56" i="47"/>
  <c r="D56" i="47"/>
  <c r="C56" i="47"/>
  <c r="G55" i="47"/>
  <c r="D55" i="47"/>
  <c r="C55" i="47"/>
  <c r="G54" i="47"/>
  <c r="D54" i="47"/>
  <c r="C54" i="47"/>
  <c r="G39" i="47"/>
  <c r="D39" i="47"/>
  <c r="C39" i="47"/>
  <c r="G53" i="47"/>
  <c r="D53" i="47"/>
  <c r="C53" i="47"/>
  <c r="G22" i="47"/>
  <c r="D22" i="47"/>
  <c r="C22" i="47"/>
  <c r="G52" i="47"/>
  <c r="D52" i="47"/>
  <c r="C52" i="47"/>
  <c r="G42" i="47"/>
  <c r="D42" i="47"/>
  <c r="C42" i="47"/>
  <c r="G25" i="47"/>
  <c r="D25" i="47"/>
  <c r="C25" i="47"/>
  <c r="G51" i="47"/>
  <c r="D51" i="47"/>
  <c r="C51" i="47"/>
  <c r="G50" i="47"/>
  <c r="D50" i="47"/>
  <c r="C50" i="47"/>
  <c r="G49" i="47"/>
  <c r="D49" i="47"/>
  <c r="C49" i="47"/>
  <c r="G38" i="47"/>
  <c r="D38" i="47"/>
  <c r="C38" i="47"/>
  <c r="G43" i="47"/>
  <c r="D43" i="47"/>
  <c r="C43" i="47"/>
  <c r="G28" i="47"/>
  <c r="D28" i="47"/>
  <c r="C28" i="47"/>
  <c r="G7" i="47"/>
  <c r="D7" i="47"/>
  <c r="C7" i="47"/>
  <c r="G48" i="47"/>
  <c r="D48" i="47"/>
  <c r="C48" i="47"/>
  <c r="G20" i="47"/>
  <c r="D20" i="47"/>
  <c r="C20" i="47"/>
  <c r="G47" i="47"/>
  <c r="D47" i="47"/>
  <c r="C47" i="47"/>
  <c r="G11" i="47"/>
  <c r="D11" i="47"/>
  <c r="C11" i="47"/>
  <c r="G46" i="47"/>
  <c r="D46" i="47"/>
  <c r="C46" i="47"/>
  <c r="G23" i="47"/>
  <c r="D23" i="47"/>
  <c r="C23" i="47"/>
  <c r="E23" i="47" s="1"/>
  <c r="F23" i="47" s="1"/>
  <c r="G12" i="47"/>
  <c r="D12" i="47"/>
  <c r="C12" i="47"/>
  <c r="G18" i="47"/>
  <c r="D18" i="47"/>
  <c r="C18" i="47"/>
  <c r="G17" i="47"/>
  <c r="D17" i="47"/>
  <c r="C17" i="47"/>
  <c r="G45" i="47"/>
  <c r="D45" i="47"/>
  <c r="C45" i="47"/>
  <c r="E45" i="47" s="1"/>
  <c r="G6" i="47"/>
  <c r="D6" i="47"/>
  <c r="C6" i="47"/>
  <c r="G37" i="47"/>
  <c r="D37" i="47"/>
  <c r="C37" i="47"/>
  <c r="AN4" i="45"/>
  <c r="AN5" i="45"/>
  <c r="AN6" i="45"/>
  <c r="AN7" i="45"/>
  <c r="AN8" i="45"/>
  <c r="AN9" i="45"/>
  <c r="AN10" i="45"/>
  <c r="AN11" i="45"/>
  <c r="AN12" i="45"/>
  <c r="AN13" i="45"/>
  <c r="AN14" i="45"/>
  <c r="AN15" i="45"/>
  <c r="AN16" i="45"/>
  <c r="AN17" i="45"/>
  <c r="AN18" i="45"/>
  <c r="AN19" i="45"/>
  <c r="AN20" i="45"/>
  <c r="AN21" i="45"/>
  <c r="AN22" i="45"/>
  <c r="AN23" i="45"/>
  <c r="AN24" i="45"/>
  <c r="AN25" i="45"/>
  <c r="AN26" i="45"/>
  <c r="AN27" i="45"/>
  <c r="AN28" i="45"/>
  <c r="AN29" i="45"/>
  <c r="AN30" i="45"/>
  <c r="AN31" i="45"/>
  <c r="AN32" i="45"/>
  <c r="AN33" i="45"/>
  <c r="AN34" i="45"/>
  <c r="AN35" i="45"/>
  <c r="AN36" i="45"/>
  <c r="AN37" i="45"/>
  <c r="AN38" i="45"/>
  <c r="AN39" i="45"/>
  <c r="AN40" i="45"/>
  <c r="AN41" i="45"/>
  <c r="AN42" i="45"/>
  <c r="AN43" i="45"/>
  <c r="AN44" i="45"/>
  <c r="AN45" i="45"/>
  <c r="AN46" i="45"/>
  <c r="AN47" i="45"/>
  <c r="AN48" i="45"/>
  <c r="AN49" i="45"/>
  <c r="AN50" i="45"/>
  <c r="AN51" i="45"/>
  <c r="AN52" i="45"/>
  <c r="AN53" i="45"/>
  <c r="AN54" i="45"/>
  <c r="AN55" i="45"/>
  <c r="AN56" i="45"/>
  <c r="AN57" i="45"/>
  <c r="AN58" i="45"/>
  <c r="AN59" i="45"/>
  <c r="AN60" i="45"/>
  <c r="AN61" i="45"/>
  <c r="AN62" i="45"/>
  <c r="AN63" i="45"/>
  <c r="AN64" i="45"/>
  <c r="AN3" i="45"/>
  <c r="AM3" i="45"/>
  <c r="AM4" i="45"/>
  <c r="AM5" i="45"/>
  <c r="AM6" i="45"/>
  <c r="AM7" i="45"/>
  <c r="AM8" i="45"/>
  <c r="AM9" i="45"/>
  <c r="AM10" i="45"/>
  <c r="AM11" i="45"/>
  <c r="AM12" i="45"/>
  <c r="AM13" i="45"/>
  <c r="AM14" i="45"/>
  <c r="AM15" i="45"/>
  <c r="AM16" i="45"/>
  <c r="AM17" i="45"/>
  <c r="AM18" i="45"/>
  <c r="AM19" i="45"/>
  <c r="AM20" i="45"/>
  <c r="AM21" i="45"/>
  <c r="AM22" i="45"/>
  <c r="AM23" i="45"/>
  <c r="AM24" i="45"/>
  <c r="AM25" i="45"/>
  <c r="AM26" i="45"/>
  <c r="AM27" i="45"/>
  <c r="AM28" i="45"/>
  <c r="AM29" i="45"/>
  <c r="AM30" i="45"/>
  <c r="AM31" i="45"/>
  <c r="AM32" i="45"/>
  <c r="AM33" i="45"/>
  <c r="AM34" i="45"/>
  <c r="AM35" i="45"/>
  <c r="AM36" i="45"/>
  <c r="AM37" i="45"/>
  <c r="AM38" i="45"/>
  <c r="AM39" i="45"/>
  <c r="AM40" i="45"/>
  <c r="AM41" i="45"/>
  <c r="AM42" i="45"/>
  <c r="AM43" i="45"/>
  <c r="AM44" i="45"/>
  <c r="AM45" i="45"/>
  <c r="AM46" i="45"/>
  <c r="AM47" i="45"/>
  <c r="AM48" i="45"/>
  <c r="AM49" i="45"/>
  <c r="AM50" i="45"/>
  <c r="AM51" i="45"/>
  <c r="AM52" i="45"/>
  <c r="AM53" i="45"/>
  <c r="AM54" i="45"/>
  <c r="AM55" i="45"/>
  <c r="AM56" i="45"/>
  <c r="AM57" i="45"/>
  <c r="AM58" i="45"/>
  <c r="AM59" i="45"/>
  <c r="AM60" i="45"/>
  <c r="AM61" i="45"/>
  <c r="AM62" i="45"/>
  <c r="AM63" i="45"/>
  <c r="AM64" i="45"/>
  <c r="AF16" i="42"/>
  <c r="AC77" i="42"/>
  <c r="Z77" i="42"/>
  <c r="W77" i="42"/>
  <c r="T77" i="42"/>
  <c r="Q77" i="42"/>
  <c r="N77" i="42"/>
  <c r="K77" i="42"/>
  <c r="H77" i="42"/>
  <c r="E77" i="42"/>
  <c r="AC76" i="42"/>
  <c r="Z76" i="42"/>
  <c r="W76" i="42"/>
  <c r="T76" i="42"/>
  <c r="Q76" i="42"/>
  <c r="N76" i="42"/>
  <c r="K76" i="42"/>
  <c r="AF76" i="42" s="1"/>
  <c r="H76" i="42"/>
  <c r="E76" i="42"/>
  <c r="AC75" i="42"/>
  <c r="Z75" i="42"/>
  <c r="W75" i="42"/>
  <c r="T75" i="42"/>
  <c r="Q75" i="42"/>
  <c r="N75" i="42"/>
  <c r="K75" i="42"/>
  <c r="H75" i="42"/>
  <c r="E75" i="42"/>
  <c r="AC74" i="42"/>
  <c r="Z74" i="42"/>
  <c r="W74" i="42"/>
  <c r="T74" i="42"/>
  <c r="Q74" i="42"/>
  <c r="N74" i="42"/>
  <c r="K74" i="42"/>
  <c r="H74" i="42"/>
  <c r="E74" i="42"/>
  <c r="AC73" i="42"/>
  <c r="Z73" i="42"/>
  <c r="W73" i="42"/>
  <c r="T73" i="42"/>
  <c r="Q73" i="42"/>
  <c r="N73" i="42"/>
  <c r="K73" i="42"/>
  <c r="H73" i="42"/>
  <c r="E73" i="42"/>
  <c r="AC72" i="42"/>
  <c r="Z72" i="42"/>
  <c r="W72" i="42"/>
  <c r="T72" i="42"/>
  <c r="Q72" i="42"/>
  <c r="N72" i="42"/>
  <c r="K72" i="42"/>
  <c r="H72" i="42"/>
  <c r="E72" i="42"/>
  <c r="AC71" i="42"/>
  <c r="Z71" i="42"/>
  <c r="W71" i="42"/>
  <c r="T71" i="42"/>
  <c r="Q71" i="42"/>
  <c r="N71" i="42"/>
  <c r="K71" i="42"/>
  <c r="H71" i="42"/>
  <c r="E71" i="42"/>
  <c r="AC70" i="42"/>
  <c r="Z70" i="42"/>
  <c r="W70" i="42"/>
  <c r="T70" i="42"/>
  <c r="Q70" i="42"/>
  <c r="N70" i="42"/>
  <c r="K70" i="42"/>
  <c r="H70" i="42"/>
  <c r="E70" i="42"/>
  <c r="AC69" i="42"/>
  <c r="Z69" i="42"/>
  <c r="W69" i="42"/>
  <c r="T69" i="42"/>
  <c r="Q69" i="42"/>
  <c r="N69" i="42"/>
  <c r="K69" i="42"/>
  <c r="H69" i="42"/>
  <c r="E69" i="42"/>
  <c r="AC68" i="42"/>
  <c r="Z68" i="42"/>
  <c r="W68" i="42"/>
  <c r="T68" i="42"/>
  <c r="Q68" i="42"/>
  <c r="N68" i="42"/>
  <c r="K68" i="42"/>
  <c r="H68" i="42"/>
  <c r="E68" i="42"/>
  <c r="AC67" i="42"/>
  <c r="Z67" i="42"/>
  <c r="W67" i="42"/>
  <c r="T67" i="42"/>
  <c r="Q67" i="42"/>
  <c r="N67" i="42"/>
  <c r="AD67" i="42" s="1"/>
  <c r="K67" i="42"/>
  <c r="H67" i="42"/>
  <c r="E67" i="42"/>
  <c r="AC66" i="42"/>
  <c r="Z66" i="42"/>
  <c r="W66" i="42"/>
  <c r="T66" i="42"/>
  <c r="Q66" i="42"/>
  <c r="N66" i="42"/>
  <c r="K66" i="42"/>
  <c r="H66" i="42"/>
  <c r="E66" i="42"/>
  <c r="AC65" i="42"/>
  <c r="Z65" i="42"/>
  <c r="W65" i="42"/>
  <c r="T65" i="42"/>
  <c r="Q65" i="42"/>
  <c r="N65" i="42"/>
  <c r="K65" i="42"/>
  <c r="H65" i="42"/>
  <c r="E65" i="42"/>
  <c r="AC64" i="42"/>
  <c r="Z64" i="42"/>
  <c r="W64" i="42"/>
  <c r="T64" i="42"/>
  <c r="Q64" i="42"/>
  <c r="N64" i="42"/>
  <c r="K64" i="42"/>
  <c r="H64" i="42"/>
  <c r="E64" i="42"/>
  <c r="AC63" i="42"/>
  <c r="Z63" i="42"/>
  <c r="W63" i="42"/>
  <c r="T63" i="42"/>
  <c r="Q63" i="42"/>
  <c r="N63" i="42"/>
  <c r="K63" i="42"/>
  <c r="H63" i="42"/>
  <c r="E63" i="42"/>
  <c r="AC62" i="42"/>
  <c r="Z62" i="42"/>
  <c r="W62" i="42"/>
  <c r="T62" i="42"/>
  <c r="Q62" i="42"/>
  <c r="N62" i="42"/>
  <c r="K62" i="42"/>
  <c r="H62" i="42"/>
  <c r="E62" i="42"/>
  <c r="AC61" i="42"/>
  <c r="Z61" i="42"/>
  <c r="W61" i="42"/>
  <c r="T61" i="42"/>
  <c r="Q61" i="42"/>
  <c r="N61" i="42"/>
  <c r="K61" i="42"/>
  <c r="H61" i="42"/>
  <c r="AF61" i="42" s="1"/>
  <c r="E61" i="42"/>
  <c r="AC60" i="42"/>
  <c r="Z60" i="42"/>
  <c r="W60" i="42"/>
  <c r="T60" i="42"/>
  <c r="Q60" i="42"/>
  <c r="N60" i="42"/>
  <c r="K60" i="42"/>
  <c r="H60" i="42"/>
  <c r="E60" i="42"/>
  <c r="AC59" i="42"/>
  <c r="Z59" i="42"/>
  <c r="W59" i="42"/>
  <c r="T59" i="42"/>
  <c r="Q59" i="42"/>
  <c r="N59" i="42"/>
  <c r="K59" i="42"/>
  <c r="H59" i="42"/>
  <c r="E59" i="42"/>
  <c r="AC58" i="42"/>
  <c r="Z58" i="42"/>
  <c r="W58" i="42"/>
  <c r="T58" i="42"/>
  <c r="Q58" i="42"/>
  <c r="N58" i="42"/>
  <c r="K58" i="42"/>
  <c r="H58" i="42"/>
  <c r="E58" i="42"/>
  <c r="AC57" i="42"/>
  <c r="Z57" i="42"/>
  <c r="W57" i="42"/>
  <c r="T57" i="42"/>
  <c r="Q57" i="42"/>
  <c r="N57" i="42"/>
  <c r="K57" i="42"/>
  <c r="H57" i="42"/>
  <c r="E57" i="42"/>
  <c r="AC56" i="42"/>
  <c r="Z56" i="42"/>
  <c r="W56" i="42"/>
  <c r="AD56" i="42" s="1"/>
  <c r="T56" i="42"/>
  <c r="Q56" i="42"/>
  <c r="N56" i="42"/>
  <c r="K56" i="42"/>
  <c r="H56" i="42"/>
  <c r="E56" i="42"/>
  <c r="AC55" i="42"/>
  <c r="Z55" i="42"/>
  <c r="W55" i="42"/>
  <c r="T55" i="42"/>
  <c r="Q55" i="42"/>
  <c r="N55" i="42"/>
  <c r="K55" i="42"/>
  <c r="H55" i="42"/>
  <c r="E55" i="42"/>
  <c r="AC54" i="42"/>
  <c r="Z54" i="42"/>
  <c r="W54" i="42"/>
  <c r="T54" i="42"/>
  <c r="Q54" i="42"/>
  <c r="N54" i="42"/>
  <c r="K54" i="42"/>
  <c r="H54" i="42"/>
  <c r="E54" i="42"/>
  <c r="AC53" i="42"/>
  <c r="Z53" i="42"/>
  <c r="W53" i="42"/>
  <c r="T53" i="42"/>
  <c r="Q53" i="42"/>
  <c r="N53" i="42"/>
  <c r="K53" i="42"/>
  <c r="H53" i="42"/>
  <c r="E53" i="42"/>
  <c r="AC52" i="42"/>
  <c r="Z52" i="42"/>
  <c r="W52" i="42"/>
  <c r="T52" i="42"/>
  <c r="Q52" i="42"/>
  <c r="N52" i="42"/>
  <c r="K52" i="42"/>
  <c r="AD52" i="42" s="1"/>
  <c r="H52" i="42"/>
  <c r="E52" i="42"/>
  <c r="AC51" i="42"/>
  <c r="Z51" i="42"/>
  <c r="W51" i="42"/>
  <c r="T51" i="42"/>
  <c r="Q51" i="42"/>
  <c r="N51" i="42"/>
  <c r="K51" i="42"/>
  <c r="H51" i="42"/>
  <c r="E51" i="42"/>
  <c r="AC50" i="42"/>
  <c r="Z50" i="42"/>
  <c r="W50" i="42"/>
  <c r="T50" i="42"/>
  <c r="Q50" i="42"/>
  <c r="N50" i="42"/>
  <c r="K50" i="42"/>
  <c r="H50" i="42"/>
  <c r="E50" i="42"/>
  <c r="AC49" i="42"/>
  <c r="Z49" i="42"/>
  <c r="W49" i="42"/>
  <c r="T49" i="42"/>
  <c r="Q49" i="42"/>
  <c r="N49" i="42"/>
  <c r="K49" i="42"/>
  <c r="H49" i="42"/>
  <c r="E49" i="42"/>
  <c r="AC48" i="42"/>
  <c r="Z48" i="42"/>
  <c r="W48" i="42"/>
  <c r="T48" i="42"/>
  <c r="Q48" i="42"/>
  <c r="N48" i="42"/>
  <c r="K48" i="42"/>
  <c r="H48" i="42"/>
  <c r="E48" i="42"/>
  <c r="AC47" i="42"/>
  <c r="Z47" i="42"/>
  <c r="W47" i="42"/>
  <c r="T47" i="42"/>
  <c r="Q47" i="42"/>
  <c r="N47" i="42"/>
  <c r="K47" i="42"/>
  <c r="H47" i="42"/>
  <c r="E47" i="42"/>
  <c r="AC46" i="42"/>
  <c r="Z46" i="42"/>
  <c r="W46" i="42"/>
  <c r="T46" i="42"/>
  <c r="Q46" i="42"/>
  <c r="N46" i="42"/>
  <c r="K46" i="42"/>
  <c r="H46" i="42"/>
  <c r="E46" i="42"/>
  <c r="AD46" i="42" s="1"/>
  <c r="AC45" i="42"/>
  <c r="Z45" i="42"/>
  <c r="W45" i="42"/>
  <c r="T45" i="42"/>
  <c r="Q45" i="42"/>
  <c r="N45" i="42"/>
  <c r="K45" i="42"/>
  <c r="H45" i="42"/>
  <c r="E45" i="42"/>
  <c r="AC44" i="42"/>
  <c r="Z44" i="42"/>
  <c r="W44" i="42"/>
  <c r="T44" i="42"/>
  <c r="Q44" i="42"/>
  <c r="N44" i="42"/>
  <c r="K44" i="42"/>
  <c r="H44" i="42"/>
  <c r="E44" i="42"/>
  <c r="AC43" i="42"/>
  <c r="Z43" i="42"/>
  <c r="W43" i="42"/>
  <c r="T43" i="42"/>
  <c r="Q43" i="42"/>
  <c r="N43" i="42"/>
  <c r="K43" i="42"/>
  <c r="H43" i="42"/>
  <c r="E43" i="42"/>
  <c r="AC42" i="42"/>
  <c r="Z42" i="42"/>
  <c r="W42" i="42"/>
  <c r="T42" i="42"/>
  <c r="Q42" i="42"/>
  <c r="AF42" i="42" s="1"/>
  <c r="N42" i="42"/>
  <c r="K42" i="42"/>
  <c r="H42" i="42"/>
  <c r="E42" i="42"/>
  <c r="AC41" i="42"/>
  <c r="Z41" i="42"/>
  <c r="W41" i="42"/>
  <c r="T41" i="42"/>
  <c r="Q41" i="42"/>
  <c r="N41" i="42"/>
  <c r="K41" i="42"/>
  <c r="H41" i="42"/>
  <c r="E41" i="42"/>
  <c r="AC40" i="42"/>
  <c r="Z40" i="42"/>
  <c r="W40" i="42"/>
  <c r="T40" i="42"/>
  <c r="Q40" i="42"/>
  <c r="N40" i="42"/>
  <c r="K40" i="42"/>
  <c r="H40" i="42"/>
  <c r="E40" i="42"/>
  <c r="AC39" i="42"/>
  <c r="Z39" i="42"/>
  <c r="W39" i="42"/>
  <c r="T39" i="42"/>
  <c r="Q39" i="42"/>
  <c r="N39" i="42"/>
  <c r="K39" i="42"/>
  <c r="H39" i="42"/>
  <c r="E39" i="42"/>
  <c r="AC38" i="42"/>
  <c r="Z38" i="42"/>
  <c r="W38" i="42"/>
  <c r="T38" i="42"/>
  <c r="Q38" i="42"/>
  <c r="N38" i="42"/>
  <c r="K38" i="42"/>
  <c r="H38" i="42"/>
  <c r="E38" i="42"/>
  <c r="AC37" i="42"/>
  <c r="Z37" i="42"/>
  <c r="W37" i="42"/>
  <c r="T37" i="42"/>
  <c r="Q37" i="42"/>
  <c r="N37" i="42"/>
  <c r="K37" i="42"/>
  <c r="H37" i="42"/>
  <c r="AD37" i="42" s="1"/>
  <c r="E37" i="42"/>
  <c r="AC36" i="42"/>
  <c r="Z36" i="42"/>
  <c r="W36" i="42"/>
  <c r="T36" i="42"/>
  <c r="Q36" i="42"/>
  <c r="N36" i="42"/>
  <c r="K36" i="42"/>
  <c r="H36" i="42"/>
  <c r="E36" i="42"/>
  <c r="AC35" i="42"/>
  <c r="Z35" i="42"/>
  <c r="W35" i="42"/>
  <c r="T35" i="42"/>
  <c r="Q35" i="42"/>
  <c r="N35" i="42"/>
  <c r="K35" i="42"/>
  <c r="H35" i="42"/>
  <c r="E35" i="42"/>
  <c r="AC34" i="42"/>
  <c r="Z34" i="42"/>
  <c r="W34" i="42"/>
  <c r="T34" i="42"/>
  <c r="Q34" i="42"/>
  <c r="N34" i="42"/>
  <c r="K34" i="42"/>
  <c r="H34" i="42"/>
  <c r="E34" i="42"/>
  <c r="AC33" i="42"/>
  <c r="Z33" i="42"/>
  <c r="W33" i="42"/>
  <c r="T33" i="42"/>
  <c r="Q33" i="42"/>
  <c r="N33" i="42"/>
  <c r="K33" i="42"/>
  <c r="H33" i="42"/>
  <c r="E33" i="42"/>
  <c r="AC32" i="42"/>
  <c r="Z32" i="42"/>
  <c r="W32" i="42"/>
  <c r="T32" i="42"/>
  <c r="Q32" i="42"/>
  <c r="N32" i="42"/>
  <c r="K32" i="42"/>
  <c r="H32" i="42"/>
  <c r="E32" i="42"/>
  <c r="AC31" i="42"/>
  <c r="Z31" i="42"/>
  <c r="W31" i="42"/>
  <c r="T31" i="42"/>
  <c r="Q31" i="42"/>
  <c r="N31" i="42"/>
  <c r="K31" i="42"/>
  <c r="H31" i="42"/>
  <c r="E31" i="42"/>
  <c r="AC30" i="42"/>
  <c r="Z30" i="42"/>
  <c r="W30" i="42"/>
  <c r="T30" i="42"/>
  <c r="Q30" i="42"/>
  <c r="N30" i="42"/>
  <c r="K30" i="42"/>
  <c r="H30" i="42"/>
  <c r="E30" i="42"/>
  <c r="AC29" i="42"/>
  <c r="Z29" i="42"/>
  <c r="W29" i="42"/>
  <c r="T29" i="42"/>
  <c r="Q29" i="42"/>
  <c r="N29" i="42"/>
  <c r="K29" i="42"/>
  <c r="H29" i="42"/>
  <c r="E29" i="42"/>
  <c r="AC28" i="42"/>
  <c r="Z28" i="42"/>
  <c r="W28" i="42"/>
  <c r="T28" i="42"/>
  <c r="Q28" i="42"/>
  <c r="N28" i="42"/>
  <c r="K28" i="42"/>
  <c r="H28" i="42"/>
  <c r="E28" i="42"/>
  <c r="AC27" i="42"/>
  <c r="Z27" i="42"/>
  <c r="W27" i="42"/>
  <c r="T27" i="42"/>
  <c r="Q27" i="42"/>
  <c r="N27" i="42"/>
  <c r="AF27" i="42" s="1"/>
  <c r="K27" i="42"/>
  <c r="H27" i="42"/>
  <c r="E27" i="42"/>
  <c r="AC26" i="42"/>
  <c r="Z26" i="42"/>
  <c r="W26" i="42"/>
  <c r="T26" i="42"/>
  <c r="Q26" i="42"/>
  <c r="N26" i="42"/>
  <c r="K26" i="42"/>
  <c r="H26" i="42"/>
  <c r="E26" i="42"/>
  <c r="AC25" i="42"/>
  <c r="Z25" i="42"/>
  <c r="W25" i="42"/>
  <c r="T25" i="42"/>
  <c r="Q25" i="42"/>
  <c r="N25" i="42"/>
  <c r="K25" i="42"/>
  <c r="H25" i="42"/>
  <c r="E25" i="42"/>
  <c r="AC24" i="42"/>
  <c r="Z24" i="42"/>
  <c r="W24" i="42"/>
  <c r="T24" i="42"/>
  <c r="Q24" i="42"/>
  <c r="N24" i="42"/>
  <c r="K24" i="42"/>
  <c r="H24" i="42"/>
  <c r="E24" i="42"/>
  <c r="AC23" i="42"/>
  <c r="Z23" i="42"/>
  <c r="W23" i="42"/>
  <c r="T23" i="42"/>
  <c r="Q23" i="42"/>
  <c r="N23" i="42"/>
  <c r="K23" i="42"/>
  <c r="H23" i="42"/>
  <c r="E23" i="42"/>
  <c r="AD23" i="42" s="1"/>
  <c r="AC22" i="42"/>
  <c r="Z22" i="42"/>
  <c r="W22" i="42"/>
  <c r="T22" i="42"/>
  <c r="Q22" i="42"/>
  <c r="N22" i="42"/>
  <c r="K22" i="42"/>
  <c r="H22" i="42"/>
  <c r="E22" i="42"/>
  <c r="AC21" i="42"/>
  <c r="Z21" i="42"/>
  <c r="W21" i="42"/>
  <c r="T21" i="42"/>
  <c r="Q21" i="42"/>
  <c r="N21" i="42"/>
  <c r="K21" i="42"/>
  <c r="H21" i="42"/>
  <c r="E21" i="42"/>
  <c r="AC20" i="42"/>
  <c r="Z20" i="42"/>
  <c r="W20" i="42"/>
  <c r="T20" i="42"/>
  <c r="Q20" i="42"/>
  <c r="N20" i="42"/>
  <c r="K20" i="42"/>
  <c r="H20" i="42"/>
  <c r="E20" i="42"/>
  <c r="AC19" i="42"/>
  <c r="Z19" i="42"/>
  <c r="W19" i="42"/>
  <c r="T19" i="42"/>
  <c r="Q19" i="42"/>
  <c r="N19" i="42"/>
  <c r="K19" i="42"/>
  <c r="H19" i="42"/>
  <c r="E19" i="42"/>
  <c r="AC18" i="42"/>
  <c r="Z18" i="42"/>
  <c r="W18" i="42"/>
  <c r="T18" i="42"/>
  <c r="Q18" i="42"/>
  <c r="AD18" i="42" s="1"/>
  <c r="N18" i="42"/>
  <c r="K18" i="42"/>
  <c r="H18" i="42"/>
  <c r="E18" i="42"/>
  <c r="AC17" i="42"/>
  <c r="Z17" i="42"/>
  <c r="W17" i="42"/>
  <c r="T17" i="42"/>
  <c r="Q17" i="42"/>
  <c r="N17" i="42"/>
  <c r="K17" i="42"/>
  <c r="H17" i="42"/>
  <c r="E17" i="42"/>
  <c r="AC16" i="42"/>
  <c r="Z16" i="42"/>
  <c r="W16" i="42"/>
  <c r="T16" i="42"/>
  <c r="Q16" i="42"/>
  <c r="N16" i="42"/>
  <c r="K16" i="42"/>
  <c r="H16" i="42"/>
  <c r="E16" i="42"/>
  <c r="AF71" i="42"/>
  <c r="AF32" i="42"/>
  <c r="N77" i="40"/>
  <c r="N76" i="40"/>
  <c r="N75" i="40"/>
  <c r="N74" i="40"/>
  <c r="N73" i="40"/>
  <c r="N72" i="40"/>
  <c r="N71" i="40"/>
  <c r="N70" i="40"/>
  <c r="N69" i="40"/>
  <c r="N68" i="40"/>
  <c r="N67" i="40"/>
  <c r="N66" i="40"/>
  <c r="N65" i="40"/>
  <c r="N64" i="40"/>
  <c r="N63" i="40"/>
  <c r="N62" i="40"/>
  <c r="N61" i="40"/>
  <c r="N60" i="40"/>
  <c r="N59" i="40"/>
  <c r="N58" i="40"/>
  <c r="N57" i="40"/>
  <c r="N56" i="40"/>
  <c r="N55" i="40"/>
  <c r="N54" i="40"/>
  <c r="N53" i="40"/>
  <c r="N52" i="40"/>
  <c r="N51" i="40"/>
  <c r="N50" i="40"/>
  <c r="N49" i="40"/>
  <c r="N48" i="40"/>
  <c r="N47" i="40"/>
  <c r="N46" i="40"/>
  <c r="N45" i="40"/>
  <c r="N44" i="40"/>
  <c r="N43" i="40"/>
  <c r="N42" i="40"/>
  <c r="N41" i="40"/>
  <c r="N40" i="40"/>
  <c r="N39" i="40"/>
  <c r="N38" i="40"/>
  <c r="N37" i="40"/>
  <c r="N36" i="40"/>
  <c r="N35" i="40"/>
  <c r="N34" i="40"/>
  <c r="N33" i="40"/>
  <c r="N32" i="40"/>
  <c r="N31" i="40"/>
  <c r="N30" i="40"/>
  <c r="N29" i="40"/>
  <c r="N28" i="40"/>
  <c r="N27" i="40"/>
  <c r="N26" i="40"/>
  <c r="N25" i="40"/>
  <c r="N24" i="40"/>
  <c r="N23" i="40"/>
  <c r="N22" i="40"/>
  <c r="N21" i="40"/>
  <c r="N20" i="40"/>
  <c r="N19" i="40"/>
  <c r="N18" i="40"/>
  <c r="N17" i="40"/>
  <c r="N16" i="40"/>
  <c r="N77" i="39"/>
  <c r="N76" i="39"/>
  <c r="N75" i="39"/>
  <c r="N74" i="39"/>
  <c r="N73" i="39"/>
  <c r="N72" i="39"/>
  <c r="N71" i="39"/>
  <c r="N70" i="39"/>
  <c r="N69" i="39"/>
  <c r="N68" i="39"/>
  <c r="N67" i="39"/>
  <c r="N66" i="39"/>
  <c r="N65" i="39"/>
  <c r="N64" i="39"/>
  <c r="N63" i="39"/>
  <c r="N62" i="39"/>
  <c r="N61" i="39"/>
  <c r="N60" i="39"/>
  <c r="N59" i="39"/>
  <c r="N58" i="39"/>
  <c r="N57" i="39"/>
  <c r="N56" i="39"/>
  <c r="N55" i="39"/>
  <c r="N54" i="39"/>
  <c r="N53" i="39"/>
  <c r="N52" i="39"/>
  <c r="N51" i="39"/>
  <c r="N50" i="39"/>
  <c r="N49" i="39"/>
  <c r="N48" i="39"/>
  <c r="N47" i="39"/>
  <c r="N46" i="39"/>
  <c r="N45" i="39"/>
  <c r="N44" i="39"/>
  <c r="N43" i="39"/>
  <c r="N42" i="39"/>
  <c r="N41" i="39"/>
  <c r="N40" i="39"/>
  <c r="N39" i="39"/>
  <c r="N38" i="39"/>
  <c r="N37" i="39"/>
  <c r="N36" i="39"/>
  <c r="N35" i="39"/>
  <c r="N34" i="39"/>
  <c r="N33" i="39"/>
  <c r="N32" i="39"/>
  <c r="N31" i="39"/>
  <c r="N30" i="39"/>
  <c r="N29" i="39"/>
  <c r="N28" i="39"/>
  <c r="N27" i="39"/>
  <c r="N26" i="39"/>
  <c r="N25" i="39"/>
  <c r="N24" i="39"/>
  <c r="N23" i="39"/>
  <c r="N22" i="39"/>
  <c r="N21" i="39"/>
  <c r="N20" i="39"/>
  <c r="N19" i="39"/>
  <c r="N18" i="39"/>
  <c r="N17" i="39"/>
  <c r="N16" i="39"/>
  <c r="E37" i="47" l="1"/>
  <c r="F37" i="47" s="1"/>
  <c r="H37" i="47" s="1"/>
  <c r="E12" i="47"/>
  <c r="F12" i="47" s="1"/>
  <c r="E17" i="47"/>
  <c r="F17" i="47" s="1"/>
  <c r="E48" i="47"/>
  <c r="F48" i="47" s="1"/>
  <c r="I48" i="47" s="1"/>
  <c r="E38" i="47"/>
  <c r="F38" i="47" s="1"/>
  <c r="E53" i="47"/>
  <c r="F53" i="47" s="1"/>
  <c r="I53" i="47" s="1"/>
  <c r="E20" i="47"/>
  <c r="F20" i="47" s="1"/>
  <c r="H20" i="47" s="1"/>
  <c r="E7" i="48"/>
  <c r="I6" i="48" s="1"/>
  <c r="E27" i="48"/>
  <c r="E29" i="48"/>
  <c r="E47" i="48"/>
  <c r="E61" i="48"/>
  <c r="E9" i="47"/>
  <c r="F9" i="47" s="1"/>
  <c r="H9" i="47" s="1"/>
  <c r="E36" i="47"/>
  <c r="F36" i="47" s="1"/>
  <c r="E8" i="47"/>
  <c r="F8" i="47" s="1"/>
  <c r="H8" i="47" s="1"/>
  <c r="E12" i="48"/>
  <c r="E19" i="48"/>
  <c r="E41" i="48"/>
  <c r="E59" i="48"/>
  <c r="E64" i="48"/>
  <c r="E10" i="48"/>
  <c r="P9" i="48" s="1"/>
  <c r="E22" i="47"/>
  <c r="F22" i="47" s="1"/>
  <c r="E57" i="47"/>
  <c r="F57" i="47" s="1"/>
  <c r="I57" i="47" s="1"/>
  <c r="E15" i="48"/>
  <c r="E35" i="48"/>
  <c r="E53" i="48"/>
  <c r="E60" i="48"/>
  <c r="E24" i="47"/>
  <c r="F24" i="47" s="1"/>
  <c r="E11" i="48"/>
  <c r="E18" i="48"/>
  <c r="E33" i="48"/>
  <c r="E51" i="48"/>
  <c r="H38" i="48"/>
  <c r="I40" i="48"/>
  <c r="H34" i="48"/>
  <c r="I34" i="48"/>
  <c r="H8" i="48"/>
  <c r="H30" i="48"/>
  <c r="I30" i="48"/>
  <c r="H22" i="48"/>
  <c r="H26" i="48"/>
  <c r="I26" i="48"/>
  <c r="H58" i="48"/>
  <c r="I58" i="48"/>
  <c r="H63" i="48"/>
  <c r="H54" i="48"/>
  <c r="I54" i="48"/>
  <c r="H50" i="48"/>
  <c r="I52" i="48"/>
  <c r="H46" i="48"/>
  <c r="H23" i="48"/>
  <c r="H42" i="48"/>
  <c r="I42" i="48"/>
  <c r="H3" i="48"/>
  <c r="H6" i="48"/>
  <c r="H14" i="48"/>
  <c r="H20" i="48"/>
  <c r="H24" i="48"/>
  <c r="H28" i="48"/>
  <c r="H32" i="48"/>
  <c r="H36" i="48"/>
  <c r="H40" i="48"/>
  <c r="H44" i="48"/>
  <c r="H48" i="48"/>
  <c r="H52" i="48"/>
  <c r="H56" i="48"/>
  <c r="E47" i="47"/>
  <c r="F47" i="47" s="1"/>
  <c r="E7" i="47"/>
  <c r="F7" i="47" s="1"/>
  <c r="H7" i="47" s="1"/>
  <c r="E60" i="47"/>
  <c r="F60" i="47" s="1"/>
  <c r="I60" i="47" s="1"/>
  <c r="E49" i="47"/>
  <c r="F49" i="47" s="1"/>
  <c r="I49" i="47" s="1"/>
  <c r="E5" i="47"/>
  <c r="F5" i="47" s="1"/>
  <c r="H5" i="47" s="1"/>
  <c r="E61" i="47"/>
  <c r="F61" i="47" s="1"/>
  <c r="I61" i="47" s="1"/>
  <c r="E16" i="47"/>
  <c r="F16" i="47" s="1"/>
  <c r="E56" i="47"/>
  <c r="F56" i="47" s="1"/>
  <c r="I56" i="47" s="1"/>
  <c r="E33" i="47"/>
  <c r="F33" i="47" s="1"/>
  <c r="E63" i="47"/>
  <c r="F63" i="47" s="1"/>
  <c r="I63" i="47" s="1"/>
  <c r="E40" i="47"/>
  <c r="F40" i="47" s="1"/>
  <c r="E34" i="47"/>
  <c r="F34" i="47" s="1"/>
  <c r="H34" i="47" s="1"/>
  <c r="E32" i="47"/>
  <c r="F32" i="47" s="1"/>
  <c r="H32" i="47" s="1"/>
  <c r="E35" i="47"/>
  <c r="F35" i="47" s="1"/>
  <c r="E14" i="47"/>
  <c r="F14" i="47" s="1"/>
  <c r="H14" i="47" s="1"/>
  <c r="E59" i="47"/>
  <c r="F59" i="47" s="1"/>
  <c r="I59" i="47" s="1"/>
  <c r="E3" i="47"/>
  <c r="F3" i="47" s="1"/>
  <c r="H3" i="47" s="1"/>
  <c r="H47" i="47"/>
  <c r="I47" i="47"/>
  <c r="E46" i="47"/>
  <c r="F46" i="47" s="1"/>
  <c r="E43" i="47"/>
  <c r="F43" i="47" s="1"/>
  <c r="H43" i="47" s="1"/>
  <c r="E52" i="47"/>
  <c r="F52" i="47" s="1"/>
  <c r="I52" i="47" s="1"/>
  <c r="E55" i="47"/>
  <c r="F55" i="47" s="1"/>
  <c r="I55" i="47" s="1"/>
  <c r="E41" i="47"/>
  <c r="F41" i="47" s="1"/>
  <c r="F4" i="47"/>
  <c r="H4" i="47" s="1"/>
  <c r="E31" i="47"/>
  <c r="F31" i="47" s="1"/>
  <c r="E30" i="47"/>
  <c r="F30" i="47" s="1"/>
  <c r="E29" i="47"/>
  <c r="F29" i="47" s="1"/>
  <c r="H29" i="47" s="1"/>
  <c r="E25" i="47"/>
  <c r="F25" i="47" s="1"/>
  <c r="E39" i="47"/>
  <c r="F39" i="47" s="1"/>
  <c r="H39" i="47" s="1"/>
  <c r="E26" i="47"/>
  <c r="F26" i="47" s="1"/>
  <c r="H26" i="47" s="1"/>
  <c r="E27" i="47"/>
  <c r="F27" i="47" s="1"/>
  <c r="H27" i="47" s="1"/>
  <c r="E44" i="47"/>
  <c r="F44" i="47" s="1"/>
  <c r="H44" i="47" s="1"/>
  <c r="E10" i="47"/>
  <c r="F10" i="47" s="1"/>
  <c r="H10" i="47" s="1"/>
  <c r="E6" i="47"/>
  <c r="E11" i="47"/>
  <c r="F11" i="47" s="1"/>
  <c r="H11" i="47" s="1"/>
  <c r="E50" i="47"/>
  <c r="F50" i="47" s="1"/>
  <c r="I50" i="47" s="1"/>
  <c r="E58" i="47"/>
  <c r="F58" i="47" s="1"/>
  <c r="I58" i="47" s="1"/>
  <c r="E13" i="47"/>
  <c r="F13" i="47" s="1"/>
  <c r="H13" i="47" s="1"/>
  <c r="E64" i="47"/>
  <c r="F64" i="47" s="1"/>
  <c r="I64" i="47" s="1"/>
  <c r="F45" i="47"/>
  <c r="E28" i="47"/>
  <c r="F28" i="47" s="1"/>
  <c r="H28" i="47" s="1"/>
  <c r="E42" i="47"/>
  <c r="F42" i="47" s="1"/>
  <c r="E54" i="47"/>
  <c r="F54" i="47" s="1"/>
  <c r="I54" i="47" s="1"/>
  <c r="E62" i="47"/>
  <c r="F62" i="47" s="1"/>
  <c r="I62" i="47" s="1"/>
  <c r="E21" i="47"/>
  <c r="F21" i="47" s="1"/>
  <c r="H21" i="47" s="1"/>
  <c r="E15" i="47"/>
  <c r="F15" i="47" s="1"/>
  <c r="H15" i="47" s="1"/>
  <c r="E51" i="47"/>
  <c r="F51" i="47" s="1"/>
  <c r="I51" i="47" s="1"/>
  <c r="E19" i="47"/>
  <c r="F19" i="47" s="1"/>
  <c r="H19" i="47" s="1"/>
  <c r="E18" i="47"/>
  <c r="F18" i="47" s="1"/>
  <c r="H18" i="47" s="1"/>
  <c r="H48" i="47"/>
  <c r="H17" i="47"/>
  <c r="H12" i="47"/>
  <c r="H38" i="47"/>
  <c r="H49" i="47"/>
  <c r="H25" i="47"/>
  <c r="H42" i="47"/>
  <c r="H22" i="47"/>
  <c r="H53" i="47"/>
  <c r="H36" i="47"/>
  <c r="H60" i="47"/>
  <c r="H61" i="47"/>
  <c r="H33" i="47"/>
  <c r="H30" i="47"/>
  <c r="H16" i="47"/>
  <c r="H35" i="47"/>
  <c r="H40" i="47"/>
  <c r="H24" i="47"/>
  <c r="H23" i="47"/>
  <c r="AF19" i="42"/>
  <c r="AD24" i="42"/>
  <c r="AF33" i="42"/>
  <c r="AD36" i="42"/>
  <c r="AF43" i="42"/>
  <c r="AF50" i="42"/>
  <c r="AD54" i="42"/>
  <c r="AF58" i="42"/>
  <c r="AD62" i="42"/>
  <c r="AF67" i="42"/>
  <c r="AF70" i="42"/>
  <c r="AD76" i="42"/>
  <c r="AD16" i="42"/>
  <c r="AF22" i="42"/>
  <c r="AD27" i="42"/>
  <c r="AF39" i="42"/>
  <c r="AF49" i="42"/>
  <c r="AF56" i="42"/>
  <c r="AF77" i="42"/>
  <c r="AF18" i="42"/>
  <c r="AF25" i="42"/>
  <c r="AD30" i="42"/>
  <c r="AF35" i="42"/>
  <c r="AF47" i="42"/>
  <c r="AF52" i="42"/>
  <c r="AF57" i="42"/>
  <c r="AD61" i="42"/>
  <c r="AF65" i="42"/>
  <c r="AF75" i="42"/>
  <c r="AF17" i="42"/>
  <c r="AF21" i="42"/>
  <c r="AD26" i="42"/>
  <c r="AD31" i="42"/>
  <c r="AF37" i="42"/>
  <c r="AD40" i="42"/>
  <c r="AF45" i="42"/>
  <c r="AD51" i="42"/>
  <c r="AF59" i="42"/>
  <c r="AF74" i="42"/>
  <c r="AF20" i="42"/>
  <c r="AF28" i="42"/>
  <c r="AF34" i="42"/>
  <c r="AD38" i="42"/>
  <c r="AF44" i="42"/>
  <c r="AD48" i="42"/>
  <c r="AF53" i="42"/>
  <c r="AF63" i="42"/>
  <c r="AF66" i="42"/>
  <c r="AF69" i="42"/>
  <c r="AD72" i="42"/>
  <c r="AF23" i="42"/>
  <c r="AF29" i="42"/>
  <c r="AD32" i="42"/>
  <c r="AF41" i="42"/>
  <c r="AF46" i="42"/>
  <c r="AF55" i="42"/>
  <c r="AF60" i="42"/>
  <c r="AD64" i="42"/>
  <c r="AF68" i="42"/>
  <c r="AF73" i="42"/>
  <c r="AD22" i="42"/>
  <c r="AF31" i="42"/>
  <c r="AF36" i="42"/>
  <c r="AF51" i="42"/>
  <c r="AD70" i="42"/>
  <c r="AD19" i="42"/>
  <c r="AD28" i="42"/>
  <c r="AD43" i="42"/>
  <c r="AF62" i="42"/>
  <c r="AF72" i="42"/>
  <c r="AD77" i="42"/>
  <c r="AF24" i="42"/>
  <c r="AF38" i="42"/>
  <c r="AF48" i="42"/>
  <c r="AD53" i="42"/>
  <c r="AD68" i="42"/>
  <c r="AD20" i="42"/>
  <c r="AD44" i="42"/>
  <c r="AD59" i="42"/>
  <c r="AF30" i="42"/>
  <c r="AD35" i="42"/>
  <c r="AF54" i="42"/>
  <c r="AF64" i="42"/>
  <c r="AD69" i="42"/>
  <c r="AF26" i="42"/>
  <c r="AF40" i="42"/>
  <c r="AD45" i="42"/>
  <c r="AD60" i="42"/>
  <c r="AD75" i="42"/>
  <c r="AD17" i="42"/>
  <c r="AD25" i="42"/>
  <c r="AD33" i="42"/>
  <c r="AD41" i="42"/>
  <c r="AD49" i="42"/>
  <c r="AD57" i="42"/>
  <c r="AD65" i="42"/>
  <c r="AD73" i="42"/>
  <c r="AD39" i="42"/>
  <c r="AD47" i="42"/>
  <c r="AD55" i="42"/>
  <c r="AD63" i="42"/>
  <c r="AD71" i="42"/>
  <c r="AD34" i="42"/>
  <c r="AD42" i="42"/>
  <c r="AD50" i="42"/>
  <c r="AD58" i="42"/>
  <c r="AD66" i="42"/>
  <c r="AD74" i="42"/>
  <c r="AD21" i="42"/>
  <c r="AD29" i="42"/>
  <c r="N77" i="35"/>
  <c r="N76" i="35"/>
  <c r="N75" i="35"/>
  <c r="N74" i="35"/>
  <c r="N73" i="35"/>
  <c r="N72" i="35"/>
  <c r="N71" i="35"/>
  <c r="N70" i="35"/>
  <c r="N69" i="35"/>
  <c r="N68" i="35"/>
  <c r="N67" i="35"/>
  <c r="N66" i="35"/>
  <c r="N65" i="35"/>
  <c r="N64" i="35"/>
  <c r="N63" i="35"/>
  <c r="N62" i="35"/>
  <c r="N61" i="35"/>
  <c r="N60" i="35"/>
  <c r="N59" i="35"/>
  <c r="N58" i="35"/>
  <c r="N57" i="35"/>
  <c r="N56" i="35"/>
  <c r="N55" i="35"/>
  <c r="N54" i="35"/>
  <c r="N53" i="35"/>
  <c r="N52" i="35"/>
  <c r="N51" i="35"/>
  <c r="N50" i="35"/>
  <c r="N49" i="35"/>
  <c r="N48" i="35"/>
  <c r="N47" i="35"/>
  <c r="N46" i="35"/>
  <c r="N45" i="35"/>
  <c r="N44" i="35"/>
  <c r="N43" i="35"/>
  <c r="N42" i="35"/>
  <c r="N41" i="35"/>
  <c r="N40" i="35"/>
  <c r="N39" i="35"/>
  <c r="N38" i="35"/>
  <c r="N37" i="35"/>
  <c r="N36" i="35"/>
  <c r="N35" i="35"/>
  <c r="N34" i="35"/>
  <c r="N33" i="35"/>
  <c r="N32" i="35"/>
  <c r="N31" i="35"/>
  <c r="N30" i="35"/>
  <c r="N29" i="35"/>
  <c r="N28" i="35"/>
  <c r="N27" i="35"/>
  <c r="N26" i="35"/>
  <c r="N25" i="35"/>
  <c r="N24" i="35"/>
  <c r="N23" i="35"/>
  <c r="N22" i="35"/>
  <c r="N21" i="35"/>
  <c r="N20" i="35"/>
  <c r="N19" i="35"/>
  <c r="N18" i="35"/>
  <c r="N17" i="35"/>
  <c r="N16" i="35"/>
  <c r="AC17" i="34"/>
  <c r="AC18" i="34"/>
  <c r="AC19" i="34"/>
  <c r="AC20" i="34"/>
  <c r="AC21" i="34"/>
  <c r="AC22" i="34"/>
  <c r="AC23" i="34"/>
  <c r="AC24" i="34"/>
  <c r="AC25" i="34"/>
  <c r="AC26" i="34"/>
  <c r="AC27" i="34"/>
  <c r="AC28" i="34"/>
  <c r="AC29" i="34"/>
  <c r="AC30" i="34"/>
  <c r="AC31" i="34"/>
  <c r="AC32" i="34"/>
  <c r="AC33" i="34"/>
  <c r="AC34" i="34"/>
  <c r="AC35" i="34"/>
  <c r="AC36" i="34"/>
  <c r="AC37" i="34"/>
  <c r="AC38" i="34"/>
  <c r="AC39" i="34"/>
  <c r="AC40" i="34"/>
  <c r="AC41" i="34"/>
  <c r="AC42" i="34"/>
  <c r="AC43" i="34"/>
  <c r="AC44" i="34"/>
  <c r="AC45" i="34"/>
  <c r="AC46" i="34"/>
  <c r="AC47" i="34"/>
  <c r="AC48" i="34"/>
  <c r="AC49" i="34"/>
  <c r="AC50" i="34"/>
  <c r="AC51" i="34"/>
  <c r="AC52" i="34"/>
  <c r="AC53" i="34"/>
  <c r="AC54" i="34"/>
  <c r="AC55" i="34"/>
  <c r="AC56" i="34"/>
  <c r="AC57" i="34"/>
  <c r="AC58" i="34"/>
  <c r="AC59" i="34"/>
  <c r="AC60" i="34"/>
  <c r="AC61" i="34"/>
  <c r="AC62" i="34"/>
  <c r="AC63" i="34"/>
  <c r="AC64" i="34"/>
  <c r="AC65" i="34"/>
  <c r="AC66" i="34"/>
  <c r="AC67" i="34"/>
  <c r="AC68" i="34"/>
  <c r="AC69" i="34"/>
  <c r="AC70" i="34"/>
  <c r="AC71" i="34"/>
  <c r="AC72" i="34"/>
  <c r="AC73" i="34"/>
  <c r="AC74" i="34"/>
  <c r="AC75" i="34"/>
  <c r="AC76" i="34"/>
  <c r="AC77" i="34"/>
  <c r="Z17" i="34"/>
  <c r="Z18" i="34"/>
  <c r="Z19" i="34"/>
  <c r="Z20" i="34"/>
  <c r="Z21" i="34"/>
  <c r="Z22" i="34"/>
  <c r="Z23" i="34"/>
  <c r="Z24" i="34"/>
  <c r="Z25" i="34"/>
  <c r="Z26" i="34"/>
  <c r="Z27" i="34"/>
  <c r="Z28" i="34"/>
  <c r="Z29" i="34"/>
  <c r="Z30" i="34"/>
  <c r="Z31" i="34"/>
  <c r="Z32" i="34"/>
  <c r="Z33" i="34"/>
  <c r="Z34" i="34"/>
  <c r="Z35" i="34"/>
  <c r="Z36" i="34"/>
  <c r="Z37" i="34"/>
  <c r="Z38" i="34"/>
  <c r="Z39" i="34"/>
  <c r="Z40" i="34"/>
  <c r="Z41" i="34"/>
  <c r="Z42" i="34"/>
  <c r="Z43" i="34"/>
  <c r="Z44" i="34"/>
  <c r="Z45" i="34"/>
  <c r="Z46" i="34"/>
  <c r="Z47" i="34"/>
  <c r="Z48" i="34"/>
  <c r="Z49" i="34"/>
  <c r="Z50" i="34"/>
  <c r="Z51" i="34"/>
  <c r="Z52" i="34"/>
  <c r="Z53" i="34"/>
  <c r="Z54" i="34"/>
  <c r="Z55" i="34"/>
  <c r="Z56" i="34"/>
  <c r="Z57" i="34"/>
  <c r="Z58" i="34"/>
  <c r="Z59" i="34"/>
  <c r="Z60" i="34"/>
  <c r="Z61" i="34"/>
  <c r="Z62" i="34"/>
  <c r="Z63" i="34"/>
  <c r="Z64" i="34"/>
  <c r="Z65" i="34"/>
  <c r="Z66" i="34"/>
  <c r="Z67" i="34"/>
  <c r="Z68" i="34"/>
  <c r="Z69" i="34"/>
  <c r="Z70" i="34"/>
  <c r="Z71" i="34"/>
  <c r="Z72" i="34"/>
  <c r="Z73" i="34"/>
  <c r="Z74" i="34"/>
  <c r="Z75" i="34"/>
  <c r="Z76" i="34"/>
  <c r="Z77" i="34"/>
  <c r="W1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33" i="34"/>
  <c r="W34" i="34"/>
  <c r="W35" i="34"/>
  <c r="W36" i="34"/>
  <c r="W37" i="34"/>
  <c r="W38" i="34"/>
  <c r="W39" i="34"/>
  <c r="W40" i="34"/>
  <c r="W41" i="34"/>
  <c r="W42" i="34"/>
  <c r="W43" i="34"/>
  <c r="W44" i="34"/>
  <c r="W45" i="34"/>
  <c r="W46" i="34"/>
  <c r="W47" i="34"/>
  <c r="W48" i="34"/>
  <c r="W49" i="34"/>
  <c r="W50" i="34"/>
  <c r="W51" i="34"/>
  <c r="W52" i="34"/>
  <c r="W53" i="34"/>
  <c r="W54" i="34"/>
  <c r="W55" i="34"/>
  <c r="W56" i="34"/>
  <c r="W57" i="34"/>
  <c r="W58" i="34"/>
  <c r="W59" i="34"/>
  <c r="W60" i="34"/>
  <c r="W61" i="34"/>
  <c r="W62" i="34"/>
  <c r="W63" i="34"/>
  <c r="W64" i="34"/>
  <c r="W65" i="34"/>
  <c r="W66" i="34"/>
  <c r="W67" i="34"/>
  <c r="W68" i="34"/>
  <c r="W69" i="34"/>
  <c r="W70" i="34"/>
  <c r="W71" i="34"/>
  <c r="W72" i="34"/>
  <c r="W73" i="34"/>
  <c r="W74" i="34"/>
  <c r="W75" i="34"/>
  <c r="W76" i="34"/>
  <c r="W77" i="34"/>
  <c r="T17" i="34"/>
  <c r="T18" i="34"/>
  <c r="T19" i="34"/>
  <c r="T20" i="34"/>
  <c r="T21" i="34"/>
  <c r="T22" i="34"/>
  <c r="T23" i="34"/>
  <c r="T24" i="34"/>
  <c r="T25" i="34"/>
  <c r="T26" i="34"/>
  <c r="T27" i="34"/>
  <c r="T28" i="34"/>
  <c r="T29" i="34"/>
  <c r="T30" i="34"/>
  <c r="T31" i="34"/>
  <c r="T32" i="34"/>
  <c r="T33" i="34"/>
  <c r="T34" i="34"/>
  <c r="T35" i="34"/>
  <c r="T36" i="34"/>
  <c r="T37" i="34"/>
  <c r="T38" i="34"/>
  <c r="T39" i="34"/>
  <c r="T40" i="34"/>
  <c r="T41" i="34"/>
  <c r="T42" i="34"/>
  <c r="T43" i="34"/>
  <c r="T44" i="34"/>
  <c r="T45" i="34"/>
  <c r="T46" i="34"/>
  <c r="T47" i="34"/>
  <c r="T48" i="34"/>
  <c r="T49" i="34"/>
  <c r="T50" i="34"/>
  <c r="T51" i="34"/>
  <c r="T52" i="34"/>
  <c r="T53" i="34"/>
  <c r="T54" i="34"/>
  <c r="T55" i="34"/>
  <c r="T56" i="34"/>
  <c r="T57" i="34"/>
  <c r="T58" i="34"/>
  <c r="T59" i="34"/>
  <c r="T60" i="34"/>
  <c r="T61" i="34"/>
  <c r="T62" i="34"/>
  <c r="T63" i="34"/>
  <c r="T64" i="34"/>
  <c r="T65" i="34"/>
  <c r="T66" i="34"/>
  <c r="T67" i="34"/>
  <c r="T68" i="34"/>
  <c r="T69" i="34"/>
  <c r="T70" i="34"/>
  <c r="T71" i="34"/>
  <c r="T72" i="34"/>
  <c r="T73" i="34"/>
  <c r="T74" i="34"/>
  <c r="T75" i="34"/>
  <c r="T76" i="34"/>
  <c r="T77" i="34"/>
  <c r="Q17" i="34"/>
  <c r="Q18" i="34"/>
  <c r="Q19" i="34"/>
  <c r="Q20" i="34"/>
  <c r="Q21" i="34"/>
  <c r="Q22" i="34"/>
  <c r="Q23" i="34"/>
  <c r="Q24" i="34"/>
  <c r="Q25" i="34"/>
  <c r="Q26" i="34"/>
  <c r="Q27" i="34"/>
  <c r="Q28" i="34"/>
  <c r="Q29" i="34"/>
  <c r="Q30" i="34"/>
  <c r="Q31" i="34"/>
  <c r="Q32" i="34"/>
  <c r="Q33" i="34"/>
  <c r="Q34" i="34"/>
  <c r="Q35" i="34"/>
  <c r="Q36" i="34"/>
  <c r="Q37" i="34"/>
  <c r="Q38" i="34"/>
  <c r="Q39" i="34"/>
  <c r="Q40" i="34"/>
  <c r="Q41" i="34"/>
  <c r="Q42" i="34"/>
  <c r="Q43" i="34"/>
  <c r="Q44" i="34"/>
  <c r="Q45" i="34"/>
  <c r="Q46" i="34"/>
  <c r="Q47" i="34"/>
  <c r="Q48" i="34"/>
  <c r="Q49" i="34"/>
  <c r="Q50" i="34"/>
  <c r="Q51" i="34"/>
  <c r="Q52" i="34"/>
  <c r="Q53" i="34"/>
  <c r="Q54" i="34"/>
  <c r="Q55" i="34"/>
  <c r="Q56" i="34"/>
  <c r="Q57" i="34"/>
  <c r="Q58" i="34"/>
  <c r="Q59" i="34"/>
  <c r="Q60" i="34"/>
  <c r="Q61" i="34"/>
  <c r="Q62" i="34"/>
  <c r="Q63" i="34"/>
  <c r="Q64" i="34"/>
  <c r="Q65" i="34"/>
  <c r="Q66" i="34"/>
  <c r="Q67" i="34"/>
  <c r="Q68" i="34"/>
  <c r="Q69" i="34"/>
  <c r="Q70" i="34"/>
  <c r="Q71" i="34"/>
  <c r="Q72" i="34"/>
  <c r="Q73" i="34"/>
  <c r="Q74" i="34"/>
  <c r="Q75" i="34"/>
  <c r="Q76" i="34"/>
  <c r="Q77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N48" i="34"/>
  <c r="N49" i="34"/>
  <c r="N50" i="34"/>
  <c r="N51" i="34"/>
  <c r="N52" i="34"/>
  <c r="N53" i="34"/>
  <c r="N54" i="34"/>
  <c r="N55" i="34"/>
  <c r="N56" i="34"/>
  <c r="N57" i="34"/>
  <c r="N58" i="34"/>
  <c r="N59" i="34"/>
  <c r="N60" i="34"/>
  <c r="N61" i="34"/>
  <c r="N62" i="34"/>
  <c r="N63" i="34"/>
  <c r="N64" i="34"/>
  <c r="N65" i="34"/>
  <c r="N66" i="34"/>
  <c r="N67" i="34"/>
  <c r="N68" i="34"/>
  <c r="N69" i="34"/>
  <c r="N70" i="34"/>
  <c r="N71" i="34"/>
  <c r="N72" i="34"/>
  <c r="N73" i="34"/>
  <c r="N74" i="34"/>
  <c r="N75" i="34"/>
  <c r="N76" i="34"/>
  <c r="N77" i="34"/>
  <c r="K17" i="34"/>
  <c r="K18" i="34"/>
  <c r="K19" i="34"/>
  <c r="K20" i="34"/>
  <c r="K21" i="34"/>
  <c r="K22" i="34"/>
  <c r="K23" i="34"/>
  <c r="K24" i="34"/>
  <c r="K25" i="34"/>
  <c r="K26" i="34"/>
  <c r="K27" i="34"/>
  <c r="K28" i="34"/>
  <c r="K29" i="34"/>
  <c r="K30" i="34"/>
  <c r="K31" i="34"/>
  <c r="K32" i="34"/>
  <c r="K33" i="34"/>
  <c r="K34" i="34"/>
  <c r="K35" i="34"/>
  <c r="K36" i="34"/>
  <c r="K37" i="34"/>
  <c r="K38" i="34"/>
  <c r="K39" i="34"/>
  <c r="K40" i="34"/>
  <c r="K41" i="34"/>
  <c r="K42" i="34"/>
  <c r="K43" i="34"/>
  <c r="K44" i="34"/>
  <c r="K45" i="34"/>
  <c r="K46" i="34"/>
  <c r="K47" i="34"/>
  <c r="K48" i="34"/>
  <c r="K49" i="34"/>
  <c r="K50" i="34"/>
  <c r="K51" i="34"/>
  <c r="K52" i="34"/>
  <c r="K53" i="34"/>
  <c r="K54" i="34"/>
  <c r="K55" i="34"/>
  <c r="K56" i="34"/>
  <c r="K57" i="34"/>
  <c r="K58" i="34"/>
  <c r="K59" i="34"/>
  <c r="K60" i="34"/>
  <c r="K61" i="34"/>
  <c r="K62" i="34"/>
  <c r="K63" i="34"/>
  <c r="K64" i="34"/>
  <c r="K65" i="34"/>
  <c r="K66" i="34"/>
  <c r="K67" i="34"/>
  <c r="K68" i="34"/>
  <c r="K69" i="34"/>
  <c r="K70" i="34"/>
  <c r="K71" i="34"/>
  <c r="K72" i="34"/>
  <c r="K73" i="34"/>
  <c r="K74" i="34"/>
  <c r="K75" i="34"/>
  <c r="K76" i="34"/>
  <c r="K77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H71" i="34"/>
  <c r="H72" i="34"/>
  <c r="H73" i="34"/>
  <c r="H74" i="34"/>
  <c r="H75" i="34"/>
  <c r="H76" i="34"/>
  <c r="H77" i="34"/>
  <c r="E77" i="34"/>
  <c r="E76" i="34"/>
  <c r="E75" i="34"/>
  <c r="E74" i="34"/>
  <c r="E73" i="34"/>
  <c r="E72" i="34"/>
  <c r="E71" i="34"/>
  <c r="E70" i="34"/>
  <c r="E69" i="34"/>
  <c r="E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AC16" i="34"/>
  <c r="Z16" i="34"/>
  <c r="W16" i="34"/>
  <c r="T16" i="34"/>
  <c r="Q16" i="34"/>
  <c r="N16" i="34"/>
  <c r="K16" i="34"/>
  <c r="H16" i="34"/>
  <c r="E16" i="34"/>
  <c r="H62" i="47" l="1"/>
  <c r="H50" i="47"/>
  <c r="I45" i="47"/>
  <c r="H45" i="47"/>
  <c r="H57" i="47"/>
  <c r="H54" i="47"/>
  <c r="P7" i="48"/>
  <c r="P8" i="48"/>
  <c r="I22" i="48"/>
  <c r="I36" i="48"/>
  <c r="I48" i="48"/>
  <c r="I46" i="48"/>
  <c r="I63" i="48"/>
  <c r="I32" i="48"/>
  <c r="P5" i="48"/>
  <c r="P4" i="48"/>
  <c r="P6" i="48" s="1"/>
  <c r="P10" i="48"/>
  <c r="K61" i="48" s="1"/>
  <c r="I38" i="48"/>
  <c r="H63" i="47"/>
  <c r="I50" i="48"/>
  <c r="I8" i="48"/>
  <c r="I23" i="48"/>
  <c r="I56" i="48"/>
  <c r="K63" i="48"/>
  <c r="I57" i="48"/>
  <c r="H57" i="48"/>
  <c r="I25" i="48"/>
  <c r="H25" i="48"/>
  <c r="K12" i="48"/>
  <c r="K7" i="48"/>
  <c r="K31" i="48"/>
  <c r="K11" i="48"/>
  <c r="K28" i="48"/>
  <c r="K4" i="48"/>
  <c r="K32" i="48"/>
  <c r="K47" i="48"/>
  <c r="I17" i="48"/>
  <c r="H17" i="48"/>
  <c r="K57" i="48"/>
  <c r="K25" i="48"/>
  <c r="K9" i="48"/>
  <c r="I7" i="48"/>
  <c r="H7" i="48"/>
  <c r="H31" i="48"/>
  <c r="I31" i="48"/>
  <c r="K24" i="48"/>
  <c r="I41" i="48"/>
  <c r="H41" i="48"/>
  <c r="K13" i="48"/>
  <c r="I45" i="48"/>
  <c r="H45" i="48"/>
  <c r="K17" i="48"/>
  <c r="H47" i="48"/>
  <c r="I47" i="48"/>
  <c r="K23" i="48"/>
  <c r="I9" i="48"/>
  <c r="H9" i="48"/>
  <c r="K40" i="48"/>
  <c r="K55" i="48"/>
  <c r="I21" i="48"/>
  <c r="H21" i="48"/>
  <c r="K5" i="48"/>
  <c r="K16" i="48"/>
  <c r="K56" i="48"/>
  <c r="K41" i="48"/>
  <c r="I13" i="48"/>
  <c r="H13" i="48"/>
  <c r="K45" i="48"/>
  <c r="K15" i="48"/>
  <c r="I55" i="48"/>
  <c r="H55" i="48"/>
  <c r="K21" i="48"/>
  <c r="I5" i="48"/>
  <c r="H5" i="48"/>
  <c r="K48" i="48"/>
  <c r="I16" i="48"/>
  <c r="H16" i="48"/>
  <c r="I37" i="48"/>
  <c r="H37" i="48"/>
  <c r="K39" i="48"/>
  <c r="K43" i="48"/>
  <c r="I15" i="48"/>
  <c r="H15" i="48"/>
  <c r="I53" i="48"/>
  <c r="H53" i="48"/>
  <c r="K19" i="48"/>
  <c r="I64" i="48"/>
  <c r="H64" i="48"/>
  <c r="I29" i="48"/>
  <c r="H29" i="48"/>
  <c r="K37" i="48"/>
  <c r="K20" i="48"/>
  <c r="H39" i="48"/>
  <c r="I39" i="48"/>
  <c r="I43" i="48"/>
  <c r="H43" i="48"/>
  <c r="K60" i="48"/>
  <c r="H19" i="48"/>
  <c r="I19" i="48"/>
  <c r="K64" i="48"/>
  <c r="K29" i="48"/>
  <c r="K52" i="48"/>
  <c r="K35" i="48"/>
  <c r="K18" i="48"/>
  <c r="K6" i="48"/>
  <c r="I60" i="48"/>
  <c r="H60" i="48"/>
  <c r="K8" i="48"/>
  <c r="K53" i="48"/>
  <c r="K3" i="48"/>
  <c r="P11" i="48"/>
  <c r="Y18" i="48" s="1"/>
  <c r="K26" i="48"/>
  <c r="K50" i="48"/>
  <c r="K22" i="48"/>
  <c r="K58" i="48"/>
  <c r="K54" i="48"/>
  <c r="K34" i="48"/>
  <c r="K42" i="48"/>
  <c r="K38" i="48"/>
  <c r="P12" i="48"/>
  <c r="Y19" i="48" s="1"/>
  <c r="K46" i="48"/>
  <c r="K30" i="48"/>
  <c r="K51" i="48"/>
  <c r="K62" i="48"/>
  <c r="K14" i="48"/>
  <c r="K59" i="48"/>
  <c r="K27" i="48"/>
  <c r="I33" i="48"/>
  <c r="H33" i="48"/>
  <c r="I61" i="48"/>
  <c r="H61" i="48"/>
  <c r="H35" i="48"/>
  <c r="I35" i="48"/>
  <c r="H18" i="48"/>
  <c r="I18" i="48"/>
  <c r="I4" i="48"/>
  <c r="H4" i="48"/>
  <c r="I49" i="48"/>
  <c r="H49" i="48"/>
  <c r="H10" i="48"/>
  <c r="I10" i="48"/>
  <c r="H51" i="48"/>
  <c r="I51" i="48"/>
  <c r="H62" i="48"/>
  <c r="I62" i="48"/>
  <c r="K44" i="48"/>
  <c r="I12" i="48"/>
  <c r="H12" i="48"/>
  <c r="H59" i="48"/>
  <c r="I59" i="48"/>
  <c r="I27" i="48"/>
  <c r="H27" i="48"/>
  <c r="K33" i="48"/>
  <c r="I11" i="48"/>
  <c r="H11" i="48"/>
  <c r="K49" i="48"/>
  <c r="K10" i="48"/>
  <c r="H56" i="47"/>
  <c r="H59" i="47"/>
  <c r="H58" i="47"/>
  <c r="H52" i="47"/>
  <c r="I41" i="47"/>
  <c r="I8" i="47"/>
  <c r="I11" i="47"/>
  <c r="I4" i="47"/>
  <c r="I3" i="47"/>
  <c r="I21" i="47"/>
  <c r="I5" i="47"/>
  <c r="H51" i="47"/>
  <c r="P9" i="47"/>
  <c r="I37" i="47"/>
  <c r="I32" i="47"/>
  <c r="I9" i="47"/>
  <c r="I20" i="47"/>
  <c r="I14" i="47"/>
  <c r="I31" i="47"/>
  <c r="H31" i="47"/>
  <c r="H55" i="47"/>
  <c r="I28" i="47"/>
  <c r="I24" i="47"/>
  <c r="I13" i="47"/>
  <c r="P10" i="47"/>
  <c r="I44" i="47"/>
  <c r="P4" i="47"/>
  <c r="I29" i="47"/>
  <c r="I42" i="47"/>
  <c r="P5" i="47"/>
  <c r="I36" i="47"/>
  <c r="I22" i="47"/>
  <c r="I34" i="47"/>
  <c r="I27" i="47"/>
  <c r="I18" i="47"/>
  <c r="I39" i="47"/>
  <c r="I10" i="47"/>
  <c r="P8" i="47"/>
  <c r="I43" i="47"/>
  <c r="I19" i="47"/>
  <c r="I40" i="47"/>
  <c r="H64" i="47"/>
  <c r="I30" i="47"/>
  <c r="I25" i="47"/>
  <c r="I33" i="47"/>
  <c r="I7" i="47"/>
  <c r="I16" i="47"/>
  <c r="P7" i="47"/>
  <c r="H46" i="47"/>
  <c r="I46" i="47"/>
  <c r="I15" i="47"/>
  <c r="I26" i="47"/>
  <c r="I23" i="47"/>
  <c r="H41" i="47"/>
  <c r="I17" i="47"/>
  <c r="I12" i="47"/>
  <c r="F6" i="47"/>
  <c r="H6" i="47" s="1"/>
  <c r="I35" i="47"/>
  <c r="I38" i="47"/>
  <c r="AD39" i="34"/>
  <c r="AF39" i="34"/>
  <c r="AF40" i="34"/>
  <c r="AD40" i="34"/>
  <c r="AD22" i="34"/>
  <c r="AF22" i="34"/>
  <c r="AD30" i="34"/>
  <c r="AF30" i="34"/>
  <c r="AD38" i="34"/>
  <c r="AF38" i="34"/>
  <c r="AD46" i="34"/>
  <c r="AF46" i="34"/>
  <c r="AD54" i="34"/>
  <c r="AF54" i="34"/>
  <c r="AD62" i="34"/>
  <c r="AF62" i="34"/>
  <c r="AD70" i="34"/>
  <c r="AF70" i="34"/>
  <c r="AF31" i="34"/>
  <c r="AD31" i="34"/>
  <c r="AD63" i="34"/>
  <c r="AF63" i="34"/>
  <c r="AD24" i="34"/>
  <c r="AF24" i="34"/>
  <c r="AF64" i="34"/>
  <c r="AD64" i="34"/>
  <c r="AD17" i="34"/>
  <c r="AF17" i="34"/>
  <c r="AD25" i="34"/>
  <c r="AF25" i="34"/>
  <c r="AD33" i="34"/>
  <c r="AF33" i="34"/>
  <c r="AD41" i="34"/>
  <c r="AF41" i="34"/>
  <c r="AD49" i="34"/>
  <c r="AF49" i="34"/>
  <c r="AD57" i="34"/>
  <c r="AF57" i="34"/>
  <c r="AD65" i="34"/>
  <c r="AF65" i="34"/>
  <c r="AD73" i="34"/>
  <c r="AF73" i="34"/>
  <c r="AD23" i="34"/>
  <c r="AF23" i="34"/>
  <c r="AD71" i="34"/>
  <c r="AF71" i="34"/>
  <c r="AD32" i="34"/>
  <c r="AF32" i="34"/>
  <c r="AD56" i="34"/>
  <c r="AF56" i="34"/>
  <c r="AD18" i="34"/>
  <c r="AF18" i="34"/>
  <c r="AD26" i="34"/>
  <c r="AF26" i="34"/>
  <c r="AD34" i="34"/>
  <c r="AF34" i="34"/>
  <c r="AD42" i="34"/>
  <c r="AF42" i="34"/>
  <c r="AD50" i="34"/>
  <c r="AF50" i="34"/>
  <c r="AD58" i="34"/>
  <c r="AF58" i="34"/>
  <c r="AD66" i="34"/>
  <c r="AF66" i="34"/>
  <c r="AF74" i="34"/>
  <c r="AD55" i="34"/>
  <c r="AF55" i="34"/>
  <c r="AD16" i="34"/>
  <c r="AF16" i="34"/>
  <c r="AD48" i="34"/>
  <c r="AF48" i="34"/>
  <c r="AD19" i="34"/>
  <c r="AF19" i="34"/>
  <c r="AD27" i="34"/>
  <c r="AF27" i="34"/>
  <c r="AD35" i="34"/>
  <c r="AF35" i="34"/>
  <c r="AD43" i="34"/>
  <c r="AF43" i="34"/>
  <c r="AD51" i="34"/>
  <c r="AF51" i="34"/>
  <c r="AD59" i="34"/>
  <c r="AF59" i="34"/>
  <c r="AD67" i="34"/>
  <c r="AF67" i="34"/>
  <c r="AD75" i="34"/>
  <c r="AF75" i="34"/>
  <c r="AF20" i="34"/>
  <c r="AD20" i="34"/>
  <c r="AF28" i="34"/>
  <c r="AD28" i="34"/>
  <c r="AF36" i="34"/>
  <c r="AD36" i="34"/>
  <c r="AF44" i="34"/>
  <c r="AD44" i="34"/>
  <c r="AF52" i="34"/>
  <c r="AD52" i="34"/>
  <c r="AF60" i="34"/>
  <c r="AD60" i="34"/>
  <c r="AF68" i="34"/>
  <c r="AD68" i="34"/>
  <c r="AF76" i="34"/>
  <c r="AD76" i="34"/>
  <c r="AD47" i="34"/>
  <c r="AF47" i="34"/>
  <c r="AF72" i="34"/>
  <c r="AD72" i="34"/>
  <c r="AD21" i="34"/>
  <c r="AF21" i="34"/>
  <c r="AD29" i="34"/>
  <c r="AF29" i="34"/>
  <c r="AD37" i="34"/>
  <c r="AF37" i="34"/>
  <c r="AD45" i="34"/>
  <c r="AF45" i="34"/>
  <c r="AD53" i="34"/>
  <c r="AF53" i="34"/>
  <c r="AF61" i="34"/>
  <c r="AD61" i="34"/>
  <c r="AD69" i="34"/>
  <c r="AF69" i="34"/>
  <c r="AF77" i="34"/>
  <c r="AD77" i="34"/>
  <c r="N76" i="28"/>
  <c r="N77" i="28"/>
  <c r="K49" i="47" l="1"/>
  <c r="K32" i="47"/>
  <c r="P13" i="48"/>
  <c r="K30" i="47"/>
  <c r="K36" i="48"/>
  <c r="M64" i="48"/>
  <c r="M60" i="48"/>
  <c r="M56" i="48"/>
  <c r="M52" i="48"/>
  <c r="M48" i="48"/>
  <c r="M44" i="48"/>
  <c r="M40" i="48"/>
  <c r="M36" i="48"/>
  <c r="M32" i="48"/>
  <c r="M28" i="48"/>
  <c r="M24" i="48"/>
  <c r="M20" i="48"/>
  <c r="M14" i="48"/>
  <c r="M6" i="48"/>
  <c r="M3" i="48"/>
  <c r="M61" i="48"/>
  <c r="M21" i="48"/>
  <c r="M12" i="48"/>
  <c r="M11" i="48"/>
  <c r="M37" i="48"/>
  <c r="M63" i="48"/>
  <c r="M59" i="48"/>
  <c r="M55" i="48"/>
  <c r="M51" i="48"/>
  <c r="M47" i="48"/>
  <c r="M43" i="48"/>
  <c r="M39" i="48"/>
  <c r="M35" i="48"/>
  <c r="M31" i="48"/>
  <c r="M27" i="48"/>
  <c r="M23" i="48"/>
  <c r="M19" i="48"/>
  <c r="M16" i="48"/>
  <c r="M8" i="48"/>
  <c r="M13" i="48"/>
  <c r="M5" i="48"/>
  <c r="M49" i="48"/>
  <c r="M62" i="48"/>
  <c r="M58" i="48"/>
  <c r="M54" i="48"/>
  <c r="M50" i="48"/>
  <c r="M46" i="48"/>
  <c r="M42" i="48"/>
  <c r="M38" i="48"/>
  <c r="M34" i="48"/>
  <c r="M30" i="48"/>
  <c r="M26" i="48"/>
  <c r="M22" i="48"/>
  <c r="M18" i="48"/>
  <c r="M10" i="48"/>
  <c r="M33" i="48"/>
  <c r="M29" i="48"/>
  <c r="M4" i="48"/>
  <c r="M15" i="48"/>
  <c r="M7" i="48"/>
  <c r="M57" i="48"/>
  <c r="M53" i="48"/>
  <c r="M45" i="48"/>
  <c r="M41" i="48"/>
  <c r="M25" i="48"/>
  <c r="M17" i="48"/>
  <c r="M9" i="48"/>
  <c r="L17" i="48"/>
  <c r="L9" i="48"/>
  <c r="L6" i="48"/>
  <c r="L3" i="48"/>
  <c r="L64" i="48"/>
  <c r="L60" i="48"/>
  <c r="L56" i="48"/>
  <c r="L52" i="48"/>
  <c r="L48" i="48"/>
  <c r="L44" i="48"/>
  <c r="L40" i="48"/>
  <c r="L36" i="48"/>
  <c r="L32" i="48"/>
  <c r="L28" i="48"/>
  <c r="L24" i="48"/>
  <c r="L20" i="48"/>
  <c r="L14" i="48"/>
  <c r="L11" i="48"/>
  <c r="L63" i="48"/>
  <c r="L59" i="48"/>
  <c r="L55" i="48"/>
  <c r="L51" i="48"/>
  <c r="L47" i="48"/>
  <c r="L43" i="48"/>
  <c r="L39" i="48"/>
  <c r="L35" i="48"/>
  <c r="L31" i="48"/>
  <c r="L27" i="48"/>
  <c r="L23" i="48"/>
  <c r="L19" i="48"/>
  <c r="L16" i="48"/>
  <c r="L8" i="48"/>
  <c r="L15" i="48"/>
  <c r="L13" i="48"/>
  <c r="L5" i="48"/>
  <c r="L62" i="48"/>
  <c r="L58" i="48"/>
  <c r="L54" i="48"/>
  <c r="L50" i="48"/>
  <c r="L46" i="48"/>
  <c r="L42" i="48"/>
  <c r="L38" i="48"/>
  <c r="L34" i="48"/>
  <c r="L30" i="48"/>
  <c r="L26" i="48"/>
  <c r="L22" i="48"/>
  <c r="L18" i="48"/>
  <c r="L10" i="48"/>
  <c r="L7" i="48"/>
  <c r="L61" i="48"/>
  <c r="L57" i="48"/>
  <c r="L53" i="48"/>
  <c r="L49" i="48"/>
  <c r="L45" i="48"/>
  <c r="L41" i="48"/>
  <c r="L37" i="48"/>
  <c r="L33" i="48"/>
  <c r="L29" i="48"/>
  <c r="L25" i="48"/>
  <c r="L21" i="48"/>
  <c r="L12" i="48"/>
  <c r="L4" i="48"/>
  <c r="P14" i="48"/>
  <c r="P15" i="48" s="1"/>
  <c r="P17" i="48"/>
  <c r="K24" i="47"/>
  <c r="K35" i="47"/>
  <c r="K55" i="47"/>
  <c r="K41" i="47"/>
  <c r="K18" i="47"/>
  <c r="K57" i="47"/>
  <c r="K43" i="47"/>
  <c r="K29" i="47"/>
  <c r="K16" i="47"/>
  <c r="K31" i="47"/>
  <c r="K46" i="47"/>
  <c r="K36" i="47"/>
  <c r="K33" i="47"/>
  <c r="K54" i="47"/>
  <c r="K45" i="47"/>
  <c r="K23" i="47"/>
  <c r="K52" i="47"/>
  <c r="K44" i="47"/>
  <c r="K15" i="47"/>
  <c r="K7" i="47"/>
  <c r="K17" i="47"/>
  <c r="K64" i="47"/>
  <c r="K48" i="47"/>
  <c r="K25" i="47"/>
  <c r="K14" i="47"/>
  <c r="K61" i="47"/>
  <c r="K47" i="47"/>
  <c r="K26" i="47"/>
  <c r="K58" i="47"/>
  <c r="K59" i="47"/>
  <c r="K34" i="47"/>
  <c r="K20" i="47"/>
  <c r="K37" i="47"/>
  <c r="K22" i="47"/>
  <c r="K50" i="47"/>
  <c r="K63" i="47"/>
  <c r="K13" i="47"/>
  <c r="K11" i="47"/>
  <c r="K51" i="47"/>
  <c r="K4" i="47"/>
  <c r="P12" i="47"/>
  <c r="P11" i="47"/>
  <c r="P6" i="47"/>
  <c r="I6" i="47"/>
  <c r="K39" i="47"/>
  <c r="K60" i="47"/>
  <c r="K38" i="47"/>
  <c r="K42" i="47"/>
  <c r="K19" i="47"/>
  <c r="K56" i="47"/>
  <c r="K21" i="47"/>
  <c r="K5" i="47"/>
  <c r="K40" i="47"/>
  <c r="K12" i="47"/>
  <c r="K28" i="47"/>
  <c r="K9" i="47"/>
  <c r="K3" i="47"/>
  <c r="K8" i="47"/>
  <c r="K53" i="47"/>
  <c r="K27" i="47"/>
  <c r="K6" i="47"/>
  <c r="K10" i="47"/>
  <c r="K62" i="47"/>
  <c r="N50" i="28"/>
  <c r="N49" i="28"/>
  <c r="N48" i="28"/>
  <c r="N47" i="28"/>
  <c r="N46" i="28"/>
  <c r="N53" i="28"/>
  <c r="N52" i="28"/>
  <c r="N51" i="28"/>
  <c r="N54" i="28"/>
  <c r="N55" i="28"/>
  <c r="N56" i="28"/>
  <c r="N57" i="28"/>
  <c r="N58" i="28"/>
  <c r="N59" i="28"/>
  <c r="N45" i="28"/>
  <c r="N44" i="28"/>
  <c r="N43" i="28"/>
  <c r="N42" i="28"/>
  <c r="N41" i="28"/>
  <c r="N40" i="28"/>
  <c r="N60" i="28"/>
  <c r="N61" i="28"/>
  <c r="N62" i="28"/>
  <c r="N63" i="28"/>
  <c r="N64" i="28"/>
  <c r="N65" i="28"/>
  <c r="N66" i="28"/>
  <c r="N67" i="28"/>
  <c r="N68" i="28"/>
  <c r="N69" i="28"/>
  <c r="N70" i="28"/>
  <c r="N71" i="28"/>
  <c r="N72" i="28"/>
  <c r="N73" i="28"/>
  <c r="N74" i="28"/>
  <c r="N75" i="28"/>
  <c r="N39" i="28"/>
  <c r="N38" i="28"/>
  <c r="N37" i="28"/>
  <c r="N36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L4" i="47" l="1"/>
  <c r="L8" i="47"/>
  <c r="L12" i="47"/>
  <c r="L16" i="47"/>
  <c r="L20" i="47"/>
  <c r="L24" i="47"/>
  <c r="L28" i="47"/>
  <c r="L32" i="47"/>
  <c r="L36" i="47"/>
  <c r="L40" i="47"/>
  <c r="L44" i="47"/>
  <c r="L48" i="47"/>
  <c r="L52" i="47"/>
  <c r="L56" i="47"/>
  <c r="L60" i="47"/>
  <c r="L64" i="47"/>
  <c r="Y18" i="47"/>
  <c r="L5" i="47"/>
  <c r="L9" i="47"/>
  <c r="L13" i="47"/>
  <c r="L17" i="47"/>
  <c r="L21" i="47"/>
  <c r="L25" i="47"/>
  <c r="L29" i="47"/>
  <c r="L33" i="47"/>
  <c r="L37" i="47"/>
  <c r="L41" i="47"/>
  <c r="L45" i="47"/>
  <c r="L49" i="47"/>
  <c r="L53" i="47"/>
  <c r="L57" i="47"/>
  <c r="L61" i="47"/>
  <c r="L3" i="47"/>
  <c r="L6" i="47"/>
  <c r="L10" i="47"/>
  <c r="L14" i="47"/>
  <c r="L18" i="47"/>
  <c r="L22" i="47"/>
  <c r="L26" i="47"/>
  <c r="L30" i="47"/>
  <c r="L34" i="47"/>
  <c r="L38" i="47"/>
  <c r="L42" i="47"/>
  <c r="L46" i="47"/>
  <c r="L50" i="47"/>
  <c r="L54" i="47"/>
  <c r="L58" i="47"/>
  <c r="L62" i="47"/>
  <c r="L7" i="47"/>
  <c r="L11" i="47"/>
  <c r="L15" i="47"/>
  <c r="L19" i="47"/>
  <c r="L23" i="47"/>
  <c r="L27" i="47"/>
  <c r="L31" i="47"/>
  <c r="L35" i="47"/>
  <c r="L39" i="47"/>
  <c r="L43" i="47"/>
  <c r="L47" i="47"/>
  <c r="L51" i="47"/>
  <c r="L55" i="47"/>
  <c r="L59" i="47"/>
  <c r="L63" i="47"/>
  <c r="Y19" i="47"/>
  <c r="M4" i="47"/>
  <c r="M8" i="47"/>
  <c r="M12" i="47"/>
  <c r="M16" i="47"/>
  <c r="M20" i="47"/>
  <c r="M24" i="47"/>
  <c r="M28" i="47"/>
  <c r="M32" i="47"/>
  <c r="M36" i="47"/>
  <c r="M40" i="47"/>
  <c r="M44" i="47"/>
  <c r="M48" i="47"/>
  <c r="M52" i="47"/>
  <c r="M56" i="47"/>
  <c r="M60" i="47"/>
  <c r="M64" i="47"/>
  <c r="M3" i="47"/>
  <c r="M5" i="47"/>
  <c r="M9" i="47"/>
  <c r="M13" i="47"/>
  <c r="M17" i="47"/>
  <c r="M21" i="47"/>
  <c r="M25" i="47"/>
  <c r="M29" i="47"/>
  <c r="M33" i="47"/>
  <c r="M37" i="47"/>
  <c r="M41" i="47"/>
  <c r="M45" i="47"/>
  <c r="M49" i="47"/>
  <c r="M53" i="47"/>
  <c r="M57" i="47"/>
  <c r="M61" i="47"/>
  <c r="M6" i="47"/>
  <c r="M10" i="47"/>
  <c r="M14" i="47"/>
  <c r="M18" i="47"/>
  <c r="M22" i="47"/>
  <c r="M26" i="47"/>
  <c r="M30" i="47"/>
  <c r="M34" i="47"/>
  <c r="M38" i="47"/>
  <c r="M42" i="47"/>
  <c r="M46" i="47"/>
  <c r="M50" i="47"/>
  <c r="M54" i="47"/>
  <c r="M58" i="47"/>
  <c r="M62" i="47"/>
  <c r="M7" i="47"/>
  <c r="M11" i="47"/>
  <c r="M15" i="47"/>
  <c r="M19" i="47"/>
  <c r="M23" i="47"/>
  <c r="M27" i="47"/>
  <c r="M31" i="47"/>
  <c r="M35" i="47"/>
  <c r="M39" i="47"/>
  <c r="M43" i="47"/>
  <c r="M47" i="47"/>
  <c r="M51" i="47"/>
  <c r="M55" i="47"/>
  <c r="M59" i="47"/>
  <c r="M63" i="47"/>
  <c r="P16" i="48"/>
  <c r="P14" i="47"/>
  <c r="P17" i="47"/>
  <c r="P13" i="47"/>
  <c r="N16" i="28"/>
  <c r="P15" i="47" l="1"/>
  <c r="P16" i="4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75F975C-86E0-4311-9AE7-DDAE14C7547F}">
      <text>
        <r>
          <rPr>
            <sz val="10"/>
            <color rgb="FF000000"/>
            <rFont val="Arial"/>
          </rPr>
          <t>Thank you so much sa mga magsasagot na :)
	-Paulo Edrozo</t>
        </r>
      </text>
    </comment>
    <comment ref="H64" authorId="0" shapeId="0" xr:uid="{F76B9E45-B281-4102-8905-7FBD6745B437}">
      <text>
        <r>
          <rPr>
            <sz val="10"/>
            <color rgb="FF000000"/>
            <rFont val="Arial"/>
          </rPr>
          <t>92
	-Jenalee Valdopeña</t>
        </r>
      </text>
    </comment>
  </commentList>
</comments>
</file>

<file path=xl/sharedStrings.xml><?xml version="1.0" encoding="utf-8"?>
<sst xmlns="http://schemas.openxmlformats.org/spreadsheetml/2006/main" count="1078" uniqueCount="219">
  <si>
    <t>Full Name</t>
  </si>
  <si>
    <t>No</t>
  </si>
  <si>
    <t xml:space="preserve">  </t>
  </si>
  <si>
    <t>Assistant Principal</t>
  </si>
  <si>
    <t>Adviser :</t>
  </si>
  <si>
    <t>Grading Period :</t>
  </si>
  <si>
    <t>Level and Section :</t>
  </si>
  <si>
    <t>First Quarter</t>
  </si>
  <si>
    <t>General Average</t>
  </si>
  <si>
    <t xml:space="preserve">                                    Cabuyao Institute of Technology</t>
  </si>
  <si>
    <t xml:space="preserve">                                                           Banay- banay City of Cabuyao Laguna</t>
  </si>
  <si>
    <t xml:space="preserve">                                                                 SENIOR HIGH SCHOOL DEPARTMENT</t>
  </si>
  <si>
    <t xml:space="preserve">                                            GRADES CONSOLIDATION</t>
  </si>
  <si>
    <t>Second Quarter</t>
  </si>
  <si>
    <t xml:space="preserve">Third Quarter </t>
  </si>
  <si>
    <t>Fourth Quarter</t>
  </si>
  <si>
    <t>GRADING PERIOD</t>
  </si>
  <si>
    <t>School Year:</t>
  </si>
  <si>
    <t>2020 - 2021</t>
  </si>
  <si>
    <t>Prepared by</t>
  </si>
  <si>
    <t>Adviser</t>
  </si>
  <si>
    <t>Checked by</t>
  </si>
  <si>
    <t>Ms. April Beringuel</t>
  </si>
  <si>
    <t>Registrar</t>
  </si>
  <si>
    <t>Approved by</t>
  </si>
  <si>
    <t>Ms. Gina M. Agbalog</t>
  </si>
  <si>
    <t>ave</t>
  </si>
  <si>
    <t>Noted by</t>
  </si>
  <si>
    <t>Mr. Renato C.Bella</t>
  </si>
  <si>
    <t>Dr. Albert D. Madrigal</t>
  </si>
  <si>
    <t>CITECH VPAA</t>
  </si>
  <si>
    <t>Institute President</t>
  </si>
  <si>
    <t>General
Average</t>
  </si>
  <si>
    <t>Level and Section : 12STEME-CIT6</t>
  </si>
  <si>
    <t>Adviser : Paulo M. Edrozo, RMicro</t>
  </si>
  <si>
    <t>AGANA, MARK ERROL V.</t>
  </si>
  <si>
    <t>ALCANTARA, ROY C.</t>
  </si>
  <si>
    <t>ALCASABAS JR, LEONARDO G.</t>
  </si>
  <si>
    <t>AMADOR, BRYAN NICO E.</t>
  </si>
  <si>
    <t>ANDAYA, KARL PATRICE C.</t>
  </si>
  <si>
    <t>ANTONA, HANNAH MAE O.</t>
  </si>
  <si>
    <t>ARCILLA, CHRISTIAN LEMUEL T.</t>
  </si>
  <si>
    <t>AREVALO, MARK NOEL R.</t>
  </si>
  <si>
    <t>CABRERA, ALDRITZ BRYAN P.</t>
  </si>
  <si>
    <t>CAILING, CHRISTELY A.</t>
  </si>
  <si>
    <t>CANDULISAS, KISHI NICOLE V.</t>
  </si>
  <si>
    <t>CARANGALAN, JELINE -.</t>
  </si>
  <si>
    <t>CATALLA, BIANCA MAE B.</t>
  </si>
  <si>
    <t>CATUDAY, MARIVIC L.</t>
  </si>
  <si>
    <t>CERUJANO, MAIKA JANE N.</t>
  </si>
  <si>
    <t>CERUJANO, MAIKA MAE N.</t>
  </si>
  <si>
    <t>CERVANTES, LANCE HARVEY S.</t>
  </si>
  <si>
    <t>DEHITO, LARA TRISHA -.</t>
  </si>
  <si>
    <t>DELA PENA, MARK D.</t>
  </si>
  <si>
    <t>DELINGON, ADRIAN JOHN R.</t>
  </si>
  <si>
    <t>DEMONTEVERDE, REMILLAINE S.</t>
  </si>
  <si>
    <t>DUMAGAT, RICHELLE D.</t>
  </si>
  <si>
    <t>DURAN, JUAN MIGUEL C.</t>
  </si>
  <si>
    <t>DURO, ALLAIN CHRISTOPHER G.</t>
  </si>
  <si>
    <t>ELARCO, EARL ANTHONY G.</t>
  </si>
  <si>
    <t>FACTOR, CHRISTIAN LLOYD T.</t>
  </si>
  <si>
    <t>FAUSTINO, ELAINE JASMIN A.</t>
  </si>
  <si>
    <t>GANDULI, MARC ANGELO P.</t>
  </si>
  <si>
    <t>GONZALES, JAMES KENNETH A.</t>
  </si>
  <si>
    <t>JIMENO, RALPH VINCENT T.</t>
  </si>
  <si>
    <t>LAGMAN, MARK JAMES M.</t>
  </si>
  <si>
    <t>LAPATING, MARK GIL S.</t>
  </si>
  <si>
    <t>LATOZA, JEANNE FAYE A.</t>
  </si>
  <si>
    <t>LIWANAG, MARIAH FATRICIA D.</t>
  </si>
  <si>
    <t>MALTO, NIXON PAULO E.</t>
  </si>
  <si>
    <t>MANAOIS, MA. RHEIGN M.</t>
  </si>
  <si>
    <t>MANDANAS, JOHN ANSEL F.</t>
  </si>
  <si>
    <t>MANICLANG, GRACIANO III A.</t>
  </si>
  <si>
    <t>MARGALLO, NICOLE B.</t>
  </si>
  <si>
    <t>MATTERIG, KIAN DRYKO H.</t>
  </si>
  <si>
    <t>ORPALAS, JOSHUA T.</t>
  </si>
  <si>
    <t>PANES, GABRIEL ISAAC D.</t>
  </si>
  <si>
    <t>PAPA, JOSE BRYAN B.</t>
  </si>
  <si>
    <t>PARALA, RHAIZA ANDREA B.</t>
  </si>
  <si>
    <t>PEREZ, ANGELICA V.</t>
  </si>
  <si>
    <t>RAMILO, JAMES CHANDY G.</t>
  </si>
  <si>
    <t>RENOMERON, FRITZ MATHEW S.</t>
  </si>
  <si>
    <t>ROLDAN, PATRICK OWEN R.</t>
  </si>
  <si>
    <t>ROSARIO, ADRIAN CHANDO P.</t>
  </si>
  <si>
    <t>SALAR, ERIC JOSHUA T.</t>
  </si>
  <si>
    <t>SALUDES, RHEA MARGAUX A.</t>
  </si>
  <si>
    <t>SALVATIERRA, CALISTA AIMEE EVELYN M.</t>
  </si>
  <si>
    <t>SOLOMON, JAIMELYN LOUISE P.</t>
  </si>
  <si>
    <t>SORIANO, KARRYLLE DIMPLE B.</t>
  </si>
  <si>
    <t>STO. TOMAS, AEYH S.</t>
  </si>
  <si>
    <t>SUPLE, KENNETH ANGELO L.</t>
  </si>
  <si>
    <t>SY, JULLIENE FRANCEZ D.</t>
  </si>
  <si>
    <t>TACO, ANDREA ISABELLA P.</t>
  </si>
  <si>
    <t>TAN, FRANCHESKA AIYANA S.</t>
  </si>
  <si>
    <t>TEOPE, KRIZZA SHAINE A.</t>
  </si>
  <si>
    <t>TY, JUNE RAYNEIL O.</t>
  </si>
  <si>
    <t>VALDOPEÑA, JENALEE M.</t>
  </si>
  <si>
    <t>General Biology 2</t>
  </si>
  <si>
    <t>Work Immersion</t>
  </si>
  <si>
    <t>General Physics 2</t>
  </si>
  <si>
    <t>Research 2</t>
  </si>
  <si>
    <t>Research Project</t>
  </si>
  <si>
    <t>Drafting 2</t>
  </si>
  <si>
    <t>Entrepreneurship 1</t>
  </si>
  <si>
    <t>Physical Education 2</t>
  </si>
  <si>
    <t>General Chemistry 2</t>
  </si>
  <si>
    <t>Paulo M. Edrozo, RMicro</t>
  </si>
  <si>
    <t>Student Names</t>
  </si>
  <si>
    <t>Understanding Culture, Society, and Politics</t>
  </si>
  <si>
    <t>PE and Health</t>
  </si>
  <si>
    <t>English for Academic and Professional Purpose</t>
  </si>
  <si>
    <t>Filipino sa Piling Larangan</t>
  </si>
  <si>
    <t>General Physics 1</t>
  </si>
  <si>
    <t>Computer Programming 2</t>
  </si>
  <si>
    <t>General Biology 1</t>
  </si>
  <si>
    <t>Drafting 1</t>
  </si>
  <si>
    <t>Research in Daily Life 1</t>
  </si>
  <si>
    <t>Q1</t>
  </si>
  <si>
    <t>Q2</t>
  </si>
  <si>
    <t>AGANA, MARK ERROL V</t>
  </si>
  <si>
    <t>ALCANTARA, ROY C</t>
  </si>
  <si>
    <t>ALCASABAS JR, LEONARDO G</t>
  </si>
  <si>
    <t>AMADOR, BRYAN NICO EDISAN</t>
  </si>
  <si>
    <t>ANDAYA, KARL PATRICE CARDANO</t>
  </si>
  <si>
    <t>ANTONA, HANNAH MAE OCAMPO</t>
  </si>
  <si>
    <t>ARCILLA, CHRISTIAN LEMUEL TEVES</t>
  </si>
  <si>
    <t>AREVALO, MARK NOEL REYES</t>
  </si>
  <si>
    <t>CABRERA, ALDRITZ BRYAN PANUNCIO</t>
  </si>
  <si>
    <t>CAILING, CHRISTELY ASIS</t>
  </si>
  <si>
    <t>CANDULISAS, KISHI NICOLE VILLELA</t>
  </si>
  <si>
    <t>CARANGALAN, JELINE -</t>
  </si>
  <si>
    <t>CATALLA, BIANCA MAE BAYLON</t>
  </si>
  <si>
    <t>CATUDAY, MARIVIC LLAUDERES</t>
  </si>
  <si>
    <t>CERUJANO, MAIKA JANE NUYDA</t>
  </si>
  <si>
    <t>CERUJANO, MAIKA MAE NUYDA</t>
  </si>
  <si>
    <t>CERVANTES, LANCE HARVEY SARAZA</t>
  </si>
  <si>
    <t>DEHITO, LARA TRISHA -</t>
  </si>
  <si>
    <t>DELA PENA, MARK DE GUZMAN</t>
  </si>
  <si>
    <t>DELINGON, ADRIAN JOHN REINTON</t>
  </si>
  <si>
    <t>DEMONTEVERDE, REMILLAINE SALUFRANIA</t>
  </si>
  <si>
    <t>DUMAGAT, RICHELLE DELA TORRE</t>
  </si>
  <si>
    <t>DURAN, JUAN MIGUEL CAPARAS</t>
  </si>
  <si>
    <t>DURO, ALLAIN CHRISTOPHER GURAY</t>
  </si>
  <si>
    <t>ELARCO, EARL ANTHONY GONZAGA</t>
  </si>
  <si>
    <t>FACTOR, CHRISTIAN LLOYD TOPULAR</t>
  </si>
  <si>
    <t>FAUSTINO, ELAINE JASMIN ABLOLA</t>
  </si>
  <si>
    <t>GANDULI, MARC ANGELO POMAR</t>
  </si>
  <si>
    <t>GONZALES, JAMES KENNETH ARLAN</t>
  </si>
  <si>
    <t>JIMENO, RALPH VINCENT TOLENTINO</t>
  </si>
  <si>
    <t>LAGMAN, MARK JAMES MELANES</t>
  </si>
  <si>
    <t>LATOZA, JEANNE FAYE AMONELO</t>
  </si>
  <si>
    <t>LIWANAG, MARIAH FATRICIA DELA VEGA</t>
  </si>
  <si>
    <t>MALTO, NIXON PAULO ESPIRITU</t>
  </si>
  <si>
    <t>MANAOIS, MA. RHEIGN MARCE</t>
  </si>
  <si>
    <t>MANDANAS, JOHN ANSEL FUENTES</t>
  </si>
  <si>
    <t>MANICLANG, GRACIANO III ABELLA</t>
  </si>
  <si>
    <t>MARGALLO, NICOLE BORDAJE</t>
  </si>
  <si>
    <t>MATTERIG, KIAN DRYKO HUIZO</t>
  </si>
  <si>
    <t>ORPALAS, JOSHUA TABAFUNDA</t>
  </si>
  <si>
    <t>PANES, GABRIEL ISAAC DIMARANAN</t>
  </si>
  <si>
    <t>PAPA, JOSE BRYAN BANDIVAS</t>
  </si>
  <si>
    <t>PARALA, RHAIZA ANDREA BARAYANG</t>
  </si>
  <si>
    <t>PEREZ, ANGELICA VILLANUEVA</t>
  </si>
  <si>
    <t>RAMILO, JAMES CHANDY GUIRITAN</t>
  </si>
  <si>
    <t>RENOMERON, FRITZ MATHEW SAPALO</t>
  </si>
  <si>
    <t>ROLDAN, PATRICK OWEN RICAPLAZA</t>
  </si>
  <si>
    <t>ROSARIO, ADRIAN CHANDO PEREZ</t>
  </si>
  <si>
    <t>SALAR, ERIC JOSHUA TOLEDO</t>
  </si>
  <si>
    <t>SALUDES, RHEA MARGAUX APURADO</t>
  </si>
  <si>
    <t>SALVATIERRA, CALISTA AIMEE EVELYN MERCADAL</t>
  </si>
  <si>
    <t>SOLOMON, JAIMELYN LOUISE PALISOC</t>
  </si>
  <si>
    <t>SORIANO, KARRYLLE DIMPLE BULATAO</t>
  </si>
  <si>
    <t>STO. TOMAS, AEYH SAGBANG</t>
  </si>
  <si>
    <t>SUPLE, KENNETH ANGELO LARA</t>
  </si>
  <si>
    <t>SY, JULLIENE FRANCEZ DELMORO</t>
  </si>
  <si>
    <t>TACO, ANDREA ISABELLA PANGHULAN</t>
  </si>
  <si>
    <t>TAN, FRANCHESKA AIYANA SALAGUBANG</t>
  </si>
  <si>
    <t>TEOPE, KRIZZA SHAINE AMORANTO</t>
  </si>
  <si>
    <t>TY, JUNE RAYNEIL OSTREA</t>
  </si>
  <si>
    <t>VALDOPEñA, JENALEE MADROñO</t>
  </si>
  <si>
    <t>Q3</t>
  </si>
  <si>
    <t>Q4</t>
  </si>
  <si>
    <t>Cabuyao Institute of Technology</t>
  </si>
  <si>
    <t>Banay- banay City of Cabuyao Laguna</t>
  </si>
  <si>
    <t>SENIOR HIGH SCHOOL DEPARTMENT</t>
  </si>
  <si>
    <t>GRADES CONSOLIDATION</t>
  </si>
  <si>
    <t>2020-2021</t>
  </si>
  <si>
    <t>3rd and 4th</t>
  </si>
  <si>
    <t>12 STEME-CIT6</t>
  </si>
  <si>
    <t>eligible for honors?</t>
  </si>
  <si>
    <t>1st and 2nd</t>
  </si>
  <si>
    <t>1st Sem</t>
  </si>
  <si>
    <t>2nd Sem</t>
  </si>
  <si>
    <t>General Weighted Average</t>
  </si>
  <si>
    <t>Honors Received</t>
  </si>
  <si>
    <t>Eligible for Honors?</t>
  </si>
  <si>
    <t>RANK</t>
  </si>
  <si>
    <t>why</t>
  </si>
  <si>
    <t>if no why</t>
  </si>
  <si>
    <t>Class Stats:</t>
  </si>
  <si>
    <t>% Passing</t>
  </si>
  <si>
    <t>% Failing</t>
  </si>
  <si>
    <t>% Completion</t>
  </si>
  <si>
    <t>Class Mean</t>
  </si>
  <si>
    <t>Class Mode</t>
  </si>
  <si>
    <t>Class Median</t>
  </si>
  <si>
    <t>Students w/ Honors</t>
  </si>
  <si>
    <t>Students w/ High Honors</t>
  </si>
  <si>
    <t>Total Graduates</t>
  </si>
  <si>
    <t>Stdev v S</t>
  </si>
  <si>
    <t>Total Students with Honors</t>
  </si>
  <si>
    <t>Normal Distribution</t>
  </si>
  <si>
    <t>Graduates</t>
  </si>
  <si>
    <t>Lower limit (2σ)</t>
  </si>
  <si>
    <t>Upper limit (2σ)</t>
  </si>
  <si>
    <t>LCL</t>
  </si>
  <si>
    <t>UCL</t>
  </si>
  <si>
    <t>outside LCL</t>
  </si>
  <si>
    <t>outside UCL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</si>
</sst>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00"/>
    <numFmt numFmtId="167" formatCode="0.0000000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34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sz val="10"/>
      <color theme="1"/>
      <name val="Bookman Old Style"/>
      <family val="1"/>
    </font>
    <font>
      <b/>
      <sz val="11"/>
      <color theme="1"/>
      <name val="Century Gothic"/>
      <family val="2"/>
    </font>
    <font>
      <b/>
      <sz val="15"/>
      <color theme="1"/>
      <name val="Century Gothic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1"/>
      <color theme="1"/>
      <name val="Century Gothic"/>
      <family val="2"/>
    </font>
    <font>
      <b/>
      <sz val="12"/>
      <color theme="1"/>
      <name val="Century Gothic"/>
      <family val="2"/>
    </font>
    <font>
      <sz val="8"/>
      <color theme="1"/>
      <name val="Century Gothic"/>
      <family val="2"/>
    </font>
    <font>
      <i/>
      <sz val="10"/>
      <color theme="1"/>
      <name val="Century Gothic"/>
      <family val="2"/>
    </font>
    <font>
      <i/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0"/>
      <name val="Century Gothic"/>
      <family val="2"/>
    </font>
    <font>
      <sz val="9"/>
      <color indexed="8"/>
      <name val="Calibri"/>
      <family val="2"/>
    </font>
    <font>
      <sz val="14"/>
      <color theme="1"/>
      <name val="Bookman Old Style"/>
      <family val="1"/>
    </font>
    <font>
      <sz val="14"/>
      <color theme="1"/>
      <name val="Century Gothic"/>
      <family val="2"/>
    </font>
    <font>
      <sz val="14"/>
      <color rgb="FF000000"/>
      <name val="Calibri"/>
      <family val="2"/>
      <scheme val="minor"/>
    </font>
    <font>
      <sz val="14"/>
      <color rgb="FF000000"/>
      <name val="Arial Narrow"/>
      <family val="2"/>
    </font>
    <font>
      <i/>
      <sz val="14"/>
      <color theme="1"/>
      <name val="Century Gothic"/>
      <family val="2"/>
    </font>
    <font>
      <b/>
      <sz val="14"/>
      <color theme="1"/>
      <name val="Bookman Old Style"/>
      <family val="1"/>
    </font>
    <font>
      <sz val="14"/>
      <color theme="1"/>
      <name val="Calibri"/>
      <family val="2"/>
      <scheme val="minor"/>
    </font>
    <font>
      <sz val="14"/>
      <color theme="0"/>
      <name val="Century Gothic"/>
      <family val="2"/>
    </font>
    <font>
      <sz val="14"/>
      <color indexed="8"/>
      <name val="Calibri"/>
      <family val="2"/>
    </font>
    <font>
      <b/>
      <sz val="14"/>
      <color rgb="FF000000"/>
      <name val="Calibri"/>
      <family val="2"/>
      <scheme val="minor"/>
    </font>
    <font>
      <sz val="10"/>
      <color theme="1"/>
      <name val="Arial"/>
    </font>
    <font>
      <sz val="8"/>
      <color theme="1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sz val="12"/>
      <color theme="1"/>
      <name val="Century Gothic"/>
      <family val="2"/>
    </font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indexed="8"/>
      <name val="Calibri"/>
      <family val="2"/>
      <scheme val="minor"/>
    </font>
    <font>
      <sz val="12"/>
      <color indexed="8"/>
      <name val="Calibri"/>
      <family val="2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92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</borders>
  <cellStyleXfs count="34">
    <xf numFmtId="0" fontId="0" fillId="0" borderId="0"/>
    <xf numFmtId="0" fontId="2" fillId="0" borderId="0"/>
    <xf numFmtId="165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0" fontId="1" fillId="0" borderId="0"/>
    <xf numFmtId="0" fontId="3" fillId="0" borderId="0">
      <alignment vertical="center"/>
    </xf>
    <xf numFmtId="0" fontId="4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4" fillId="0" borderId="0"/>
    <xf numFmtId="0" fontId="3" fillId="0" borderId="0">
      <alignment vertical="center"/>
    </xf>
    <xf numFmtId="0" fontId="1" fillId="0" borderId="0"/>
    <xf numFmtId="166" fontId="1" fillId="0" borderId="0"/>
    <xf numFmtId="9" fontId="6" fillId="0" borderId="0" applyFont="0" applyFill="0" applyBorder="0" applyAlignment="0" applyProtection="0"/>
    <xf numFmtId="0" fontId="5" fillId="0" borderId="0">
      <alignment vertical="center"/>
    </xf>
    <xf numFmtId="165" fontId="1" fillId="0" borderId="0" applyFont="0" applyFill="0" applyBorder="0" applyAlignment="0" applyProtection="0">
      <alignment vertical="center"/>
    </xf>
    <xf numFmtId="0" fontId="6" fillId="0" borderId="0"/>
    <xf numFmtId="0" fontId="7" fillId="0" borderId="0"/>
    <xf numFmtId="0" fontId="8" fillId="0" borderId="0"/>
    <xf numFmtId="164" fontId="1" fillId="0" borderId="0" applyFont="0" applyFill="0" applyBorder="0" applyAlignment="0" applyProtection="0">
      <alignment vertical="center"/>
    </xf>
    <xf numFmtId="0" fontId="1" fillId="0" borderId="0"/>
  </cellStyleXfs>
  <cellXfs count="196">
    <xf numFmtId="0" fontId="0" fillId="0" borderId="0" xfId="0"/>
    <xf numFmtId="0" fontId="9" fillId="2" borderId="0" xfId="0" applyFont="1" applyFill="1"/>
    <xf numFmtId="0" fontId="9" fillId="0" borderId="0" xfId="0" applyFont="1"/>
    <xf numFmtId="0" fontId="10" fillId="0" borderId="0" xfId="0" applyFont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1" fillId="0" borderId="0" xfId="0" applyFont="1"/>
    <xf numFmtId="0" fontId="10" fillId="2" borderId="0" xfId="0" applyFont="1" applyFill="1" applyAlignment="1">
      <alignment horizontal="center"/>
    </xf>
    <xf numFmtId="0" fontId="11" fillId="2" borderId="0" xfId="0" applyFont="1" applyFill="1"/>
    <xf numFmtId="0" fontId="12" fillId="2" borderId="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7" fillId="0" borderId="9" xfId="0" applyFont="1" applyBorder="1" applyAlignment="1">
      <alignment horizontal="center" vertical="center"/>
    </xf>
    <xf numFmtId="0" fontId="12" fillId="4" borderId="6" xfId="0" applyFont="1" applyFill="1" applyBorder="1" applyAlignment="1">
      <alignment horizontal="center"/>
    </xf>
    <xf numFmtId="0" fontId="16" fillId="0" borderId="6" xfId="0" quotePrefix="1" applyFont="1" applyBorder="1" applyAlignment="1">
      <alignment horizontal="center"/>
    </xf>
    <xf numFmtId="0" fontId="12" fillId="2" borderId="5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15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15" fillId="2" borderId="0" xfId="0" applyNumberFormat="1" applyFont="1" applyFill="1" applyBorder="1" applyAlignment="1">
      <alignment horizontal="left" vertical="center"/>
    </xf>
    <xf numFmtId="0" fontId="21" fillId="2" borderId="8" xfId="0" applyFont="1" applyFill="1" applyBorder="1"/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9" fillId="2" borderId="0" xfId="0" applyFont="1" applyFill="1"/>
    <xf numFmtId="0" fontId="21" fillId="2" borderId="0" xfId="0" applyFont="1" applyFill="1"/>
    <xf numFmtId="0" fontId="15" fillId="2" borderId="0" xfId="0" applyFont="1" applyFill="1" applyAlignment="1">
      <alignment horizontal="left" vertical="center"/>
    </xf>
    <xf numFmtId="0" fontId="16" fillId="2" borderId="6" xfId="0" quotePrefix="1" applyFont="1" applyFill="1" applyBorder="1" applyAlignment="1">
      <alignment horizontal="center"/>
    </xf>
    <xf numFmtId="0" fontId="23" fillId="2" borderId="1" xfId="0" applyFont="1" applyFill="1" applyBorder="1" applyProtection="1"/>
    <xf numFmtId="0" fontId="18" fillId="2" borderId="17" xfId="0" applyFont="1" applyFill="1" applyBorder="1" applyAlignment="1"/>
    <xf numFmtId="0" fontId="15" fillId="2" borderId="0" xfId="0" applyFont="1" applyFill="1"/>
    <xf numFmtId="0" fontId="12" fillId="2" borderId="0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166" fontId="16" fillId="0" borderId="11" xfId="0" applyNumberFormat="1" applyFont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2" fillId="5" borderId="12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/>
    </xf>
    <xf numFmtId="0" fontId="24" fillId="2" borderId="0" xfId="0" applyFont="1" applyFill="1"/>
    <xf numFmtId="0" fontId="24" fillId="2" borderId="0" xfId="0" applyFont="1" applyFill="1" applyAlignment="1">
      <alignment horizontal="center"/>
    </xf>
    <xf numFmtId="0" fontId="25" fillId="2" borderId="0" xfId="0" applyFont="1" applyFill="1" applyBorder="1" applyAlignment="1"/>
    <xf numFmtId="0" fontId="25" fillId="2" borderId="0" xfId="0" applyFont="1" applyFill="1" applyBorder="1" applyAlignment="1"/>
    <xf numFmtId="0" fontId="25" fillId="3" borderId="2" xfId="0" applyFont="1" applyFill="1" applyBorder="1" applyAlignment="1">
      <alignment vertical="center" textRotation="90"/>
    </xf>
    <xf numFmtId="0" fontId="25" fillId="4" borderId="2" xfId="0" applyFont="1" applyFill="1" applyBorder="1"/>
    <xf numFmtId="0" fontId="25" fillId="4" borderId="19" xfId="0" applyFont="1" applyFill="1" applyBorder="1"/>
    <xf numFmtId="0" fontId="26" fillId="2" borderId="10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right" vertical="center"/>
    </xf>
    <xf numFmtId="0" fontId="27" fillId="2" borderId="1" xfId="0" applyFont="1" applyFill="1" applyBorder="1" applyAlignment="1">
      <alignment horizontal="center" vertical="center"/>
    </xf>
    <xf numFmtId="0" fontId="25" fillId="2" borderId="0" xfId="0" applyNumberFormat="1" applyFont="1" applyFill="1" applyBorder="1" applyAlignment="1">
      <alignment horizontal="center" vertical="center"/>
    </xf>
    <xf numFmtId="0" fontId="25" fillId="2" borderId="0" xfId="0" applyFont="1" applyFill="1" applyBorder="1"/>
    <xf numFmtId="0" fontId="25" fillId="2" borderId="0" xfId="0" applyFont="1" applyFill="1" applyBorder="1" applyAlignment="1">
      <alignment horizontal="center"/>
    </xf>
    <xf numFmtId="0" fontId="25" fillId="2" borderId="0" xfId="0" applyNumberFormat="1" applyFont="1" applyFill="1" applyBorder="1" applyAlignment="1">
      <alignment horizontal="left" vertical="center"/>
    </xf>
    <xf numFmtId="0" fontId="28" fillId="2" borderId="0" xfId="0" applyFont="1" applyFill="1" applyBorder="1"/>
    <xf numFmtId="0" fontId="25" fillId="2" borderId="8" xfId="0" applyFont="1" applyFill="1" applyBorder="1"/>
    <xf numFmtId="0" fontId="25" fillId="2" borderId="8" xfId="0" applyFont="1" applyFill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12" fillId="2" borderId="0" xfId="0" applyFont="1" applyFill="1" applyBorder="1" applyAlignment="1"/>
    <xf numFmtId="166" fontId="12" fillId="0" borderId="11" xfId="0" applyNumberFormat="1" applyFont="1" applyBorder="1" applyAlignment="1">
      <alignment horizontal="center"/>
    </xf>
    <xf numFmtId="166" fontId="12" fillId="2" borderId="11" xfId="0" applyNumberFormat="1" applyFont="1" applyFill="1" applyBorder="1" applyAlignment="1">
      <alignment horizontal="center"/>
    </xf>
    <xf numFmtId="0" fontId="23" fillId="0" borderId="1" xfId="0" applyFont="1" applyFill="1" applyBorder="1" applyProtection="1"/>
    <xf numFmtId="0" fontId="23" fillId="0" borderId="18" xfId="0" applyFont="1" applyFill="1" applyBorder="1" applyProtection="1"/>
    <xf numFmtId="0" fontId="18" fillId="0" borderId="17" xfId="0" applyFont="1" applyFill="1" applyBorder="1" applyAlignment="1"/>
    <xf numFmtId="0" fontId="29" fillId="2" borderId="0" xfId="0" applyFont="1" applyFill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0" xfId="0" applyFont="1" applyFill="1" applyBorder="1" applyAlignment="1"/>
    <xf numFmtId="0" fontId="29" fillId="0" borderId="0" xfId="0" applyFont="1" applyAlignment="1">
      <alignment horizontal="center"/>
    </xf>
    <xf numFmtId="0" fontId="12" fillId="2" borderId="5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25" fillId="2" borderId="0" xfId="0" applyFont="1" applyFill="1" applyBorder="1" applyAlignment="1"/>
    <xf numFmtId="0" fontId="16" fillId="2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left"/>
    </xf>
    <xf numFmtId="0" fontId="34" fillId="0" borderId="20" xfId="0" applyFont="1" applyBorder="1" applyAlignment="1">
      <alignment horizontal="left"/>
    </xf>
    <xf numFmtId="0" fontId="37" fillId="0" borderId="20" xfId="0" applyFont="1" applyBorder="1" applyAlignment="1">
      <alignment horizontal="left"/>
    </xf>
    <xf numFmtId="0" fontId="34" fillId="0" borderId="20" xfId="0" applyFont="1" applyBorder="1" applyAlignment="1">
      <alignment horizontal="center"/>
    </xf>
    <xf numFmtId="0" fontId="36" fillId="0" borderId="20" xfId="0" applyFont="1" applyBorder="1" applyAlignment="1">
      <alignment horizontal="center"/>
    </xf>
    <xf numFmtId="0" fontId="35" fillId="0" borderId="21" xfId="0" applyFont="1" applyBorder="1" applyAlignment="1">
      <alignment vertical="center" wrapText="1"/>
    </xf>
    <xf numFmtId="0" fontId="18" fillId="3" borderId="2" xfId="0" applyFont="1" applyFill="1" applyBorder="1" applyAlignment="1">
      <alignment vertical="center" textRotation="90"/>
    </xf>
    <xf numFmtId="0" fontId="41" fillId="0" borderId="0" xfId="0" applyFont="1"/>
    <xf numFmtId="0" fontId="24" fillId="2" borderId="0" xfId="0" applyFont="1" applyFill="1" applyBorder="1"/>
    <xf numFmtId="0" fontId="30" fillId="2" borderId="0" xfId="0" applyFont="1" applyFill="1" applyBorder="1"/>
    <xf numFmtId="0" fontId="12" fillId="2" borderId="23" xfId="0" applyFont="1" applyFill="1" applyBorder="1" applyAlignment="1">
      <alignment horizontal="center"/>
    </xf>
    <xf numFmtId="0" fontId="21" fillId="2" borderId="0" xfId="0" applyFont="1" applyFill="1" applyBorder="1"/>
    <xf numFmtId="0" fontId="19" fillId="2" borderId="0" xfId="0" applyFont="1" applyFill="1" applyBorder="1"/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center"/>
    </xf>
    <xf numFmtId="0" fontId="20" fillId="2" borderId="0" xfId="0" applyFont="1" applyFill="1" applyBorder="1"/>
    <xf numFmtId="0" fontId="16" fillId="2" borderId="24" xfId="0" applyFont="1" applyFill="1" applyBorder="1" applyAlignment="1">
      <alignment horizontal="center"/>
    </xf>
    <xf numFmtId="0" fontId="15" fillId="2" borderId="0" xfId="0" applyFont="1" applyFill="1" applyBorder="1"/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21" fillId="2" borderId="26" xfId="0" applyFont="1" applyFill="1" applyBorder="1"/>
    <xf numFmtId="0" fontId="12" fillId="2" borderId="26" xfId="0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/>
    </xf>
    <xf numFmtId="0" fontId="16" fillId="2" borderId="27" xfId="0" applyFont="1" applyFill="1" applyBorder="1" applyAlignment="1">
      <alignment horizontal="center"/>
    </xf>
    <xf numFmtId="0" fontId="12" fillId="2" borderId="0" xfId="0" applyFont="1" applyFill="1" applyBorder="1"/>
    <xf numFmtId="0" fontId="32" fillId="2" borderId="22" xfId="0" applyFont="1" applyFill="1" applyBorder="1" applyProtection="1"/>
    <xf numFmtId="0" fontId="26" fillId="2" borderId="22" xfId="0" applyFont="1" applyFill="1" applyBorder="1" applyAlignment="1">
      <alignment horizontal="center" vertical="center"/>
    </xf>
    <xf numFmtId="0" fontId="33" fillId="3" borderId="22" xfId="0" applyFont="1" applyFill="1" applyBorder="1" applyAlignment="1">
      <alignment horizontal="center" vertical="center"/>
    </xf>
    <xf numFmtId="0" fontId="32" fillId="0" borderId="22" xfId="0" applyFont="1" applyFill="1" applyBorder="1" applyProtection="1"/>
    <xf numFmtId="0" fontId="25" fillId="0" borderId="28" xfId="0" quotePrefix="1" applyFont="1" applyBorder="1" applyAlignment="1">
      <alignment horizontal="center"/>
    </xf>
    <xf numFmtId="0" fontId="32" fillId="2" borderId="29" xfId="0" applyFont="1" applyFill="1" applyBorder="1" applyProtection="1"/>
    <xf numFmtId="0" fontId="26" fillId="2" borderId="29" xfId="0" applyFont="1" applyFill="1" applyBorder="1" applyAlignment="1">
      <alignment horizontal="center" vertical="center"/>
    </xf>
    <xf numFmtId="0" fontId="33" fillId="3" borderId="29" xfId="0" applyFont="1" applyFill="1" applyBorder="1" applyAlignment="1">
      <alignment horizontal="center" vertical="center"/>
    </xf>
    <xf numFmtId="166" fontId="25" fillId="0" borderId="30" xfId="0" applyNumberFormat="1" applyFont="1" applyBorder="1" applyAlignment="1">
      <alignment horizontal="center"/>
    </xf>
    <xf numFmtId="0" fontId="25" fillId="0" borderId="31" xfId="0" quotePrefix="1" applyFont="1" applyBorder="1" applyAlignment="1">
      <alignment horizontal="center"/>
    </xf>
    <xf numFmtId="166" fontId="25" fillId="0" borderId="32" xfId="0" applyNumberFormat="1" applyFont="1" applyBorder="1" applyAlignment="1">
      <alignment horizontal="center"/>
    </xf>
    <xf numFmtId="0" fontId="25" fillId="2" borderId="31" xfId="0" quotePrefix="1" applyFont="1" applyFill="1" applyBorder="1" applyAlignment="1">
      <alignment horizontal="center"/>
    </xf>
    <xf numFmtId="166" fontId="25" fillId="2" borderId="32" xfId="0" applyNumberFormat="1" applyFont="1" applyFill="1" applyBorder="1" applyAlignment="1">
      <alignment horizontal="center"/>
    </xf>
    <xf numFmtId="0" fontId="25" fillId="0" borderId="33" xfId="0" quotePrefix="1" applyFont="1" applyBorder="1" applyAlignment="1">
      <alignment horizontal="center"/>
    </xf>
    <xf numFmtId="0" fontId="32" fillId="2" borderId="34" xfId="0" applyFont="1" applyFill="1" applyBorder="1" applyProtection="1"/>
    <xf numFmtId="0" fontId="26" fillId="2" borderId="34" xfId="0" applyFont="1" applyFill="1" applyBorder="1" applyAlignment="1">
      <alignment horizontal="center" vertical="center"/>
    </xf>
    <xf numFmtId="0" fontId="33" fillId="3" borderId="34" xfId="0" applyFont="1" applyFill="1" applyBorder="1" applyAlignment="1">
      <alignment horizontal="center" vertical="center"/>
    </xf>
    <xf numFmtId="166" fontId="25" fillId="0" borderId="35" xfId="0" applyNumberFormat="1" applyFont="1" applyBorder="1" applyAlignment="1">
      <alignment horizontal="center"/>
    </xf>
    <xf numFmtId="0" fontId="14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25" fillId="3" borderId="29" xfId="0" applyFont="1" applyFill="1" applyBorder="1" applyAlignment="1">
      <alignment vertical="center" textRotation="90"/>
    </xf>
    <xf numFmtId="0" fontId="25" fillId="2" borderId="29" xfId="0" applyFont="1" applyFill="1" applyBorder="1" applyAlignment="1">
      <alignment vertical="center" textRotation="90"/>
    </xf>
    <xf numFmtId="0" fontId="31" fillId="5" borderId="30" xfId="0" applyFont="1" applyFill="1" applyBorder="1" applyAlignment="1">
      <alignment horizontal="center" vertical="center" textRotation="90"/>
    </xf>
    <xf numFmtId="0" fontId="17" fillId="4" borderId="33" xfId="0" applyFont="1" applyFill="1" applyBorder="1" applyAlignment="1">
      <alignment horizontal="center"/>
    </xf>
    <xf numFmtId="0" fontId="39" fillId="4" borderId="34" xfId="0" applyFont="1" applyFill="1" applyBorder="1"/>
    <xf numFmtId="0" fontId="39" fillId="2" borderId="34" xfId="0" applyFont="1" applyFill="1" applyBorder="1"/>
    <xf numFmtId="0" fontId="39" fillId="4" borderId="35" xfId="0" applyFont="1" applyFill="1" applyBorder="1" applyAlignment="1">
      <alignment horizontal="center"/>
    </xf>
    <xf numFmtId="0" fontId="40" fillId="0" borderId="0" xfId="0" applyFont="1" applyAlignment="1">
      <alignment horizontal="center"/>
    </xf>
    <xf numFmtId="0" fontId="30" fillId="0" borderId="0" xfId="0" applyFont="1" applyFill="1"/>
    <xf numFmtId="0" fontId="24" fillId="0" borderId="0" xfId="0" applyFont="1" applyFill="1"/>
    <xf numFmtId="0" fontId="0" fillId="0" borderId="0" xfId="0" applyFont="1" applyFill="1" applyAlignment="1">
      <alignment wrapText="1"/>
    </xf>
    <xf numFmtId="0" fontId="40" fillId="0" borderId="0" xfId="0" applyFont="1" applyFill="1"/>
    <xf numFmtId="0" fontId="41" fillId="0" borderId="0" xfId="0" applyFont="1" applyFill="1"/>
    <xf numFmtId="0" fontId="40" fillId="0" borderId="0" xfId="0" applyFont="1" applyFill="1" applyAlignment="1">
      <alignment horizontal="center"/>
    </xf>
    <xf numFmtId="0" fontId="0" fillId="0" borderId="0" xfId="0" applyFill="1"/>
    <xf numFmtId="0" fontId="17" fillId="4" borderId="36" xfId="0" applyFont="1" applyFill="1" applyBorder="1" applyAlignment="1">
      <alignment horizontal="center"/>
    </xf>
    <xf numFmtId="0" fontId="0" fillId="0" borderId="1" xfId="0" applyBorder="1"/>
    <xf numFmtId="0" fontId="42" fillId="0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30" fillId="0" borderId="1" xfId="0" quotePrefix="1" applyFont="1" applyFill="1" applyBorder="1" applyAlignment="1">
      <alignment horizontal="center"/>
    </xf>
    <xf numFmtId="0" fontId="44" fillId="0" borderId="1" xfId="0" applyFont="1" applyFill="1" applyBorder="1" applyProtection="1"/>
    <xf numFmtId="166" fontId="40" fillId="0" borderId="1" xfId="0" applyNumberFormat="1" applyFont="1" applyBorder="1" applyAlignment="1">
      <alignment horizontal="center"/>
    </xf>
    <xf numFmtId="166" fontId="3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39" fillId="3" borderId="29" xfId="0" applyFont="1" applyFill="1" applyBorder="1" applyAlignment="1">
      <alignment vertical="center" textRotation="90"/>
    </xf>
    <xf numFmtId="0" fontId="39" fillId="0" borderId="28" xfId="0" quotePrefix="1" applyFont="1" applyBorder="1" applyAlignment="1">
      <alignment horizontal="center"/>
    </xf>
    <xf numFmtId="0" fontId="45" fillId="2" borderId="29" xfId="0" applyFont="1" applyFill="1" applyBorder="1" applyProtection="1"/>
    <xf numFmtId="0" fontId="46" fillId="2" borderId="29" xfId="0" applyFont="1" applyFill="1" applyBorder="1" applyAlignment="1">
      <alignment horizontal="center" vertical="center"/>
    </xf>
    <xf numFmtId="0" fontId="39" fillId="0" borderId="31" xfId="0" quotePrefix="1" applyFont="1" applyBorder="1" applyAlignment="1">
      <alignment horizontal="center"/>
    </xf>
    <xf numFmtId="0" fontId="45" fillId="2" borderId="22" xfId="0" applyFont="1" applyFill="1" applyBorder="1" applyProtection="1"/>
    <xf numFmtId="0" fontId="46" fillId="2" borderId="22" xfId="0" applyFont="1" applyFill="1" applyBorder="1" applyAlignment="1">
      <alignment horizontal="center" vertical="center"/>
    </xf>
    <xf numFmtId="0" fontId="39" fillId="2" borderId="31" xfId="0" quotePrefix="1" applyFont="1" applyFill="1" applyBorder="1" applyAlignment="1">
      <alignment horizontal="center"/>
    </xf>
    <xf numFmtId="0" fontId="45" fillId="0" borderId="22" xfId="0" applyFont="1" applyFill="1" applyBorder="1" applyProtection="1"/>
    <xf numFmtId="0" fontId="39" fillId="0" borderId="33" xfId="0" quotePrefix="1" applyFont="1" applyBorder="1" applyAlignment="1">
      <alignment horizontal="center"/>
    </xf>
    <xf numFmtId="0" fontId="45" fillId="2" borderId="34" xfId="0" applyFont="1" applyFill="1" applyBorder="1" applyProtection="1"/>
    <xf numFmtId="0" fontId="46" fillId="2" borderId="34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0" borderId="1" xfId="0" applyFont="1" applyFill="1" applyBorder="1" applyAlignment="1">
      <alignment horizontal="center" vertical="center" wrapText="1"/>
    </xf>
    <xf numFmtId="1" fontId="4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7" fontId="30" fillId="0" borderId="1" xfId="0" applyNumberFormat="1" applyFont="1" applyBorder="1" applyAlignment="1">
      <alignment horizontal="center"/>
    </xf>
    <xf numFmtId="0" fontId="0" fillId="0" borderId="0" xfId="0" applyBorder="1"/>
    <xf numFmtId="0" fontId="40" fillId="0" borderId="0" xfId="0" applyFont="1" applyBorder="1" applyAlignment="1">
      <alignment horizontal="center" vertical="center" wrapText="1"/>
    </xf>
    <xf numFmtId="167" fontId="30" fillId="0" borderId="0" xfId="0" applyNumberFormat="1" applyFont="1" applyBorder="1" applyAlignment="1">
      <alignment horizontal="center"/>
    </xf>
    <xf numFmtId="0" fontId="47" fillId="0" borderId="0" xfId="0" applyFont="1"/>
    <xf numFmtId="0" fontId="14" fillId="2" borderId="5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0" xfId="0" applyFont="1" applyFill="1" applyBorder="1" applyAlignment="1"/>
    <xf numFmtId="0" fontId="16" fillId="2" borderId="0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</cellXfs>
  <cellStyles count="34">
    <cellStyle name="Comma 10" xfId="2" xr:uid="{00000000-0005-0000-0000-000000000000}"/>
    <cellStyle name="Comma 11" xfId="3" xr:uid="{00000000-0005-0000-0000-000001000000}"/>
    <cellStyle name="Comma 12" xfId="4" xr:uid="{00000000-0005-0000-0000-000002000000}"/>
    <cellStyle name="Comma 13" xfId="28" xr:uid="{00000000-0005-0000-0000-000003000000}"/>
    <cellStyle name="Comma 14" xfId="32" xr:uid="{00000000-0005-0000-0000-000004000000}"/>
    <cellStyle name="Comma 2" xfId="5" xr:uid="{00000000-0005-0000-0000-000005000000}"/>
    <cellStyle name="Comma 3" xfId="6" xr:uid="{00000000-0005-0000-0000-000006000000}"/>
    <cellStyle name="Comma 3 2" xfId="7" xr:uid="{00000000-0005-0000-0000-000007000000}"/>
    <cellStyle name="Comma 4" xfId="8" xr:uid="{00000000-0005-0000-0000-000008000000}"/>
    <cellStyle name="Comma 5" xfId="9" xr:uid="{00000000-0005-0000-0000-000009000000}"/>
    <cellStyle name="Comma 6" xfId="10" xr:uid="{00000000-0005-0000-0000-00000A000000}"/>
    <cellStyle name="Comma 7" xfId="11" xr:uid="{00000000-0005-0000-0000-00000B000000}"/>
    <cellStyle name="Comma 8" xfId="12" xr:uid="{00000000-0005-0000-0000-00000C000000}"/>
    <cellStyle name="Comma 9" xfId="13" xr:uid="{00000000-0005-0000-0000-00000D000000}"/>
    <cellStyle name="Normal" xfId="0" builtinId="0"/>
    <cellStyle name="Normal 10" xfId="27" xr:uid="{00000000-0005-0000-0000-00000F000000}"/>
    <cellStyle name="Normal 11" xfId="29" xr:uid="{00000000-0005-0000-0000-000010000000}"/>
    <cellStyle name="Normal 12" xfId="31" xr:uid="{00000000-0005-0000-0000-000011000000}"/>
    <cellStyle name="Normal 12 2" xfId="33" xr:uid="{00000000-0005-0000-0000-000012000000}"/>
    <cellStyle name="Normal 2" xfId="14" xr:uid="{00000000-0005-0000-0000-000013000000}"/>
    <cellStyle name="Normal 2 2" xfId="15" xr:uid="{00000000-0005-0000-0000-000014000000}"/>
    <cellStyle name="Normal 2 3" xfId="16" xr:uid="{00000000-0005-0000-0000-000015000000}"/>
    <cellStyle name="Normal 2 4" xfId="25" xr:uid="{00000000-0005-0000-0000-000016000000}"/>
    <cellStyle name="Normal 2 5" xfId="30" xr:uid="{00000000-0005-0000-0000-000017000000}"/>
    <cellStyle name="Normal 3" xfId="17" xr:uid="{00000000-0005-0000-0000-000018000000}"/>
    <cellStyle name="Normal 3 2" xfId="18" xr:uid="{00000000-0005-0000-0000-000019000000}"/>
    <cellStyle name="Normal 4" xfId="19" xr:uid="{00000000-0005-0000-0000-00001A000000}"/>
    <cellStyle name="Normal 4 2" xfId="20" xr:uid="{00000000-0005-0000-0000-00001B000000}"/>
    <cellStyle name="Normal 5" xfId="21" xr:uid="{00000000-0005-0000-0000-00001C000000}"/>
    <cellStyle name="Normal 6" xfId="22" xr:uid="{00000000-0005-0000-0000-00001D000000}"/>
    <cellStyle name="Normal 7" xfId="23" xr:uid="{00000000-0005-0000-0000-00001E000000}"/>
    <cellStyle name="Normal 8" xfId="24" xr:uid="{00000000-0005-0000-0000-00001F000000}"/>
    <cellStyle name="Normal 9" xfId="1" xr:uid="{00000000-0005-0000-0000-000020000000}"/>
    <cellStyle name="Percent 2" xfId="26" xr:uid="{00000000-0005-0000-0000-000021000000}"/>
  </cellStyles>
  <dxfs count="32">
    <dxf>
      <fill>
        <patternFill>
          <bgColor rgb="FFCD7F32"/>
        </patternFill>
      </fill>
    </dxf>
    <dxf>
      <font>
        <b/>
        <i val="0"/>
        <color theme="0"/>
      </font>
      <fill>
        <patternFill>
          <bgColor rgb="FFC0C0C0"/>
        </patternFill>
      </fill>
    </dxf>
    <dxf>
      <font>
        <b/>
        <i val="0"/>
        <color theme="0"/>
      </font>
      <fill>
        <patternFill>
          <bgColor rgb="FFD4AF37"/>
        </patternFill>
      </fill>
    </dxf>
    <dxf>
      <fill>
        <patternFill>
          <bgColor rgb="FFCD7F32"/>
        </patternFill>
      </fill>
    </dxf>
    <dxf>
      <font>
        <b/>
        <i val="0"/>
        <color theme="0"/>
      </font>
      <fill>
        <patternFill>
          <bgColor rgb="FFC0C0C0"/>
        </patternFill>
      </fill>
    </dxf>
    <dxf>
      <font>
        <b/>
        <i val="0"/>
        <color theme="0"/>
      </font>
      <fill>
        <patternFill>
          <bgColor rgb="FFD4AF37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D4AF37"/>
      <color rgb="FFCD7F32"/>
      <color rgb="FFC0C0C0"/>
      <color rgb="FF99FF99"/>
      <color rgb="FF009200"/>
      <color rgb="FF003E00"/>
      <color rgb="FF003300"/>
      <color rgb="FF6BC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639543756851"/>
          <c:y val="0.14768488239901126"/>
          <c:w val="0.71269216763074539"/>
          <c:h val="0.759944304994428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'Overall with 7 rule'!$K$2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with 7 rule'!$E$3:$E$64</c:f>
              <c:numCache>
                <c:formatCode>0.000</c:formatCode>
                <c:ptCount val="62"/>
                <c:pt idx="0">
                  <c:v>90.611111111111114</c:v>
                </c:pt>
                <c:pt idx="1">
                  <c:v>93.861111111111114</c:v>
                </c:pt>
                <c:pt idx="2">
                  <c:v>84.138888888888886</c:v>
                </c:pt>
                <c:pt idx="3">
                  <c:v>92.638888888888886</c:v>
                </c:pt>
                <c:pt idx="4">
                  <c:v>92.555555555555543</c:v>
                </c:pt>
                <c:pt idx="5">
                  <c:v>93.194444444444443</c:v>
                </c:pt>
                <c:pt idx="6">
                  <c:v>92.25</c:v>
                </c:pt>
                <c:pt idx="7">
                  <c:v>89.138888888888886</c:v>
                </c:pt>
                <c:pt idx="8">
                  <c:v>93.527777777777771</c:v>
                </c:pt>
                <c:pt idx="9">
                  <c:v>89.916666666666671</c:v>
                </c:pt>
                <c:pt idx="10">
                  <c:v>92.388888888888886</c:v>
                </c:pt>
                <c:pt idx="11">
                  <c:v>89.416666666666671</c:v>
                </c:pt>
                <c:pt idx="12">
                  <c:v>93.833333333333343</c:v>
                </c:pt>
                <c:pt idx="13">
                  <c:v>91.666666666666671</c:v>
                </c:pt>
                <c:pt idx="14">
                  <c:v>90.055555555555557</c:v>
                </c:pt>
                <c:pt idx="15">
                  <c:v>90.611111111111114</c:v>
                </c:pt>
                <c:pt idx="16">
                  <c:v>86.555555555555543</c:v>
                </c:pt>
                <c:pt idx="17">
                  <c:v>80.166666666666657</c:v>
                </c:pt>
                <c:pt idx="18">
                  <c:v>89.555555555555557</c:v>
                </c:pt>
                <c:pt idx="19">
                  <c:v>92</c:v>
                </c:pt>
                <c:pt idx="20">
                  <c:v>90.194444444444443</c:v>
                </c:pt>
                <c:pt idx="21">
                  <c:v>89.222222222222229</c:v>
                </c:pt>
                <c:pt idx="22">
                  <c:v>92.361111111111114</c:v>
                </c:pt>
                <c:pt idx="23">
                  <c:v>89.75</c:v>
                </c:pt>
                <c:pt idx="24">
                  <c:v>90.472222222222229</c:v>
                </c:pt>
                <c:pt idx="25">
                  <c:v>84.777777777777771</c:v>
                </c:pt>
                <c:pt idx="26">
                  <c:v>89.638888888888886</c:v>
                </c:pt>
                <c:pt idx="27">
                  <c:v>83.305555555555557</c:v>
                </c:pt>
                <c:pt idx="28">
                  <c:v>90.194444444444457</c:v>
                </c:pt>
                <c:pt idx="29">
                  <c:v>93.583333333333343</c:v>
                </c:pt>
                <c:pt idx="30">
                  <c:v>88.5</c:v>
                </c:pt>
                <c:pt idx="31">
                  <c:v>89.527777777777771</c:v>
                </c:pt>
                <c:pt idx="32">
                  <c:v>94.166666666666657</c:v>
                </c:pt>
                <c:pt idx="33">
                  <c:v>90.944444444444457</c:v>
                </c:pt>
                <c:pt idx="34">
                  <c:v>86.583333333333343</c:v>
                </c:pt>
                <c:pt idx="35">
                  <c:v>94.944444444444457</c:v>
                </c:pt>
                <c:pt idx="36">
                  <c:v>93.138888888888886</c:v>
                </c:pt>
                <c:pt idx="37">
                  <c:v>90.694444444444443</c:v>
                </c:pt>
                <c:pt idx="38">
                  <c:v>91.972222222222229</c:v>
                </c:pt>
                <c:pt idx="39">
                  <c:v>88.194444444444457</c:v>
                </c:pt>
                <c:pt idx="40">
                  <c:v>84.611111111111114</c:v>
                </c:pt>
                <c:pt idx="41">
                  <c:v>89.055555555555557</c:v>
                </c:pt>
                <c:pt idx="42">
                  <c:v>91.083333333333329</c:v>
                </c:pt>
                <c:pt idx="43">
                  <c:v>91.027777777777771</c:v>
                </c:pt>
                <c:pt idx="44">
                  <c:v>93.083333333333329</c:v>
                </c:pt>
                <c:pt idx="45">
                  <c:v>91.722222222222229</c:v>
                </c:pt>
                <c:pt idx="46">
                  <c:v>92.388888888888886</c:v>
                </c:pt>
                <c:pt idx="47">
                  <c:v>91.611111111111114</c:v>
                </c:pt>
                <c:pt idx="48">
                  <c:v>92.777777777777771</c:v>
                </c:pt>
                <c:pt idx="49">
                  <c:v>91.055555555555557</c:v>
                </c:pt>
                <c:pt idx="50">
                  <c:v>90.055555555555557</c:v>
                </c:pt>
                <c:pt idx="51">
                  <c:v>88.972222222222229</c:v>
                </c:pt>
                <c:pt idx="52">
                  <c:v>93.583333333333329</c:v>
                </c:pt>
                <c:pt idx="53">
                  <c:v>93</c:v>
                </c:pt>
                <c:pt idx="54">
                  <c:v>91.638888888888886</c:v>
                </c:pt>
                <c:pt idx="55">
                  <c:v>88.777777777777771</c:v>
                </c:pt>
                <c:pt idx="56">
                  <c:v>92.5</c:v>
                </c:pt>
                <c:pt idx="57">
                  <c:v>90.805555555555543</c:v>
                </c:pt>
                <c:pt idx="58">
                  <c:v>95.027777777777771</c:v>
                </c:pt>
                <c:pt idx="59">
                  <c:v>90.222222222222229</c:v>
                </c:pt>
                <c:pt idx="60">
                  <c:v>92.138888888888886</c:v>
                </c:pt>
                <c:pt idx="61">
                  <c:v>93.694444444444443</c:v>
                </c:pt>
              </c:numCache>
            </c:numRef>
          </c:xVal>
          <c:yVal>
            <c:numRef>
              <c:f>'Overall with 7 rule'!$K$3:$K$64</c:f>
              <c:numCache>
                <c:formatCode>0.00000000</c:formatCode>
                <c:ptCount val="62"/>
                <c:pt idx="0">
                  <c:v>0.13812675702062191</c:v>
                </c:pt>
                <c:pt idx="1">
                  <c:v>7.3887954567213199E-2</c:v>
                </c:pt>
                <c:pt idx="2">
                  <c:v>1.1048678172731292E-2</c:v>
                </c:pt>
                <c:pt idx="3">
                  <c:v>0.10846030191225271</c:v>
                </c:pt>
                <c:pt idx="4">
                  <c:v>0.11061253082987937</c:v>
                </c:pt>
                <c:pt idx="5">
                  <c:v>9.31409980996106E-2</c:v>
                </c:pt>
                <c:pt idx="6">
                  <c:v>0.11803222200226002</c:v>
                </c:pt>
                <c:pt idx="7">
                  <c:v>0.12088660274091365</c:v>
                </c:pt>
                <c:pt idx="8">
                  <c:v>8.3512160834799898E-2</c:v>
                </c:pt>
                <c:pt idx="9">
                  <c:v>0.13397606221610828</c:v>
                </c:pt>
                <c:pt idx="10">
                  <c:v>0.11475898509429958</c:v>
                </c:pt>
                <c:pt idx="11">
                  <c:v>0.12645611233352694</c:v>
                </c:pt>
                <c:pt idx="12">
                  <c:v>7.4683718850066305E-2</c:v>
                </c:pt>
                <c:pt idx="13">
                  <c:v>0.12951845968782491</c:v>
                </c:pt>
                <c:pt idx="14">
                  <c:v>0.13542098852547521</c:v>
                </c:pt>
                <c:pt idx="15">
                  <c:v>0.13812675702062191</c:v>
                </c:pt>
                <c:pt idx="16">
                  <c:v>5.1055939563075262E-2</c:v>
                </c:pt>
                <c:pt idx="17">
                  <c:v>1.9500851591597407E-4</c:v>
                </c:pt>
                <c:pt idx="18">
                  <c:v>0.12888849888454712</c:v>
                </c:pt>
                <c:pt idx="19">
                  <c:v>0.12343964846717606</c:v>
                </c:pt>
                <c:pt idx="20">
                  <c:v>0.1365653196745136</c:v>
                </c:pt>
                <c:pt idx="21">
                  <c:v>0.12265026338855063</c:v>
                </c:pt>
                <c:pt idx="22">
                  <c:v>0.11542764140831284</c:v>
                </c:pt>
                <c:pt idx="23">
                  <c:v>0.13185936366850043</c:v>
                </c:pt>
                <c:pt idx="24">
                  <c:v>0.13792288837142438</c:v>
                </c:pt>
                <c:pt idx="25">
                  <c:v>1.7726068928414947E-2</c:v>
                </c:pt>
                <c:pt idx="26">
                  <c:v>0.13022569789587543</c:v>
                </c:pt>
                <c:pt idx="27">
                  <c:v>5.5409909037486211E-3</c:v>
                </c:pt>
                <c:pt idx="28">
                  <c:v>0.13656531967451371</c:v>
                </c:pt>
                <c:pt idx="29">
                  <c:v>8.1900918328841971E-2</c:v>
                </c:pt>
                <c:pt idx="30">
                  <c:v>0.10523027891926924</c:v>
                </c:pt>
                <c:pt idx="31">
                  <c:v>0.12842206343702106</c:v>
                </c:pt>
                <c:pt idx="32">
                  <c:v>6.5275021597389557E-2</c:v>
                </c:pt>
                <c:pt idx="33">
                  <c:v>0.13731554446669467</c:v>
                </c:pt>
                <c:pt idx="34">
                  <c:v>5.1751066513196463E-2</c:v>
                </c:pt>
                <c:pt idx="35">
                  <c:v>4.5268839200263165E-2</c:v>
                </c:pt>
                <c:pt idx="36">
                  <c:v>9.4727700161936379E-2</c:v>
                </c:pt>
                <c:pt idx="37">
                  <c:v>0.13809584847210393</c:v>
                </c:pt>
                <c:pt idx="38">
                  <c:v>0.12399819897508897</c:v>
                </c:pt>
                <c:pt idx="39">
                  <c:v>9.6787474302576851E-2</c:v>
                </c:pt>
                <c:pt idx="40">
                  <c:v>1.5743604961208895E-2</c:v>
                </c:pt>
                <c:pt idx="41">
                  <c:v>0.11904915128122071</c:v>
                </c:pt>
                <c:pt idx="42">
                  <c:v>0.13644149557613069</c:v>
                </c:pt>
                <c:pt idx="43">
                  <c:v>0.13682841083913511</c:v>
                </c:pt>
                <c:pt idx="44">
                  <c:v>9.6305792063299214E-2</c:v>
                </c:pt>
                <c:pt idx="45">
                  <c:v>0.12860382969982431</c:v>
                </c:pt>
                <c:pt idx="46">
                  <c:v>0.11475898509429958</c:v>
                </c:pt>
                <c:pt idx="47">
                  <c:v>0.13039133990007715</c:v>
                </c:pt>
                <c:pt idx="48">
                  <c:v>0.10477189901766913</c:v>
                </c:pt>
                <c:pt idx="49">
                  <c:v>0.13664113587601431</c:v>
                </c:pt>
                <c:pt idx="50">
                  <c:v>0.13542098852547521</c:v>
                </c:pt>
                <c:pt idx="51">
                  <c:v>0.11714206551357018</c:v>
                </c:pt>
                <c:pt idx="52">
                  <c:v>8.1900918328842359E-2</c:v>
                </c:pt>
                <c:pt idx="53">
                  <c:v>9.8653893746313129E-2</c:v>
                </c:pt>
                <c:pt idx="54">
                  <c:v>0.12996017755353878</c:v>
                </c:pt>
                <c:pt idx="55">
                  <c:v>0.11244552123930539</c:v>
                </c:pt>
                <c:pt idx="56">
                  <c:v>0.11201920280523425</c:v>
                </c:pt>
                <c:pt idx="57">
                  <c:v>0.13787597944885233</c:v>
                </c:pt>
                <c:pt idx="58">
                  <c:v>4.3341227516928441E-2</c:v>
                </c:pt>
                <c:pt idx="59">
                  <c:v>0.13675738752724262</c:v>
                </c:pt>
                <c:pt idx="60">
                  <c:v>0.12051707331056628</c:v>
                </c:pt>
                <c:pt idx="61">
                  <c:v>7.8683704076278907E-2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6-47E7-AED7-7050BF9A6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453872"/>
        <c:axId val="1648449712"/>
      </c:scatterChart>
      <c:scatterChart>
        <c:scatterStyle val="smoothMarker"/>
        <c:varyColors val="0"/>
        <c:ser>
          <c:idx val="1"/>
          <c:order val="1"/>
          <c:tx>
            <c:v>LCL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'Overall with 7 rule'!$L$3:$L$63</c:f>
              <c:numCache>
                <c:formatCode>0.00000000</c:formatCode>
                <c:ptCount val="61"/>
                <c:pt idx="0">
                  <c:v>84.85403852515357</c:v>
                </c:pt>
                <c:pt idx="1">
                  <c:v>84.85403852515357</c:v>
                </c:pt>
                <c:pt idx="2">
                  <c:v>84.85403852515357</c:v>
                </c:pt>
                <c:pt idx="3">
                  <c:v>84.85403852515357</c:v>
                </c:pt>
                <c:pt idx="4">
                  <c:v>84.85403852515357</c:v>
                </c:pt>
                <c:pt idx="5">
                  <c:v>84.85403852515357</c:v>
                </c:pt>
                <c:pt idx="6">
                  <c:v>84.85403852515357</c:v>
                </c:pt>
                <c:pt idx="7">
                  <c:v>84.85403852515357</c:v>
                </c:pt>
                <c:pt idx="8">
                  <c:v>84.85403852515357</c:v>
                </c:pt>
                <c:pt idx="9">
                  <c:v>84.85403852515357</c:v>
                </c:pt>
                <c:pt idx="10">
                  <c:v>84.85403852515357</c:v>
                </c:pt>
                <c:pt idx="11">
                  <c:v>84.85403852515357</c:v>
                </c:pt>
                <c:pt idx="12">
                  <c:v>84.85403852515357</c:v>
                </c:pt>
                <c:pt idx="13">
                  <c:v>84.85403852515357</c:v>
                </c:pt>
                <c:pt idx="14">
                  <c:v>84.85403852515357</c:v>
                </c:pt>
                <c:pt idx="15">
                  <c:v>84.85403852515357</c:v>
                </c:pt>
                <c:pt idx="16">
                  <c:v>84.85403852515357</c:v>
                </c:pt>
                <c:pt idx="17">
                  <c:v>84.85403852515357</c:v>
                </c:pt>
                <c:pt idx="18">
                  <c:v>84.85403852515357</c:v>
                </c:pt>
                <c:pt idx="19">
                  <c:v>84.85403852515357</c:v>
                </c:pt>
                <c:pt idx="20">
                  <c:v>84.85403852515357</c:v>
                </c:pt>
                <c:pt idx="21">
                  <c:v>84.85403852515357</c:v>
                </c:pt>
                <c:pt idx="22">
                  <c:v>84.85403852515357</c:v>
                </c:pt>
                <c:pt idx="23">
                  <c:v>84.85403852515357</c:v>
                </c:pt>
                <c:pt idx="24">
                  <c:v>84.85403852515357</c:v>
                </c:pt>
                <c:pt idx="25">
                  <c:v>84.85403852515357</c:v>
                </c:pt>
                <c:pt idx="26">
                  <c:v>84.85403852515357</c:v>
                </c:pt>
                <c:pt idx="27">
                  <c:v>84.85403852515357</c:v>
                </c:pt>
                <c:pt idx="28">
                  <c:v>84.85403852515357</c:v>
                </c:pt>
                <c:pt idx="29">
                  <c:v>84.85403852515357</c:v>
                </c:pt>
                <c:pt idx="30">
                  <c:v>84.85403852515357</c:v>
                </c:pt>
                <c:pt idx="31">
                  <c:v>84.85403852515357</c:v>
                </c:pt>
                <c:pt idx="32">
                  <c:v>84.85403852515357</c:v>
                </c:pt>
                <c:pt idx="33">
                  <c:v>84.85403852515357</c:v>
                </c:pt>
                <c:pt idx="34">
                  <c:v>84.85403852515357</c:v>
                </c:pt>
                <c:pt idx="35">
                  <c:v>84.85403852515357</c:v>
                </c:pt>
                <c:pt idx="36">
                  <c:v>84.85403852515357</c:v>
                </c:pt>
                <c:pt idx="37">
                  <c:v>84.85403852515357</c:v>
                </c:pt>
                <c:pt idx="38">
                  <c:v>84.85403852515357</c:v>
                </c:pt>
                <c:pt idx="39">
                  <c:v>84.85403852515357</c:v>
                </c:pt>
                <c:pt idx="40">
                  <c:v>84.85403852515357</c:v>
                </c:pt>
                <c:pt idx="41">
                  <c:v>84.85403852515357</c:v>
                </c:pt>
                <c:pt idx="42">
                  <c:v>84.85403852515357</c:v>
                </c:pt>
                <c:pt idx="43">
                  <c:v>84.85403852515357</c:v>
                </c:pt>
                <c:pt idx="44">
                  <c:v>84.85403852515357</c:v>
                </c:pt>
                <c:pt idx="45">
                  <c:v>84.85403852515357</c:v>
                </c:pt>
                <c:pt idx="46">
                  <c:v>84.85403852515357</c:v>
                </c:pt>
                <c:pt idx="47">
                  <c:v>84.85403852515357</c:v>
                </c:pt>
                <c:pt idx="48">
                  <c:v>84.85403852515357</c:v>
                </c:pt>
                <c:pt idx="49">
                  <c:v>84.85403852515357</c:v>
                </c:pt>
                <c:pt idx="50">
                  <c:v>84.85403852515357</c:v>
                </c:pt>
                <c:pt idx="51">
                  <c:v>84.85403852515357</c:v>
                </c:pt>
                <c:pt idx="52">
                  <c:v>84.85403852515357</c:v>
                </c:pt>
                <c:pt idx="53">
                  <c:v>84.85403852515357</c:v>
                </c:pt>
                <c:pt idx="54">
                  <c:v>84.85403852515357</c:v>
                </c:pt>
                <c:pt idx="55">
                  <c:v>84.85403852515357</c:v>
                </c:pt>
                <c:pt idx="56">
                  <c:v>84.85403852515357</c:v>
                </c:pt>
                <c:pt idx="57">
                  <c:v>84.85403852515357</c:v>
                </c:pt>
                <c:pt idx="58">
                  <c:v>84.85403852515357</c:v>
                </c:pt>
                <c:pt idx="59">
                  <c:v>84.85403852515357</c:v>
                </c:pt>
                <c:pt idx="60">
                  <c:v>84.85403852515357</c:v>
                </c:pt>
              </c:numCache>
            </c:numRef>
          </c:xVal>
          <c:yVal>
            <c:numRef>
              <c:f>'Overall with 7 rule'!$K$3:$K$64</c:f>
              <c:numCache>
                <c:formatCode>0.00000000</c:formatCode>
                <c:ptCount val="62"/>
                <c:pt idx="0">
                  <c:v>0.13812675702062191</c:v>
                </c:pt>
                <c:pt idx="1">
                  <c:v>7.3887954567213199E-2</c:v>
                </c:pt>
                <c:pt idx="2">
                  <c:v>1.1048678172731292E-2</c:v>
                </c:pt>
                <c:pt idx="3">
                  <c:v>0.10846030191225271</c:v>
                </c:pt>
                <c:pt idx="4">
                  <c:v>0.11061253082987937</c:v>
                </c:pt>
                <c:pt idx="5">
                  <c:v>9.31409980996106E-2</c:v>
                </c:pt>
                <c:pt idx="6">
                  <c:v>0.11803222200226002</c:v>
                </c:pt>
                <c:pt idx="7">
                  <c:v>0.12088660274091365</c:v>
                </c:pt>
                <c:pt idx="8">
                  <c:v>8.3512160834799898E-2</c:v>
                </c:pt>
                <c:pt idx="9">
                  <c:v>0.13397606221610828</c:v>
                </c:pt>
                <c:pt idx="10">
                  <c:v>0.11475898509429958</c:v>
                </c:pt>
                <c:pt idx="11">
                  <c:v>0.12645611233352694</c:v>
                </c:pt>
                <c:pt idx="12">
                  <c:v>7.4683718850066305E-2</c:v>
                </c:pt>
                <c:pt idx="13">
                  <c:v>0.12951845968782491</c:v>
                </c:pt>
                <c:pt idx="14">
                  <c:v>0.13542098852547521</c:v>
                </c:pt>
                <c:pt idx="15">
                  <c:v>0.13812675702062191</c:v>
                </c:pt>
                <c:pt idx="16">
                  <c:v>5.1055939563075262E-2</c:v>
                </c:pt>
                <c:pt idx="17">
                  <c:v>1.9500851591597407E-4</c:v>
                </c:pt>
                <c:pt idx="18">
                  <c:v>0.12888849888454712</c:v>
                </c:pt>
                <c:pt idx="19">
                  <c:v>0.12343964846717606</c:v>
                </c:pt>
                <c:pt idx="20">
                  <c:v>0.1365653196745136</c:v>
                </c:pt>
                <c:pt idx="21">
                  <c:v>0.12265026338855063</c:v>
                </c:pt>
                <c:pt idx="22">
                  <c:v>0.11542764140831284</c:v>
                </c:pt>
                <c:pt idx="23">
                  <c:v>0.13185936366850043</c:v>
                </c:pt>
                <c:pt idx="24">
                  <c:v>0.13792288837142438</c:v>
                </c:pt>
                <c:pt idx="25">
                  <c:v>1.7726068928414947E-2</c:v>
                </c:pt>
                <c:pt idx="26">
                  <c:v>0.13022569789587543</c:v>
                </c:pt>
                <c:pt idx="27">
                  <c:v>5.5409909037486211E-3</c:v>
                </c:pt>
                <c:pt idx="28">
                  <c:v>0.13656531967451371</c:v>
                </c:pt>
                <c:pt idx="29">
                  <c:v>8.1900918328841971E-2</c:v>
                </c:pt>
                <c:pt idx="30">
                  <c:v>0.10523027891926924</c:v>
                </c:pt>
                <c:pt idx="31">
                  <c:v>0.12842206343702106</c:v>
                </c:pt>
                <c:pt idx="32">
                  <c:v>6.5275021597389557E-2</c:v>
                </c:pt>
                <c:pt idx="33">
                  <c:v>0.13731554446669467</c:v>
                </c:pt>
                <c:pt idx="34">
                  <c:v>5.1751066513196463E-2</c:v>
                </c:pt>
                <c:pt idx="35">
                  <c:v>4.5268839200263165E-2</c:v>
                </c:pt>
                <c:pt idx="36">
                  <c:v>9.4727700161936379E-2</c:v>
                </c:pt>
                <c:pt idx="37">
                  <c:v>0.13809584847210393</c:v>
                </c:pt>
                <c:pt idx="38">
                  <c:v>0.12399819897508897</c:v>
                </c:pt>
                <c:pt idx="39">
                  <c:v>9.6787474302576851E-2</c:v>
                </c:pt>
                <c:pt idx="40">
                  <c:v>1.5743604961208895E-2</c:v>
                </c:pt>
                <c:pt idx="41">
                  <c:v>0.11904915128122071</c:v>
                </c:pt>
                <c:pt idx="42">
                  <c:v>0.13644149557613069</c:v>
                </c:pt>
                <c:pt idx="43">
                  <c:v>0.13682841083913511</c:v>
                </c:pt>
                <c:pt idx="44">
                  <c:v>9.6305792063299214E-2</c:v>
                </c:pt>
                <c:pt idx="45">
                  <c:v>0.12860382969982431</c:v>
                </c:pt>
                <c:pt idx="46">
                  <c:v>0.11475898509429958</c:v>
                </c:pt>
                <c:pt idx="47">
                  <c:v>0.13039133990007715</c:v>
                </c:pt>
                <c:pt idx="48">
                  <c:v>0.10477189901766913</c:v>
                </c:pt>
                <c:pt idx="49">
                  <c:v>0.13664113587601431</c:v>
                </c:pt>
                <c:pt idx="50">
                  <c:v>0.13542098852547521</c:v>
                </c:pt>
                <c:pt idx="51">
                  <c:v>0.11714206551357018</c:v>
                </c:pt>
                <c:pt idx="52">
                  <c:v>8.1900918328842359E-2</c:v>
                </c:pt>
                <c:pt idx="53">
                  <c:v>9.8653893746313129E-2</c:v>
                </c:pt>
                <c:pt idx="54">
                  <c:v>0.12996017755353878</c:v>
                </c:pt>
                <c:pt idx="55">
                  <c:v>0.11244552123930539</c:v>
                </c:pt>
                <c:pt idx="56">
                  <c:v>0.11201920280523425</c:v>
                </c:pt>
                <c:pt idx="57">
                  <c:v>0.13787597944885233</c:v>
                </c:pt>
                <c:pt idx="58">
                  <c:v>4.3341227516928441E-2</c:v>
                </c:pt>
                <c:pt idx="59">
                  <c:v>0.13675738752724262</c:v>
                </c:pt>
                <c:pt idx="60">
                  <c:v>0.12051707331056628</c:v>
                </c:pt>
                <c:pt idx="61">
                  <c:v>7.8683704076278907E-2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6-47E7-AED7-7050BF9A6C4E}"/>
            </c:ext>
          </c:extLst>
        </c:ser>
        <c:ser>
          <c:idx val="2"/>
          <c:order val="2"/>
          <c:tx>
            <c:v>UCL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'Overall with 7 rule'!$M$3:$M$64</c:f>
              <c:numCache>
                <c:formatCode>0.00000000</c:formatCode>
                <c:ptCount val="62"/>
                <c:pt idx="0">
                  <c:v>96.406714163018464</c:v>
                </c:pt>
                <c:pt idx="1">
                  <c:v>96.406714163018464</c:v>
                </c:pt>
                <c:pt idx="2">
                  <c:v>96.406714163018464</c:v>
                </c:pt>
                <c:pt idx="3">
                  <c:v>96.406714163018464</c:v>
                </c:pt>
                <c:pt idx="4">
                  <c:v>96.406714163018464</c:v>
                </c:pt>
                <c:pt idx="5">
                  <c:v>96.406714163018464</c:v>
                </c:pt>
                <c:pt idx="6">
                  <c:v>96.406714163018464</c:v>
                </c:pt>
                <c:pt idx="7">
                  <c:v>96.406714163018464</c:v>
                </c:pt>
                <c:pt idx="8">
                  <c:v>96.406714163018464</c:v>
                </c:pt>
                <c:pt idx="9">
                  <c:v>96.406714163018464</c:v>
                </c:pt>
                <c:pt idx="10">
                  <c:v>96.406714163018464</c:v>
                </c:pt>
                <c:pt idx="11">
                  <c:v>96.406714163018464</c:v>
                </c:pt>
                <c:pt idx="12">
                  <c:v>96.406714163018464</c:v>
                </c:pt>
                <c:pt idx="13">
                  <c:v>96.406714163018464</c:v>
                </c:pt>
                <c:pt idx="14">
                  <c:v>96.406714163018464</c:v>
                </c:pt>
                <c:pt idx="15">
                  <c:v>96.406714163018464</c:v>
                </c:pt>
                <c:pt idx="16">
                  <c:v>96.406714163018464</c:v>
                </c:pt>
                <c:pt idx="17">
                  <c:v>96.406714163018464</c:v>
                </c:pt>
                <c:pt idx="18">
                  <c:v>96.406714163018464</c:v>
                </c:pt>
                <c:pt idx="19">
                  <c:v>96.406714163018464</c:v>
                </c:pt>
                <c:pt idx="20">
                  <c:v>96.406714163018464</c:v>
                </c:pt>
                <c:pt idx="21">
                  <c:v>96.406714163018464</c:v>
                </c:pt>
                <c:pt idx="22">
                  <c:v>96.406714163018464</c:v>
                </c:pt>
                <c:pt idx="23">
                  <c:v>96.406714163018464</c:v>
                </c:pt>
                <c:pt idx="24">
                  <c:v>96.406714163018464</c:v>
                </c:pt>
                <c:pt idx="25">
                  <c:v>96.406714163018464</c:v>
                </c:pt>
                <c:pt idx="26">
                  <c:v>96.406714163018464</c:v>
                </c:pt>
                <c:pt idx="27">
                  <c:v>96.406714163018464</c:v>
                </c:pt>
                <c:pt idx="28">
                  <c:v>96.406714163018464</c:v>
                </c:pt>
                <c:pt idx="29">
                  <c:v>96.406714163018464</c:v>
                </c:pt>
                <c:pt idx="30">
                  <c:v>96.406714163018464</c:v>
                </c:pt>
                <c:pt idx="31">
                  <c:v>96.406714163018464</c:v>
                </c:pt>
                <c:pt idx="32">
                  <c:v>96.406714163018464</c:v>
                </c:pt>
                <c:pt idx="33">
                  <c:v>96.406714163018464</c:v>
                </c:pt>
                <c:pt idx="34">
                  <c:v>96.406714163018464</c:v>
                </c:pt>
                <c:pt idx="35">
                  <c:v>96.406714163018464</c:v>
                </c:pt>
                <c:pt idx="36">
                  <c:v>96.406714163018464</c:v>
                </c:pt>
                <c:pt idx="37">
                  <c:v>96.406714163018464</c:v>
                </c:pt>
                <c:pt idx="38">
                  <c:v>96.406714163018464</c:v>
                </c:pt>
                <c:pt idx="39">
                  <c:v>96.406714163018464</c:v>
                </c:pt>
                <c:pt idx="40">
                  <c:v>96.406714163018464</c:v>
                </c:pt>
                <c:pt idx="41">
                  <c:v>96.406714163018464</c:v>
                </c:pt>
                <c:pt idx="42">
                  <c:v>96.406714163018464</c:v>
                </c:pt>
                <c:pt idx="43">
                  <c:v>96.406714163018464</c:v>
                </c:pt>
                <c:pt idx="44">
                  <c:v>96.406714163018464</c:v>
                </c:pt>
                <c:pt idx="45">
                  <c:v>96.406714163018464</c:v>
                </c:pt>
                <c:pt idx="46">
                  <c:v>96.406714163018464</c:v>
                </c:pt>
                <c:pt idx="47">
                  <c:v>96.406714163018464</c:v>
                </c:pt>
                <c:pt idx="48">
                  <c:v>96.406714163018464</c:v>
                </c:pt>
                <c:pt idx="49">
                  <c:v>96.406714163018464</c:v>
                </c:pt>
                <c:pt idx="50">
                  <c:v>96.406714163018464</c:v>
                </c:pt>
                <c:pt idx="51">
                  <c:v>96.406714163018464</c:v>
                </c:pt>
                <c:pt idx="52">
                  <c:v>96.406714163018464</c:v>
                </c:pt>
                <c:pt idx="53">
                  <c:v>96.406714163018464</c:v>
                </c:pt>
                <c:pt idx="54">
                  <c:v>96.406714163018464</c:v>
                </c:pt>
                <c:pt idx="55">
                  <c:v>96.406714163018464</c:v>
                </c:pt>
                <c:pt idx="56">
                  <c:v>96.406714163018464</c:v>
                </c:pt>
                <c:pt idx="57">
                  <c:v>96.406714163018464</c:v>
                </c:pt>
                <c:pt idx="58">
                  <c:v>96.406714163018464</c:v>
                </c:pt>
                <c:pt idx="59">
                  <c:v>96.406714163018464</c:v>
                </c:pt>
                <c:pt idx="60">
                  <c:v>96.406714163018464</c:v>
                </c:pt>
                <c:pt idx="61">
                  <c:v>96.406714163018464</c:v>
                </c:pt>
              </c:numCache>
            </c:numRef>
          </c:xVal>
          <c:yVal>
            <c:numRef>
              <c:f>'Overall with 7 rule'!$K$3:$K$64</c:f>
              <c:numCache>
                <c:formatCode>0.00000000</c:formatCode>
                <c:ptCount val="62"/>
                <c:pt idx="0">
                  <c:v>0.13812675702062191</c:v>
                </c:pt>
                <c:pt idx="1">
                  <c:v>7.3887954567213199E-2</c:v>
                </c:pt>
                <c:pt idx="2">
                  <c:v>1.1048678172731292E-2</c:v>
                </c:pt>
                <c:pt idx="3">
                  <c:v>0.10846030191225271</c:v>
                </c:pt>
                <c:pt idx="4">
                  <c:v>0.11061253082987937</c:v>
                </c:pt>
                <c:pt idx="5">
                  <c:v>9.31409980996106E-2</c:v>
                </c:pt>
                <c:pt idx="6">
                  <c:v>0.11803222200226002</c:v>
                </c:pt>
                <c:pt idx="7">
                  <c:v>0.12088660274091365</c:v>
                </c:pt>
                <c:pt idx="8">
                  <c:v>8.3512160834799898E-2</c:v>
                </c:pt>
                <c:pt idx="9">
                  <c:v>0.13397606221610828</c:v>
                </c:pt>
                <c:pt idx="10">
                  <c:v>0.11475898509429958</c:v>
                </c:pt>
                <c:pt idx="11">
                  <c:v>0.12645611233352694</c:v>
                </c:pt>
                <c:pt idx="12">
                  <c:v>7.4683718850066305E-2</c:v>
                </c:pt>
                <c:pt idx="13">
                  <c:v>0.12951845968782491</c:v>
                </c:pt>
                <c:pt idx="14">
                  <c:v>0.13542098852547521</c:v>
                </c:pt>
                <c:pt idx="15">
                  <c:v>0.13812675702062191</c:v>
                </c:pt>
                <c:pt idx="16">
                  <c:v>5.1055939563075262E-2</c:v>
                </c:pt>
                <c:pt idx="17">
                  <c:v>1.9500851591597407E-4</c:v>
                </c:pt>
                <c:pt idx="18">
                  <c:v>0.12888849888454712</c:v>
                </c:pt>
                <c:pt idx="19">
                  <c:v>0.12343964846717606</c:v>
                </c:pt>
                <c:pt idx="20">
                  <c:v>0.1365653196745136</c:v>
                </c:pt>
                <c:pt idx="21">
                  <c:v>0.12265026338855063</c:v>
                </c:pt>
                <c:pt idx="22">
                  <c:v>0.11542764140831284</c:v>
                </c:pt>
                <c:pt idx="23">
                  <c:v>0.13185936366850043</c:v>
                </c:pt>
                <c:pt idx="24">
                  <c:v>0.13792288837142438</c:v>
                </c:pt>
                <c:pt idx="25">
                  <c:v>1.7726068928414947E-2</c:v>
                </c:pt>
                <c:pt idx="26">
                  <c:v>0.13022569789587543</c:v>
                </c:pt>
                <c:pt idx="27">
                  <c:v>5.5409909037486211E-3</c:v>
                </c:pt>
                <c:pt idx="28">
                  <c:v>0.13656531967451371</c:v>
                </c:pt>
                <c:pt idx="29">
                  <c:v>8.1900918328841971E-2</c:v>
                </c:pt>
                <c:pt idx="30">
                  <c:v>0.10523027891926924</c:v>
                </c:pt>
                <c:pt idx="31">
                  <c:v>0.12842206343702106</c:v>
                </c:pt>
                <c:pt idx="32">
                  <c:v>6.5275021597389557E-2</c:v>
                </c:pt>
                <c:pt idx="33">
                  <c:v>0.13731554446669467</c:v>
                </c:pt>
                <c:pt idx="34">
                  <c:v>5.1751066513196463E-2</c:v>
                </c:pt>
                <c:pt idx="35">
                  <c:v>4.5268839200263165E-2</c:v>
                </c:pt>
                <c:pt idx="36">
                  <c:v>9.4727700161936379E-2</c:v>
                </c:pt>
                <c:pt idx="37">
                  <c:v>0.13809584847210393</c:v>
                </c:pt>
                <c:pt idx="38">
                  <c:v>0.12399819897508897</c:v>
                </c:pt>
                <c:pt idx="39">
                  <c:v>9.6787474302576851E-2</c:v>
                </c:pt>
                <c:pt idx="40">
                  <c:v>1.5743604961208895E-2</c:v>
                </c:pt>
                <c:pt idx="41">
                  <c:v>0.11904915128122071</c:v>
                </c:pt>
                <c:pt idx="42">
                  <c:v>0.13644149557613069</c:v>
                </c:pt>
                <c:pt idx="43">
                  <c:v>0.13682841083913511</c:v>
                </c:pt>
                <c:pt idx="44">
                  <c:v>9.6305792063299214E-2</c:v>
                </c:pt>
                <c:pt idx="45">
                  <c:v>0.12860382969982431</c:v>
                </c:pt>
                <c:pt idx="46">
                  <c:v>0.11475898509429958</c:v>
                </c:pt>
                <c:pt idx="47">
                  <c:v>0.13039133990007715</c:v>
                </c:pt>
                <c:pt idx="48">
                  <c:v>0.10477189901766913</c:v>
                </c:pt>
                <c:pt idx="49">
                  <c:v>0.13664113587601431</c:v>
                </c:pt>
                <c:pt idx="50">
                  <c:v>0.13542098852547521</c:v>
                </c:pt>
                <c:pt idx="51">
                  <c:v>0.11714206551357018</c:v>
                </c:pt>
                <c:pt idx="52">
                  <c:v>8.1900918328842359E-2</c:v>
                </c:pt>
                <c:pt idx="53">
                  <c:v>9.8653893746313129E-2</c:v>
                </c:pt>
                <c:pt idx="54">
                  <c:v>0.12996017755353878</c:v>
                </c:pt>
                <c:pt idx="55">
                  <c:v>0.11244552123930539</c:v>
                </c:pt>
                <c:pt idx="56">
                  <c:v>0.11201920280523425</c:v>
                </c:pt>
                <c:pt idx="57">
                  <c:v>0.13787597944885233</c:v>
                </c:pt>
                <c:pt idx="58">
                  <c:v>4.3341227516928441E-2</c:v>
                </c:pt>
                <c:pt idx="59">
                  <c:v>0.13675738752724262</c:v>
                </c:pt>
                <c:pt idx="60">
                  <c:v>0.12051707331056628</c:v>
                </c:pt>
                <c:pt idx="61">
                  <c:v>7.8683704076278907E-2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36-47E7-AED7-7050BF9A6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453872"/>
        <c:axId val="1648449712"/>
      </c:scatterChart>
      <c:valAx>
        <c:axId val="1648453872"/>
        <c:scaling>
          <c:orientation val="minMax"/>
          <c:max val="10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49712"/>
        <c:crosses val="autoZero"/>
        <c:crossBetween val="midCat"/>
      </c:valAx>
      <c:valAx>
        <c:axId val="16484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28663239780192"/>
          <c:y val="0.13260860432028201"/>
          <c:w val="0.10376914813994727"/>
          <c:h val="0.78292241388499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 with Honors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'Overall with 7 rule'!$O$15:$O$16</c:f>
              <c:strCache>
                <c:ptCount val="2"/>
                <c:pt idx="0">
                  <c:v>Total Students with Honors</c:v>
                </c:pt>
                <c:pt idx="1">
                  <c:v>Graduates</c:v>
                </c:pt>
              </c:strCache>
            </c:strRef>
          </c:cat>
          <c:val>
            <c:numRef>
              <c:f>'Overall with 7 rule'!$P$15:$P$16</c:f>
              <c:numCache>
                <c:formatCode>General</c:formatCode>
                <c:ptCount val="2"/>
                <c:pt idx="0">
                  <c:v>31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2-426A-A2CB-543790EC029C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132-426A-A2CB-543790EC02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132-426A-A2CB-543790EC029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'Overall with 7 rule'!$O$15:$O$16</c:f>
              <c:strCache>
                <c:ptCount val="2"/>
                <c:pt idx="0">
                  <c:v>Total Students with Honors</c:v>
                </c:pt>
                <c:pt idx="1">
                  <c:v>Graduates</c:v>
                </c:pt>
              </c:strCache>
            </c:strRef>
          </c:cat>
          <c:val>
            <c:numRef>
              <c:f>'Overall with 7 rule'!$P$15:$P$16</c:f>
              <c:numCache>
                <c:formatCode>General</c:formatCode>
                <c:ptCount val="2"/>
                <c:pt idx="0">
                  <c:v>31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32-426A-A2CB-543790EC029C}"/>
            </c:ext>
          </c:extLst>
        </c:ser>
        <c:ser>
          <c:idx val="1"/>
          <c:order val="2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'Overall with 7 rule'!$O$15:$O$16</c:f>
              <c:strCache>
                <c:ptCount val="2"/>
                <c:pt idx="0">
                  <c:v>Total Students with Honors</c:v>
                </c:pt>
                <c:pt idx="1">
                  <c:v>Graduates</c:v>
                </c:pt>
              </c:strCache>
            </c:strRef>
          </c:cat>
          <c:val>
            <c:numRef>
              <c:f>'Overall with 7 rule'!$P$15:$P$16</c:f>
              <c:numCache>
                <c:formatCode>General</c:formatCode>
                <c:ptCount val="2"/>
                <c:pt idx="0">
                  <c:v>31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32-426A-A2CB-543790EC029C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132-426A-A2CB-543790EC02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132-426A-A2CB-543790EC02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'Overall with 7 rule'!$O$15:$O$16</c:f>
              <c:strCache>
                <c:ptCount val="2"/>
                <c:pt idx="0">
                  <c:v>Total Students with Honors</c:v>
                </c:pt>
                <c:pt idx="1">
                  <c:v>Graduates</c:v>
                </c:pt>
              </c:strCache>
            </c:strRef>
          </c:cat>
          <c:val>
            <c:numRef>
              <c:f>'Overall with 7 rule'!$P$15:$P$16</c:f>
              <c:numCache>
                <c:formatCode>General</c:formatCode>
                <c:ptCount val="2"/>
                <c:pt idx="0">
                  <c:v>31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32-426A-A2CB-543790EC029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9.5106718591222397E-2"/>
          <c:y val="0.84131729862969573"/>
          <c:w val="0.80554414221930037"/>
          <c:h val="0.1278456951822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 with High Honors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'Overall with 7 rule'!$O$13:$O$14</c:f>
              <c:strCache>
                <c:ptCount val="2"/>
                <c:pt idx="0">
                  <c:v>Students w/ Honors</c:v>
                </c:pt>
                <c:pt idx="1">
                  <c:v>Students w/ High Honors</c:v>
                </c:pt>
              </c:strCache>
            </c:strRef>
          </c:cat>
          <c:val>
            <c:numRef>
              <c:f>'Overall with 7 rule'!$P$13:$P$14</c:f>
              <c:numCache>
                <c:formatCode>General</c:formatCode>
                <c:ptCount val="2"/>
                <c:pt idx="0">
                  <c:v>30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B-4564-8314-8E64F77AD8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9.5106718591222397E-2"/>
          <c:y val="0.84131729862969573"/>
          <c:w val="0.89999979957068044"/>
          <c:h val="8.6729686931543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639543756851"/>
          <c:y val="0.14768488239901126"/>
          <c:w val="0.71269216763074539"/>
          <c:h val="0.75994430499442867"/>
        </c:manualLayout>
      </c:layout>
      <c:scatterChart>
        <c:scatterStyle val="lineMarker"/>
        <c:varyColors val="0"/>
        <c:ser>
          <c:idx val="0"/>
          <c:order val="0"/>
          <c:tx>
            <c:strRef>
              <c:f>Overall!$K$2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Overall!$E$3:$E$64</c:f>
              <c:numCache>
                <c:formatCode>0.000</c:formatCode>
                <c:ptCount val="62"/>
                <c:pt idx="0">
                  <c:v>95.027777777777771</c:v>
                </c:pt>
                <c:pt idx="1">
                  <c:v>94.944444444444457</c:v>
                </c:pt>
                <c:pt idx="2">
                  <c:v>94.166666666666657</c:v>
                </c:pt>
                <c:pt idx="3">
                  <c:v>93.861111111111114</c:v>
                </c:pt>
                <c:pt idx="4">
                  <c:v>93.833333333333343</c:v>
                </c:pt>
                <c:pt idx="5">
                  <c:v>93.694444444444443</c:v>
                </c:pt>
                <c:pt idx="6">
                  <c:v>93.583333333333343</c:v>
                </c:pt>
                <c:pt idx="7">
                  <c:v>93.583333333333329</c:v>
                </c:pt>
                <c:pt idx="8">
                  <c:v>93.527777777777771</c:v>
                </c:pt>
                <c:pt idx="9">
                  <c:v>93.194444444444443</c:v>
                </c:pt>
                <c:pt idx="10">
                  <c:v>93.138888888888886</c:v>
                </c:pt>
                <c:pt idx="11">
                  <c:v>93.083333333333329</c:v>
                </c:pt>
                <c:pt idx="12">
                  <c:v>93</c:v>
                </c:pt>
                <c:pt idx="13">
                  <c:v>92.777777777777771</c:v>
                </c:pt>
                <c:pt idx="14">
                  <c:v>92.638888888888886</c:v>
                </c:pt>
                <c:pt idx="15">
                  <c:v>92.555555555555543</c:v>
                </c:pt>
                <c:pt idx="16">
                  <c:v>92.5</c:v>
                </c:pt>
                <c:pt idx="17">
                  <c:v>92.388888888888886</c:v>
                </c:pt>
                <c:pt idx="18">
                  <c:v>92.388888888888886</c:v>
                </c:pt>
                <c:pt idx="19">
                  <c:v>92.361111111111114</c:v>
                </c:pt>
                <c:pt idx="20">
                  <c:v>92.25</c:v>
                </c:pt>
                <c:pt idx="21">
                  <c:v>92.138888888888886</c:v>
                </c:pt>
                <c:pt idx="22">
                  <c:v>92</c:v>
                </c:pt>
                <c:pt idx="23">
                  <c:v>91.972222222222229</c:v>
                </c:pt>
                <c:pt idx="24">
                  <c:v>91.722222222222229</c:v>
                </c:pt>
                <c:pt idx="25">
                  <c:v>91.666666666666671</c:v>
                </c:pt>
                <c:pt idx="26">
                  <c:v>91.638888888888886</c:v>
                </c:pt>
                <c:pt idx="27">
                  <c:v>91.611111111111114</c:v>
                </c:pt>
                <c:pt idx="28">
                  <c:v>91.083333333333329</c:v>
                </c:pt>
                <c:pt idx="29">
                  <c:v>91.055555555555557</c:v>
                </c:pt>
                <c:pt idx="30">
                  <c:v>91.027777777777771</c:v>
                </c:pt>
                <c:pt idx="31">
                  <c:v>90.944444444444457</c:v>
                </c:pt>
                <c:pt idx="32">
                  <c:v>90.805555555555543</c:v>
                </c:pt>
                <c:pt idx="33">
                  <c:v>90.694444444444443</c:v>
                </c:pt>
                <c:pt idx="34">
                  <c:v>90.611111111111114</c:v>
                </c:pt>
                <c:pt idx="35">
                  <c:v>90.611111111111114</c:v>
                </c:pt>
                <c:pt idx="36">
                  <c:v>90.472222222222229</c:v>
                </c:pt>
                <c:pt idx="37">
                  <c:v>90.222222222222229</c:v>
                </c:pt>
                <c:pt idx="38">
                  <c:v>90.194444444444457</c:v>
                </c:pt>
                <c:pt idx="39">
                  <c:v>90.194444444444443</c:v>
                </c:pt>
                <c:pt idx="40">
                  <c:v>90.055555555555557</c:v>
                </c:pt>
                <c:pt idx="41">
                  <c:v>90.055555555555557</c:v>
                </c:pt>
                <c:pt idx="42">
                  <c:v>84.138888888888886</c:v>
                </c:pt>
                <c:pt idx="43">
                  <c:v>89.138888888888886</c:v>
                </c:pt>
                <c:pt idx="44">
                  <c:v>89.916666666666671</c:v>
                </c:pt>
                <c:pt idx="45">
                  <c:v>89.416666666666671</c:v>
                </c:pt>
                <c:pt idx="46">
                  <c:v>86.555555555555543</c:v>
                </c:pt>
                <c:pt idx="47">
                  <c:v>80.166666666666657</c:v>
                </c:pt>
                <c:pt idx="48">
                  <c:v>89.555555555555557</c:v>
                </c:pt>
                <c:pt idx="49">
                  <c:v>89.222222222222229</c:v>
                </c:pt>
                <c:pt idx="50">
                  <c:v>89.75</c:v>
                </c:pt>
                <c:pt idx="51">
                  <c:v>84.777777777777771</c:v>
                </c:pt>
                <c:pt idx="52">
                  <c:v>89.638888888888886</c:v>
                </c:pt>
                <c:pt idx="53">
                  <c:v>83.305555555555557</c:v>
                </c:pt>
                <c:pt idx="54">
                  <c:v>88.5</c:v>
                </c:pt>
                <c:pt idx="55">
                  <c:v>89.527777777777771</c:v>
                </c:pt>
                <c:pt idx="56">
                  <c:v>86.583333333333343</c:v>
                </c:pt>
                <c:pt idx="57">
                  <c:v>88.194444444444457</c:v>
                </c:pt>
                <c:pt idx="58">
                  <c:v>84.611111111111114</c:v>
                </c:pt>
                <c:pt idx="59">
                  <c:v>89.055555555555557</c:v>
                </c:pt>
                <c:pt idx="60">
                  <c:v>88.972222222222229</c:v>
                </c:pt>
                <c:pt idx="61">
                  <c:v>88.777777777777771</c:v>
                </c:pt>
              </c:numCache>
            </c:numRef>
          </c:xVal>
          <c:yVal>
            <c:numRef>
              <c:f>Overall!$K$3:$K$64</c:f>
              <c:numCache>
                <c:formatCode>0.00000000</c:formatCode>
                <c:ptCount val="62"/>
                <c:pt idx="0">
                  <c:v>4.3341227516928767E-2</c:v>
                </c:pt>
                <c:pt idx="1">
                  <c:v>4.5268839200263512E-2</c:v>
                </c:pt>
                <c:pt idx="2">
                  <c:v>6.5275021597389946E-2</c:v>
                </c:pt>
                <c:pt idx="3">
                  <c:v>7.3887954567213615E-2</c:v>
                </c:pt>
                <c:pt idx="4">
                  <c:v>7.4683718850066722E-2</c:v>
                </c:pt>
                <c:pt idx="5">
                  <c:v>7.8683704076279309E-2</c:v>
                </c:pt>
                <c:pt idx="6">
                  <c:v>8.1900918328842359E-2</c:v>
                </c:pt>
                <c:pt idx="7">
                  <c:v>8.1900918328842776E-2</c:v>
                </c:pt>
                <c:pt idx="8">
                  <c:v>8.3512160834800314E-2</c:v>
                </c:pt>
                <c:pt idx="9">
                  <c:v>9.3140998099610989E-2</c:v>
                </c:pt>
                <c:pt idx="10">
                  <c:v>9.4727700161936781E-2</c:v>
                </c:pt>
                <c:pt idx="11">
                  <c:v>9.6305792063299644E-2</c:v>
                </c:pt>
                <c:pt idx="12">
                  <c:v>9.8653893746313545E-2</c:v>
                </c:pt>
                <c:pt idx="13">
                  <c:v>0.10477189901766951</c:v>
                </c:pt>
                <c:pt idx="14">
                  <c:v>0.10846030191225307</c:v>
                </c:pt>
                <c:pt idx="15">
                  <c:v>0.11061253082987975</c:v>
                </c:pt>
                <c:pt idx="16">
                  <c:v>0.11201920280523461</c:v>
                </c:pt>
                <c:pt idx="17">
                  <c:v>0.11475898509429992</c:v>
                </c:pt>
                <c:pt idx="18">
                  <c:v>0.11475898509429992</c:v>
                </c:pt>
                <c:pt idx="19">
                  <c:v>0.11542764140831317</c:v>
                </c:pt>
                <c:pt idx="20">
                  <c:v>0.11803222200226035</c:v>
                </c:pt>
                <c:pt idx="21">
                  <c:v>0.1205170733105666</c:v>
                </c:pt>
                <c:pt idx="22">
                  <c:v>0.12343964846717635</c:v>
                </c:pt>
                <c:pt idx="23">
                  <c:v>0.12399819897508924</c:v>
                </c:pt>
                <c:pt idx="24">
                  <c:v>0.12860382969982456</c:v>
                </c:pt>
                <c:pt idx="25">
                  <c:v>0.12951845968782516</c:v>
                </c:pt>
                <c:pt idx="26">
                  <c:v>0.129960177553539</c:v>
                </c:pt>
                <c:pt idx="27">
                  <c:v>0.13039133990007737</c:v>
                </c:pt>
                <c:pt idx="28">
                  <c:v>0.13644149557613081</c:v>
                </c:pt>
                <c:pt idx="29">
                  <c:v>0.13664113587601442</c:v>
                </c:pt>
                <c:pt idx="30">
                  <c:v>0.13682841083913519</c:v>
                </c:pt>
                <c:pt idx="31">
                  <c:v>0.13731554446669475</c:v>
                </c:pt>
                <c:pt idx="32">
                  <c:v>0.13787597944885235</c:v>
                </c:pt>
                <c:pt idx="33">
                  <c:v>0.13809584847210396</c:v>
                </c:pt>
                <c:pt idx="34">
                  <c:v>0.13812675702062191</c:v>
                </c:pt>
                <c:pt idx="35">
                  <c:v>0.13812675702062191</c:v>
                </c:pt>
                <c:pt idx="36">
                  <c:v>0.13792288837142436</c:v>
                </c:pt>
                <c:pt idx="37">
                  <c:v>0.13675738752724251</c:v>
                </c:pt>
                <c:pt idx="38">
                  <c:v>0.1365653196745136</c:v>
                </c:pt>
                <c:pt idx="39">
                  <c:v>0.13656531967451352</c:v>
                </c:pt>
                <c:pt idx="40">
                  <c:v>0.13542098852547507</c:v>
                </c:pt>
                <c:pt idx="41">
                  <c:v>0.13542098852547507</c:v>
                </c:pt>
                <c:pt idx="42">
                  <c:v>1.1048678172731169E-2</c:v>
                </c:pt>
                <c:pt idx="43">
                  <c:v>0.12088660274091337</c:v>
                </c:pt>
                <c:pt idx="44">
                  <c:v>0.13397606221610808</c:v>
                </c:pt>
                <c:pt idx="45">
                  <c:v>0.12645611233352666</c:v>
                </c:pt>
                <c:pt idx="46">
                  <c:v>5.1055939563074894E-2</c:v>
                </c:pt>
                <c:pt idx="47">
                  <c:v>1.9500851591597044E-4</c:v>
                </c:pt>
                <c:pt idx="48">
                  <c:v>0.1288884988845469</c:v>
                </c:pt>
                <c:pt idx="49">
                  <c:v>0.12265026338855031</c:v>
                </c:pt>
                <c:pt idx="50">
                  <c:v>0.13185936366850021</c:v>
                </c:pt>
                <c:pt idx="51">
                  <c:v>1.7726068928414766E-2</c:v>
                </c:pt>
                <c:pt idx="52">
                  <c:v>0.13022569789587521</c:v>
                </c:pt>
                <c:pt idx="53">
                  <c:v>5.5409909037485517E-3</c:v>
                </c:pt>
                <c:pt idx="54">
                  <c:v>0.10523027891926889</c:v>
                </c:pt>
                <c:pt idx="55">
                  <c:v>0.12842206343702084</c:v>
                </c:pt>
                <c:pt idx="56">
                  <c:v>5.1751066513196109E-2</c:v>
                </c:pt>
                <c:pt idx="57">
                  <c:v>9.6787474302576448E-2</c:v>
                </c:pt>
                <c:pt idx="58">
                  <c:v>1.5743604961208732E-2</c:v>
                </c:pt>
                <c:pt idx="59">
                  <c:v>0.1190491512812204</c:v>
                </c:pt>
                <c:pt idx="60">
                  <c:v>0.11714206551356984</c:v>
                </c:pt>
                <c:pt idx="61">
                  <c:v>0.11244552123930503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A-4A02-9196-CE76CEEB8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453872"/>
        <c:axId val="1648449712"/>
      </c:scatterChart>
      <c:scatterChart>
        <c:scatterStyle val="smoothMarker"/>
        <c:varyColors val="0"/>
        <c:ser>
          <c:idx val="1"/>
          <c:order val="1"/>
          <c:tx>
            <c:v>LCL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Overall!$L$3:$L$63</c:f>
              <c:numCache>
                <c:formatCode>0.00000000</c:formatCode>
                <c:ptCount val="61"/>
                <c:pt idx="0">
                  <c:v>84.854038525153584</c:v>
                </c:pt>
                <c:pt idx="1">
                  <c:v>84.854038525153584</c:v>
                </c:pt>
                <c:pt idx="2">
                  <c:v>84.854038525153584</c:v>
                </c:pt>
                <c:pt idx="3">
                  <c:v>84.854038525153584</c:v>
                </c:pt>
                <c:pt idx="4">
                  <c:v>84.854038525153584</c:v>
                </c:pt>
                <c:pt idx="5">
                  <c:v>84.854038525153584</c:v>
                </c:pt>
                <c:pt idx="6">
                  <c:v>84.854038525153584</c:v>
                </c:pt>
                <c:pt idx="7">
                  <c:v>84.854038525153584</c:v>
                </c:pt>
                <c:pt idx="8">
                  <c:v>84.854038525153584</c:v>
                </c:pt>
                <c:pt idx="9">
                  <c:v>84.854038525153584</c:v>
                </c:pt>
                <c:pt idx="10">
                  <c:v>84.854038525153584</c:v>
                </c:pt>
                <c:pt idx="11">
                  <c:v>84.854038525153584</c:v>
                </c:pt>
                <c:pt idx="12">
                  <c:v>84.854038525153584</c:v>
                </c:pt>
                <c:pt idx="13">
                  <c:v>84.854038525153584</c:v>
                </c:pt>
                <c:pt idx="14">
                  <c:v>84.854038525153584</c:v>
                </c:pt>
                <c:pt idx="15">
                  <c:v>84.854038525153584</c:v>
                </c:pt>
                <c:pt idx="16">
                  <c:v>84.854038525153584</c:v>
                </c:pt>
                <c:pt idx="17">
                  <c:v>84.854038525153584</c:v>
                </c:pt>
                <c:pt idx="18">
                  <c:v>84.854038525153584</c:v>
                </c:pt>
                <c:pt idx="19">
                  <c:v>84.854038525153584</c:v>
                </c:pt>
                <c:pt idx="20">
                  <c:v>84.854038525153584</c:v>
                </c:pt>
                <c:pt idx="21">
                  <c:v>84.854038525153584</c:v>
                </c:pt>
                <c:pt idx="22">
                  <c:v>84.854038525153584</c:v>
                </c:pt>
                <c:pt idx="23">
                  <c:v>84.854038525153584</c:v>
                </c:pt>
                <c:pt idx="24">
                  <c:v>84.854038525153584</c:v>
                </c:pt>
                <c:pt idx="25">
                  <c:v>84.854038525153584</c:v>
                </c:pt>
                <c:pt idx="26">
                  <c:v>84.854038525153584</c:v>
                </c:pt>
                <c:pt idx="27">
                  <c:v>84.854038525153584</c:v>
                </c:pt>
                <c:pt idx="28">
                  <c:v>84.854038525153584</c:v>
                </c:pt>
                <c:pt idx="29">
                  <c:v>84.854038525153584</c:v>
                </c:pt>
                <c:pt idx="30">
                  <c:v>84.854038525153584</c:v>
                </c:pt>
                <c:pt idx="31">
                  <c:v>84.854038525153584</c:v>
                </c:pt>
                <c:pt idx="32">
                  <c:v>84.854038525153584</c:v>
                </c:pt>
                <c:pt idx="33">
                  <c:v>84.854038525153584</c:v>
                </c:pt>
                <c:pt idx="34">
                  <c:v>84.854038525153584</c:v>
                </c:pt>
                <c:pt idx="35">
                  <c:v>84.854038525153584</c:v>
                </c:pt>
                <c:pt idx="36">
                  <c:v>84.854038525153584</c:v>
                </c:pt>
                <c:pt idx="37">
                  <c:v>84.854038525153584</c:v>
                </c:pt>
                <c:pt idx="38">
                  <c:v>84.854038525153584</c:v>
                </c:pt>
                <c:pt idx="39">
                  <c:v>84.854038525153584</c:v>
                </c:pt>
                <c:pt idx="40">
                  <c:v>84.854038525153584</c:v>
                </c:pt>
                <c:pt idx="41">
                  <c:v>84.854038525153584</c:v>
                </c:pt>
                <c:pt idx="42">
                  <c:v>84.854038525153584</c:v>
                </c:pt>
                <c:pt idx="43">
                  <c:v>84.854038525153584</c:v>
                </c:pt>
                <c:pt idx="44">
                  <c:v>84.854038525153584</c:v>
                </c:pt>
                <c:pt idx="45">
                  <c:v>84.854038525153584</c:v>
                </c:pt>
                <c:pt idx="46">
                  <c:v>84.854038525153584</c:v>
                </c:pt>
                <c:pt idx="47">
                  <c:v>84.854038525153584</c:v>
                </c:pt>
                <c:pt idx="48">
                  <c:v>84.854038525153584</c:v>
                </c:pt>
                <c:pt idx="49">
                  <c:v>84.854038525153584</c:v>
                </c:pt>
                <c:pt idx="50">
                  <c:v>84.854038525153584</c:v>
                </c:pt>
                <c:pt idx="51">
                  <c:v>84.854038525153584</c:v>
                </c:pt>
                <c:pt idx="52">
                  <c:v>84.854038525153584</c:v>
                </c:pt>
                <c:pt idx="53">
                  <c:v>84.854038525153584</c:v>
                </c:pt>
                <c:pt idx="54">
                  <c:v>84.854038525153584</c:v>
                </c:pt>
                <c:pt idx="55">
                  <c:v>84.854038525153584</c:v>
                </c:pt>
                <c:pt idx="56">
                  <c:v>84.854038525153584</c:v>
                </c:pt>
                <c:pt idx="57">
                  <c:v>84.854038525153584</c:v>
                </c:pt>
                <c:pt idx="58">
                  <c:v>84.854038525153584</c:v>
                </c:pt>
                <c:pt idx="59">
                  <c:v>84.854038525153584</c:v>
                </c:pt>
                <c:pt idx="60">
                  <c:v>84.854038525153584</c:v>
                </c:pt>
              </c:numCache>
            </c:numRef>
          </c:xVal>
          <c:yVal>
            <c:numRef>
              <c:f>Overall!$K$3:$K$64</c:f>
              <c:numCache>
                <c:formatCode>0.00000000</c:formatCode>
                <c:ptCount val="62"/>
                <c:pt idx="0">
                  <c:v>4.3341227516928767E-2</c:v>
                </c:pt>
                <c:pt idx="1">
                  <c:v>4.5268839200263512E-2</c:v>
                </c:pt>
                <c:pt idx="2">
                  <c:v>6.5275021597389946E-2</c:v>
                </c:pt>
                <c:pt idx="3">
                  <c:v>7.3887954567213615E-2</c:v>
                </c:pt>
                <c:pt idx="4">
                  <c:v>7.4683718850066722E-2</c:v>
                </c:pt>
                <c:pt idx="5">
                  <c:v>7.8683704076279309E-2</c:v>
                </c:pt>
                <c:pt idx="6">
                  <c:v>8.1900918328842359E-2</c:v>
                </c:pt>
                <c:pt idx="7">
                  <c:v>8.1900918328842776E-2</c:v>
                </c:pt>
                <c:pt idx="8">
                  <c:v>8.3512160834800314E-2</c:v>
                </c:pt>
                <c:pt idx="9">
                  <c:v>9.3140998099610989E-2</c:v>
                </c:pt>
                <c:pt idx="10">
                  <c:v>9.4727700161936781E-2</c:v>
                </c:pt>
                <c:pt idx="11">
                  <c:v>9.6305792063299644E-2</c:v>
                </c:pt>
                <c:pt idx="12">
                  <c:v>9.8653893746313545E-2</c:v>
                </c:pt>
                <c:pt idx="13">
                  <c:v>0.10477189901766951</c:v>
                </c:pt>
                <c:pt idx="14">
                  <c:v>0.10846030191225307</c:v>
                </c:pt>
                <c:pt idx="15">
                  <c:v>0.11061253082987975</c:v>
                </c:pt>
                <c:pt idx="16">
                  <c:v>0.11201920280523461</c:v>
                </c:pt>
                <c:pt idx="17">
                  <c:v>0.11475898509429992</c:v>
                </c:pt>
                <c:pt idx="18">
                  <c:v>0.11475898509429992</c:v>
                </c:pt>
                <c:pt idx="19">
                  <c:v>0.11542764140831317</c:v>
                </c:pt>
                <c:pt idx="20">
                  <c:v>0.11803222200226035</c:v>
                </c:pt>
                <c:pt idx="21">
                  <c:v>0.1205170733105666</c:v>
                </c:pt>
                <c:pt idx="22">
                  <c:v>0.12343964846717635</c:v>
                </c:pt>
                <c:pt idx="23">
                  <c:v>0.12399819897508924</c:v>
                </c:pt>
                <c:pt idx="24">
                  <c:v>0.12860382969982456</c:v>
                </c:pt>
                <c:pt idx="25">
                  <c:v>0.12951845968782516</c:v>
                </c:pt>
                <c:pt idx="26">
                  <c:v>0.129960177553539</c:v>
                </c:pt>
                <c:pt idx="27">
                  <c:v>0.13039133990007737</c:v>
                </c:pt>
                <c:pt idx="28">
                  <c:v>0.13644149557613081</c:v>
                </c:pt>
                <c:pt idx="29">
                  <c:v>0.13664113587601442</c:v>
                </c:pt>
                <c:pt idx="30">
                  <c:v>0.13682841083913519</c:v>
                </c:pt>
                <c:pt idx="31">
                  <c:v>0.13731554446669475</c:v>
                </c:pt>
                <c:pt idx="32">
                  <c:v>0.13787597944885235</c:v>
                </c:pt>
                <c:pt idx="33">
                  <c:v>0.13809584847210396</c:v>
                </c:pt>
                <c:pt idx="34">
                  <c:v>0.13812675702062191</c:v>
                </c:pt>
                <c:pt idx="35">
                  <c:v>0.13812675702062191</c:v>
                </c:pt>
                <c:pt idx="36">
                  <c:v>0.13792288837142436</c:v>
                </c:pt>
                <c:pt idx="37">
                  <c:v>0.13675738752724251</c:v>
                </c:pt>
                <c:pt idx="38">
                  <c:v>0.1365653196745136</c:v>
                </c:pt>
                <c:pt idx="39">
                  <c:v>0.13656531967451352</c:v>
                </c:pt>
                <c:pt idx="40">
                  <c:v>0.13542098852547507</c:v>
                </c:pt>
                <c:pt idx="41">
                  <c:v>0.13542098852547507</c:v>
                </c:pt>
                <c:pt idx="42">
                  <c:v>1.1048678172731169E-2</c:v>
                </c:pt>
                <c:pt idx="43">
                  <c:v>0.12088660274091337</c:v>
                </c:pt>
                <c:pt idx="44">
                  <c:v>0.13397606221610808</c:v>
                </c:pt>
                <c:pt idx="45">
                  <c:v>0.12645611233352666</c:v>
                </c:pt>
                <c:pt idx="46">
                  <c:v>5.1055939563074894E-2</c:v>
                </c:pt>
                <c:pt idx="47">
                  <c:v>1.9500851591597044E-4</c:v>
                </c:pt>
                <c:pt idx="48">
                  <c:v>0.1288884988845469</c:v>
                </c:pt>
                <c:pt idx="49">
                  <c:v>0.12265026338855031</c:v>
                </c:pt>
                <c:pt idx="50">
                  <c:v>0.13185936366850021</c:v>
                </c:pt>
                <c:pt idx="51">
                  <c:v>1.7726068928414766E-2</c:v>
                </c:pt>
                <c:pt idx="52">
                  <c:v>0.13022569789587521</c:v>
                </c:pt>
                <c:pt idx="53">
                  <c:v>5.5409909037485517E-3</c:v>
                </c:pt>
                <c:pt idx="54">
                  <c:v>0.10523027891926889</c:v>
                </c:pt>
                <c:pt idx="55">
                  <c:v>0.12842206343702084</c:v>
                </c:pt>
                <c:pt idx="56">
                  <c:v>5.1751066513196109E-2</c:v>
                </c:pt>
                <c:pt idx="57">
                  <c:v>9.6787474302576448E-2</c:v>
                </c:pt>
                <c:pt idx="58">
                  <c:v>1.5743604961208732E-2</c:v>
                </c:pt>
                <c:pt idx="59">
                  <c:v>0.1190491512812204</c:v>
                </c:pt>
                <c:pt idx="60">
                  <c:v>0.11714206551356984</c:v>
                </c:pt>
                <c:pt idx="61">
                  <c:v>0.11244552123930503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CA-4A02-9196-CE76CEEB8D9B}"/>
            </c:ext>
          </c:extLst>
        </c:ser>
        <c:ser>
          <c:idx val="2"/>
          <c:order val="2"/>
          <c:tx>
            <c:v>UCL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Overall!$M$3:$M$64</c:f>
              <c:numCache>
                <c:formatCode>0.00000000</c:formatCode>
                <c:ptCount val="62"/>
                <c:pt idx="0">
                  <c:v>96.406714163018478</c:v>
                </c:pt>
                <c:pt idx="1">
                  <c:v>96.406714163018478</c:v>
                </c:pt>
                <c:pt idx="2">
                  <c:v>96.406714163018478</c:v>
                </c:pt>
                <c:pt idx="3">
                  <c:v>96.406714163018478</c:v>
                </c:pt>
                <c:pt idx="4">
                  <c:v>96.406714163018478</c:v>
                </c:pt>
                <c:pt idx="5">
                  <c:v>96.406714163018478</c:v>
                </c:pt>
                <c:pt idx="6">
                  <c:v>96.406714163018478</c:v>
                </c:pt>
                <c:pt idx="7">
                  <c:v>96.406714163018478</c:v>
                </c:pt>
                <c:pt idx="8">
                  <c:v>96.406714163018478</c:v>
                </c:pt>
                <c:pt idx="9">
                  <c:v>96.406714163018478</c:v>
                </c:pt>
                <c:pt idx="10">
                  <c:v>96.406714163018478</c:v>
                </c:pt>
                <c:pt idx="11">
                  <c:v>96.406714163018478</c:v>
                </c:pt>
                <c:pt idx="12">
                  <c:v>96.406714163018478</c:v>
                </c:pt>
                <c:pt idx="13">
                  <c:v>96.406714163018478</c:v>
                </c:pt>
                <c:pt idx="14">
                  <c:v>96.406714163018478</c:v>
                </c:pt>
                <c:pt idx="15">
                  <c:v>96.406714163018478</c:v>
                </c:pt>
                <c:pt idx="16">
                  <c:v>96.406714163018478</c:v>
                </c:pt>
                <c:pt idx="17">
                  <c:v>96.406714163018478</c:v>
                </c:pt>
                <c:pt idx="18">
                  <c:v>96.406714163018478</c:v>
                </c:pt>
                <c:pt idx="19">
                  <c:v>96.406714163018478</c:v>
                </c:pt>
                <c:pt idx="20">
                  <c:v>96.406714163018478</c:v>
                </c:pt>
                <c:pt idx="21">
                  <c:v>96.406714163018478</c:v>
                </c:pt>
                <c:pt idx="22">
                  <c:v>96.406714163018478</c:v>
                </c:pt>
                <c:pt idx="23">
                  <c:v>96.406714163018478</c:v>
                </c:pt>
                <c:pt idx="24">
                  <c:v>96.406714163018478</c:v>
                </c:pt>
                <c:pt idx="25">
                  <c:v>96.406714163018478</c:v>
                </c:pt>
                <c:pt idx="26">
                  <c:v>96.406714163018478</c:v>
                </c:pt>
                <c:pt idx="27">
                  <c:v>96.406714163018478</c:v>
                </c:pt>
                <c:pt idx="28">
                  <c:v>96.406714163018478</c:v>
                </c:pt>
                <c:pt idx="29">
                  <c:v>96.406714163018478</c:v>
                </c:pt>
                <c:pt idx="30">
                  <c:v>96.406714163018478</c:v>
                </c:pt>
                <c:pt idx="31">
                  <c:v>96.406714163018478</c:v>
                </c:pt>
                <c:pt idx="32">
                  <c:v>96.406714163018478</c:v>
                </c:pt>
                <c:pt idx="33">
                  <c:v>96.406714163018478</c:v>
                </c:pt>
                <c:pt idx="34">
                  <c:v>96.406714163018478</c:v>
                </c:pt>
                <c:pt idx="35">
                  <c:v>96.406714163018478</c:v>
                </c:pt>
                <c:pt idx="36">
                  <c:v>96.406714163018478</c:v>
                </c:pt>
                <c:pt idx="37">
                  <c:v>96.406714163018478</c:v>
                </c:pt>
                <c:pt idx="38">
                  <c:v>96.406714163018478</c:v>
                </c:pt>
                <c:pt idx="39">
                  <c:v>96.406714163018478</c:v>
                </c:pt>
                <c:pt idx="40">
                  <c:v>96.406714163018478</c:v>
                </c:pt>
                <c:pt idx="41">
                  <c:v>96.406714163018478</c:v>
                </c:pt>
                <c:pt idx="42">
                  <c:v>96.406714163018478</c:v>
                </c:pt>
                <c:pt idx="43">
                  <c:v>96.406714163018478</c:v>
                </c:pt>
                <c:pt idx="44">
                  <c:v>96.406714163018478</c:v>
                </c:pt>
                <c:pt idx="45">
                  <c:v>96.406714163018478</c:v>
                </c:pt>
                <c:pt idx="46">
                  <c:v>96.406714163018478</c:v>
                </c:pt>
                <c:pt idx="47">
                  <c:v>96.406714163018478</c:v>
                </c:pt>
                <c:pt idx="48">
                  <c:v>96.406714163018478</c:v>
                </c:pt>
                <c:pt idx="49">
                  <c:v>96.406714163018478</c:v>
                </c:pt>
                <c:pt idx="50">
                  <c:v>96.406714163018478</c:v>
                </c:pt>
                <c:pt idx="51">
                  <c:v>96.406714163018478</c:v>
                </c:pt>
                <c:pt idx="52">
                  <c:v>96.406714163018478</c:v>
                </c:pt>
                <c:pt idx="53">
                  <c:v>96.406714163018478</c:v>
                </c:pt>
                <c:pt idx="54">
                  <c:v>96.406714163018478</c:v>
                </c:pt>
                <c:pt idx="55">
                  <c:v>96.406714163018478</c:v>
                </c:pt>
                <c:pt idx="56">
                  <c:v>96.406714163018478</c:v>
                </c:pt>
                <c:pt idx="57">
                  <c:v>96.406714163018478</c:v>
                </c:pt>
                <c:pt idx="58">
                  <c:v>96.406714163018478</c:v>
                </c:pt>
                <c:pt idx="59">
                  <c:v>96.406714163018478</c:v>
                </c:pt>
                <c:pt idx="60">
                  <c:v>96.406714163018478</c:v>
                </c:pt>
                <c:pt idx="61">
                  <c:v>96.406714163018478</c:v>
                </c:pt>
              </c:numCache>
            </c:numRef>
          </c:xVal>
          <c:yVal>
            <c:numRef>
              <c:f>Overall!$K$3:$K$64</c:f>
              <c:numCache>
                <c:formatCode>0.00000000</c:formatCode>
                <c:ptCount val="62"/>
                <c:pt idx="0">
                  <c:v>4.3341227516928767E-2</c:v>
                </c:pt>
                <c:pt idx="1">
                  <c:v>4.5268839200263512E-2</c:v>
                </c:pt>
                <c:pt idx="2">
                  <c:v>6.5275021597389946E-2</c:v>
                </c:pt>
                <c:pt idx="3">
                  <c:v>7.3887954567213615E-2</c:v>
                </c:pt>
                <c:pt idx="4">
                  <c:v>7.4683718850066722E-2</c:v>
                </c:pt>
                <c:pt idx="5">
                  <c:v>7.8683704076279309E-2</c:v>
                </c:pt>
                <c:pt idx="6">
                  <c:v>8.1900918328842359E-2</c:v>
                </c:pt>
                <c:pt idx="7">
                  <c:v>8.1900918328842776E-2</c:v>
                </c:pt>
                <c:pt idx="8">
                  <c:v>8.3512160834800314E-2</c:v>
                </c:pt>
                <c:pt idx="9">
                  <c:v>9.3140998099610989E-2</c:v>
                </c:pt>
                <c:pt idx="10">
                  <c:v>9.4727700161936781E-2</c:v>
                </c:pt>
                <c:pt idx="11">
                  <c:v>9.6305792063299644E-2</c:v>
                </c:pt>
                <c:pt idx="12">
                  <c:v>9.8653893746313545E-2</c:v>
                </c:pt>
                <c:pt idx="13">
                  <c:v>0.10477189901766951</c:v>
                </c:pt>
                <c:pt idx="14">
                  <c:v>0.10846030191225307</c:v>
                </c:pt>
                <c:pt idx="15">
                  <c:v>0.11061253082987975</c:v>
                </c:pt>
                <c:pt idx="16">
                  <c:v>0.11201920280523461</c:v>
                </c:pt>
                <c:pt idx="17">
                  <c:v>0.11475898509429992</c:v>
                </c:pt>
                <c:pt idx="18">
                  <c:v>0.11475898509429992</c:v>
                </c:pt>
                <c:pt idx="19">
                  <c:v>0.11542764140831317</c:v>
                </c:pt>
                <c:pt idx="20">
                  <c:v>0.11803222200226035</c:v>
                </c:pt>
                <c:pt idx="21">
                  <c:v>0.1205170733105666</c:v>
                </c:pt>
                <c:pt idx="22">
                  <c:v>0.12343964846717635</c:v>
                </c:pt>
                <c:pt idx="23">
                  <c:v>0.12399819897508924</c:v>
                </c:pt>
                <c:pt idx="24">
                  <c:v>0.12860382969982456</c:v>
                </c:pt>
                <c:pt idx="25">
                  <c:v>0.12951845968782516</c:v>
                </c:pt>
                <c:pt idx="26">
                  <c:v>0.129960177553539</c:v>
                </c:pt>
                <c:pt idx="27">
                  <c:v>0.13039133990007737</c:v>
                </c:pt>
                <c:pt idx="28">
                  <c:v>0.13644149557613081</c:v>
                </c:pt>
                <c:pt idx="29">
                  <c:v>0.13664113587601442</c:v>
                </c:pt>
                <c:pt idx="30">
                  <c:v>0.13682841083913519</c:v>
                </c:pt>
                <c:pt idx="31">
                  <c:v>0.13731554446669475</c:v>
                </c:pt>
                <c:pt idx="32">
                  <c:v>0.13787597944885235</c:v>
                </c:pt>
                <c:pt idx="33">
                  <c:v>0.13809584847210396</c:v>
                </c:pt>
                <c:pt idx="34">
                  <c:v>0.13812675702062191</c:v>
                </c:pt>
                <c:pt idx="35">
                  <c:v>0.13812675702062191</c:v>
                </c:pt>
                <c:pt idx="36">
                  <c:v>0.13792288837142436</c:v>
                </c:pt>
                <c:pt idx="37">
                  <c:v>0.13675738752724251</c:v>
                </c:pt>
                <c:pt idx="38">
                  <c:v>0.1365653196745136</c:v>
                </c:pt>
                <c:pt idx="39">
                  <c:v>0.13656531967451352</c:v>
                </c:pt>
                <c:pt idx="40">
                  <c:v>0.13542098852547507</c:v>
                </c:pt>
                <c:pt idx="41">
                  <c:v>0.13542098852547507</c:v>
                </c:pt>
                <c:pt idx="42">
                  <c:v>1.1048678172731169E-2</c:v>
                </c:pt>
                <c:pt idx="43">
                  <c:v>0.12088660274091337</c:v>
                </c:pt>
                <c:pt idx="44">
                  <c:v>0.13397606221610808</c:v>
                </c:pt>
                <c:pt idx="45">
                  <c:v>0.12645611233352666</c:v>
                </c:pt>
                <c:pt idx="46">
                  <c:v>5.1055939563074894E-2</c:v>
                </c:pt>
                <c:pt idx="47">
                  <c:v>1.9500851591597044E-4</c:v>
                </c:pt>
                <c:pt idx="48">
                  <c:v>0.1288884988845469</c:v>
                </c:pt>
                <c:pt idx="49">
                  <c:v>0.12265026338855031</c:v>
                </c:pt>
                <c:pt idx="50">
                  <c:v>0.13185936366850021</c:v>
                </c:pt>
                <c:pt idx="51">
                  <c:v>1.7726068928414766E-2</c:v>
                </c:pt>
                <c:pt idx="52">
                  <c:v>0.13022569789587521</c:v>
                </c:pt>
                <c:pt idx="53">
                  <c:v>5.5409909037485517E-3</c:v>
                </c:pt>
                <c:pt idx="54">
                  <c:v>0.10523027891926889</c:v>
                </c:pt>
                <c:pt idx="55">
                  <c:v>0.12842206343702084</c:v>
                </c:pt>
                <c:pt idx="56">
                  <c:v>5.1751066513196109E-2</c:v>
                </c:pt>
                <c:pt idx="57">
                  <c:v>9.6787474302576448E-2</c:v>
                </c:pt>
                <c:pt idx="58">
                  <c:v>1.5743604961208732E-2</c:v>
                </c:pt>
                <c:pt idx="59">
                  <c:v>0.1190491512812204</c:v>
                </c:pt>
                <c:pt idx="60">
                  <c:v>0.11714206551356984</c:v>
                </c:pt>
                <c:pt idx="61">
                  <c:v>0.11244552123930503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CA-4A02-9196-CE76CEEB8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453872"/>
        <c:axId val="1648449712"/>
      </c:scatterChart>
      <c:valAx>
        <c:axId val="1648453872"/>
        <c:scaling>
          <c:orientation val="minMax"/>
          <c:max val="10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49712"/>
        <c:crosses val="autoZero"/>
        <c:crossBetween val="midCat"/>
      </c:valAx>
      <c:valAx>
        <c:axId val="16484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28663239780192"/>
          <c:y val="0.13260860432028201"/>
          <c:w val="0.10376914813994727"/>
          <c:h val="0.78292241388499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 with Honors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Overall!$O$15:$O$16</c:f>
              <c:strCache>
                <c:ptCount val="2"/>
                <c:pt idx="0">
                  <c:v>Total Students with Honors</c:v>
                </c:pt>
                <c:pt idx="1">
                  <c:v>Graduates</c:v>
                </c:pt>
              </c:strCache>
            </c:strRef>
          </c:cat>
          <c:val>
            <c:numRef>
              <c:f>Overall!$P$15:$P$16</c:f>
              <c:numCache>
                <c:formatCode>General</c:formatCode>
                <c:ptCount val="2"/>
                <c:pt idx="0">
                  <c:v>42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F-4C58-97FB-EBAE4C3191C6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D4F-4C58-97FB-EBAE4C3191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D4F-4C58-97FB-EBAE4C3191C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Overall!$O$15:$O$16</c:f>
              <c:strCache>
                <c:ptCount val="2"/>
                <c:pt idx="0">
                  <c:v>Total Students with Honors</c:v>
                </c:pt>
                <c:pt idx="1">
                  <c:v>Graduates</c:v>
                </c:pt>
              </c:strCache>
            </c:strRef>
          </c:cat>
          <c:val>
            <c:numRef>
              <c:f>Overall!$P$15:$P$16</c:f>
              <c:numCache>
                <c:formatCode>General</c:formatCode>
                <c:ptCount val="2"/>
                <c:pt idx="0">
                  <c:v>42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4F-4C58-97FB-EBAE4C3191C6}"/>
            </c:ext>
          </c:extLst>
        </c:ser>
        <c:ser>
          <c:idx val="1"/>
          <c:order val="2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Overall!$O$15:$O$16</c:f>
              <c:strCache>
                <c:ptCount val="2"/>
                <c:pt idx="0">
                  <c:v>Total Students with Honors</c:v>
                </c:pt>
                <c:pt idx="1">
                  <c:v>Graduates</c:v>
                </c:pt>
              </c:strCache>
            </c:strRef>
          </c:cat>
          <c:val>
            <c:numRef>
              <c:f>Overall!$P$15:$P$16</c:f>
              <c:numCache>
                <c:formatCode>General</c:formatCode>
                <c:ptCount val="2"/>
                <c:pt idx="0">
                  <c:v>42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4F-4C58-97FB-EBAE4C3191C6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D4F-4C58-97FB-EBAE4C3191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D4F-4C58-97FB-EBAE4C319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Overall!$O$15:$O$16</c:f>
              <c:strCache>
                <c:ptCount val="2"/>
                <c:pt idx="0">
                  <c:v>Total Students with Honors</c:v>
                </c:pt>
                <c:pt idx="1">
                  <c:v>Graduates</c:v>
                </c:pt>
              </c:strCache>
            </c:strRef>
          </c:cat>
          <c:val>
            <c:numRef>
              <c:f>Overall!$P$15:$P$16</c:f>
              <c:numCache>
                <c:formatCode>General</c:formatCode>
                <c:ptCount val="2"/>
                <c:pt idx="0">
                  <c:v>42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4F-4C58-97FB-EBAE4C3191C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9.5106718591222397E-2"/>
          <c:y val="0.84131729862969573"/>
          <c:w val="0.80554414221930037"/>
          <c:h val="0.1278456951822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 with High Honors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Overall!$O$13:$O$14</c:f>
              <c:strCache>
                <c:ptCount val="2"/>
                <c:pt idx="0">
                  <c:v>Students w/ Honors</c:v>
                </c:pt>
                <c:pt idx="1">
                  <c:v>Students w/ High Honors</c:v>
                </c:pt>
              </c:strCache>
            </c:strRef>
          </c:cat>
          <c:val>
            <c:numRef>
              <c:f>Overall!$P$13:$P$14</c:f>
              <c:numCache>
                <c:formatCode>General</c:formatCode>
                <c:ptCount val="2"/>
                <c:pt idx="0">
                  <c:v>41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F-46C8-BDEB-D87A797342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9.5106718591222397E-2"/>
          <c:y val="0.84131729862969573"/>
          <c:w val="0.89999979957068044"/>
          <c:h val="8.6729686931543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233795</xdr:colOff>
      <xdr:row>2</xdr:row>
      <xdr:rowOff>60615</xdr:rowOff>
    </xdr:from>
    <xdr:to>
      <xdr:col>3</xdr:col>
      <xdr:colOff>783128</xdr:colOff>
      <xdr:row>7</xdr:row>
      <xdr:rowOff>19991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EC3BE-3D17-4399-B7CF-C7D2FE6DD8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33" r="13980" b="20323"/>
        <a:stretch/>
      </xdr:blipFill>
      <xdr:spPr>
        <a:xfrm>
          <a:off x="1201535" y="464475"/>
          <a:ext cx="892233" cy="9423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233795</xdr:colOff>
      <xdr:row>2</xdr:row>
      <xdr:rowOff>60615</xdr:rowOff>
    </xdr:from>
    <xdr:to>
      <xdr:col>3</xdr:col>
      <xdr:colOff>783128</xdr:colOff>
      <xdr:row>7</xdr:row>
      <xdr:rowOff>19991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1FBC62-0C97-4B81-AFA2-6AD59665CC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33" r="13980" b="20323"/>
        <a:stretch/>
      </xdr:blipFill>
      <xdr:spPr>
        <a:xfrm>
          <a:off x="1201535" y="464475"/>
          <a:ext cx="892233" cy="9423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233795</xdr:colOff>
      <xdr:row>2</xdr:row>
      <xdr:rowOff>60615</xdr:rowOff>
    </xdr:from>
    <xdr:to>
      <xdr:col>3</xdr:col>
      <xdr:colOff>783128</xdr:colOff>
      <xdr:row>7</xdr:row>
      <xdr:rowOff>19991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3DC23B-FF57-4A43-84EB-6EA5970BFB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33" r="13980" b="20323"/>
        <a:stretch/>
      </xdr:blipFill>
      <xdr:spPr>
        <a:xfrm>
          <a:off x="1201535" y="464475"/>
          <a:ext cx="892233" cy="9423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233795</xdr:colOff>
      <xdr:row>2</xdr:row>
      <xdr:rowOff>60615</xdr:rowOff>
    </xdr:from>
    <xdr:to>
      <xdr:col>3</xdr:col>
      <xdr:colOff>783128</xdr:colOff>
      <xdr:row>7</xdr:row>
      <xdr:rowOff>19991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33" r="13980" b="20323"/>
        <a:stretch/>
      </xdr:blipFill>
      <xdr:spPr>
        <a:xfrm>
          <a:off x="2060863" y="458933"/>
          <a:ext cx="883228" cy="9889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205220</xdr:colOff>
      <xdr:row>2</xdr:row>
      <xdr:rowOff>60615</xdr:rowOff>
    </xdr:from>
    <xdr:to>
      <xdr:col>1</xdr:col>
      <xdr:colOff>1093644</xdr:colOff>
      <xdr:row>6</xdr:row>
      <xdr:rowOff>72811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07567A-4AFC-4F5B-B83C-0BF46EDBE5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33" r="13980" b="20323"/>
        <a:stretch/>
      </xdr:blipFill>
      <xdr:spPr>
        <a:xfrm>
          <a:off x="548120" y="517815"/>
          <a:ext cx="888424" cy="9265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205220</xdr:colOff>
      <xdr:row>2</xdr:row>
      <xdr:rowOff>60615</xdr:rowOff>
    </xdr:from>
    <xdr:to>
      <xdr:col>1</xdr:col>
      <xdr:colOff>1093644</xdr:colOff>
      <xdr:row>6</xdr:row>
      <xdr:rowOff>72811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9ED27D-7A75-4261-AC14-9ED3BAF04E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33" r="13980" b="20323"/>
        <a:stretch/>
      </xdr:blipFill>
      <xdr:spPr>
        <a:xfrm>
          <a:off x="548120" y="527340"/>
          <a:ext cx="888424" cy="92659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43543</xdr:colOff>
      <xdr:row>2</xdr:row>
      <xdr:rowOff>0</xdr:rowOff>
    </xdr:from>
    <xdr:to>
      <xdr:col>25</xdr:col>
      <xdr:colOff>587829</xdr:colOff>
      <xdr:row>15</xdr:row>
      <xdr:rowOff>217714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F029B-CFBF-4224-B558-EEF141515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609598</xdr:colOff>
      <xdr:row>16</xdr:row>
      <xdr:rowOff>206826</xdr:rowOff>
    </xdr:from>
    <xdr:to>
      <xdr:col>17</xdr:col>
      <xdr:colOff>10886</xdr:colOff>
      <xdr:row>27</xdr:row>
      <xdr:rowOff>163283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9CCE3-3055-43F1-9B92-86F8012B9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108857</xdr:colOff>
      <xdr:row>16</xdr:row>
      <xdr:rowOff>206827</xdr:rowOff>
    </xdr:from>
    <xdr:to>
      <xdr:col>22</xdr:col>
      <xdr:colOff>54431</xdr:colOff>
      <xdr:row>27</xdr:row>
      <xdr:rowOff>163284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97D8A1-BDF9-4347-A336-2DA2A3598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43543</xdr:colOff>
      <xdr:row>2</xdr:row>
      <xdr:rowOff>0</xdr:rowOff>
    </xdr:from>
    <xdr:to>
      <xdr:col>25</xdr:col>
      <xdr:colOff>587829</xdr:colOff>
      <xdr:row>15</xdr:row>
      <xdr:rowOff>217714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4FCCD-A688-44A6-80A8-CF762AAA1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8963</xdr:colOff>
      <xdr:row>17</xdr:row>
      <xdr:rowOff>639</xdr:rowOff>
    </xdr:from>
    <xdr:to>
      <xdr:col>17</xdr:col>
      <xdr:colOff>19851</xdr:colOff>
      <xdr:row>27</xdr:row>
      <xdr:rowOff>190178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139C0-45A9-4026-82CD-9DCF41471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37137</xdr:colOff>
      <xdr:row>17</xdr:row>
      <xdr:rowOff>640</xdr:rowOff>
    </xdr:from>
    <xdr:to>
      <xdr:col>21</xdr:col>
      <xdr:colOff>592311</xdr:colOff>
      <xdr:row>27</xdr:row>
      <xdr:rowOff>190179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5C7AB-5262-419A-B805-40BC8CFA7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F7078-5229-42D8-BA29-43CBF7F23AAF}">
  <dimension ref="A1:T64"/>
  <sheetViews>
    <sheetView workbookViewId="0">
      <selection activeCell="L3" sqref="L3:T64"/>
    </sheetView>
  </sheetViews>
  <sheetFormatPr defaultRowHeight="14.4"/>
  <sheetData>
    <row r="1" spans="1:20" ht="14.4" customHeight="1">
      <c r="A1" s="81" t="s">
        <v>107</v>
      </c>
      <c r="B1" s="85" t="s">
        <v>108</v>
      </c>
      <c r="C1" s="85" t="s">
        <v>109</v>
      </c>
      <c r="D1" s="85" t="s">
        <v>110</v>
      </c>
      <c r="E1" s="85" t="s">
        <v>111</v>
      </c>
      <c r="F1" s="85" t="s">
        <v>112</v>
      </c>
      <c r="G1" s="85" t="s">
        <v>113</v>
      </c>
      <c r="H1" s="85" t="s">
        <v>114</v>
      </c>
      <c r="I1" s="85" t="s">
        <v>115</v>
      </c>
      <c r="J1" s="85" t="s">
        <v>116</v>
      </c>
      <c r="L1" s="85" t="s">
        <v>108</v>
      </c>
      <c r="M1" s="85" t="s">
        <v>109</v>
      </c>
      <c r="N1" s="85" t="s">
        <v>110</v>
      </c>
      <c r="O1" s="85" t="s">
        <v>111</v>
      </c>
      <c r="P1" s="85" t="s">
        <v>112</v>
      </c>
      <c r="Q1" s="85" t="s">
        <v>113</v>
      </c>
      <c r="R1" s="85" t="s">
        <v>114</v>
      </c>
      <c r="S1" s="85" t="s">
        <v>115</v>
      </c>
      <c r="T1" s="85" t="s">
        <v>116</v>
      </c>
    </row>
    <row r="2" spans="1:20">
      <c r="A2" s="82"/>
      <c r="B2" s="83" t="s">
        <v>117</v>
      </c>
      <c r="C2" s="83" t="s">
        <v>117</v>
      </c>
      <c r="D2" s="83" t="s">
        <v>117</v>
      </c>
      <c r="E2" s="83" t="s">
        <v>117</v>
      </c>
      <c r="F2" s="83" t="s">
        <v>117</v>
      </c>
      <c r="G2" s="83" t="s">
        <v>117</v>
      </c>
      <c r="H2" s="83" t="s">
        <v>117</v>
      </c>
      <c r="I2" s="83" t="s">
        <v>117</v>
      </c>
      <c r="J2" s="83" t="s">
        <v>117</v>
      </c>
      <c r="L2" s="83" t="s">
        <v>118</v>
      </c>
      <c r="M2" s="83" t="s">
        <v>118</v>
      </c>
      <c r="N2" s="83" t="s">
        <v>118</v>
      </c>
      <c r="O2" s="83" t="s">
        <v>118</v>
      </c>
      <c r="P2" s="83" t="s">
        <v>118</v>
      </c>
      <c r="Q2" s="83" t="s">
        <v>118</v>
      </c>
      <c r="R2" s="83" t="s">
        <v>118</v>
      </c>
      <c r="S2" s="83" t="s">
        <v>118</v>
      </c>
      <c r="T2" s="83" t="s">
        <v>118</v>
      </c>
    </row>
    <row r="3" spans="1:20">
      <c r="A3" s="82" t="s">
        <v>119</v>
      </c>
      <c r="B3" s="84">
        <v>87</v>
      </c>
      <c r="C3" s="84">
        <v>87</v>
      </c>
      <c r="D3" s="84">
        <v>85</v>
      </c>
      <c r="E3" s="84">
        <v>94</v>
      </c>
      <c r="F3" s="84">
        <v>84</v>
      </c>
      <c r="G3" s="84">
        <v>88</v>
      </c>
      <c r="H3" s="84">
        <v>91</v>
      </c>
      <c r="I3" s="84">
        <v>90</v>
      </c>
      <c r="J3" s="84">
        <v>95</v>
      </c>
      <c r="L3" s="84">
        <v>90</v>
      </c>
      <c r="M3" s="84">
        <v>93</v>
      </c>
      <c r="N3" s="84">
        <v>82</v>
      </c>
      <c r="O3" s="84">
        <v>86</v>
      </c>
      <c r="P3" s="84">
        <v>87</v>
      </c>
      <c r="Q3" s="84">
        <v>96</v>
      </c>
      <c r="R3" s="84">
        <v>92</v>
      </c>
      <c r="S3" s="84">
        <v>90</v>
      </c>
      <c r="T3" s="84">
        <v>93</v>
      </c>
    </row>
    <row r="4" spans="1:20">
      <c r="A4" s="82" t="s">
        <v>120</v>
      </c>
      <c r="B4" s="84">
        <v>88</v>
      </c>
      <c r="C4" s="84">
        <v>90</v>
      </c>
      <c r="D4" s="84">
        <v>86</v>
      </c>
      <c r="E4" s="84">
        <v>96</v>
      </c>
      <c r="F4" s="84">
        <v>83</v>
      </c>
      <c r="G4" s="84">
        <v>96</v>
      </c>
      <c r="H4" s="84">
        <v>92</v>
      </c>
      <c r="I4" s="84">
        <v>90</v>
      </c>
      <c r="J4" s="84">
        <v>95</v>
      </c>
      <c r="L4" s="84">
        <v>97</v>
      </c>
      <c r="M4" s="84">
        <v>94</v>
      </c>
      <c r="N4" s="84">
        <v>88</v>
      </c>
      <c r="O4" s="84">
        <v>91</v>
      </c>
      <c r="P4" s="84">
        <v>86</v>
      </c>
      <c r="Q4" s="84">
        <v>98</v>
      </c>
      <c r="R4" s="84">
        <v>95</v>
      </c>
      <c r="S4" s="84">
        <v>94</v>
      </c>
      <c r="T4" s="84">
        <v>98</v>
      </c>
    </row>
    <row r="5" spans="1:20">
      <c r="A5" s="82" t="s">
        <v>121</v>
      </c>
      <c r="B5" s="83">
        <v>79</v>
      </c>
      <c r="C5" s="83">
        <v>83</v>
      </c>
      <c r="D5" s="83">
        <v>81</v>
      </c>
      <c r="E5" s="83">
        <v>86</v>
      </c>
      <c r="F5" s="83">
        <v>80</v>
      </c>
      <c r="G5" s="83">
        <v>77</v>
      </c>
      <c r="H5" s="83">
        <v>86</v>
      </c>
      <c r="I5" s="83">
        <v>84</v>
      </c>
      <c r="J5" s="83">
        <v>95</v>
      </c>
      <c r="L5" s="83">
        <v>86</v>
      </c>
      <c r="M5" s="83">
        <v>89</v>
      </c>
      <c r="N5" s="83">
        <v>80</v>
      </c>
      <c r="O5" s="83">
        <v>86</v>
      </c>
      <c r="P5" s="84">
        <v>77</v>
      </c>
      <c r="Q5" s="83">
        <v>85</v>
      </c>
      <c r="R5" s="83">
        <v>87</v>
      </c>
      <c r="S5" s="83">
        <v>90</v>
      </c>
      <c r="T5" s="83">
        <v>95</v>
      </c>
    </row>
    <row r="6" spans="1:20">
      <c r="A6" s="82" t="s">
        <v>122</v>
      </c>
      <c r="B6" s="84">
        <v>87</v>
      </c>
      <c r="C6" s="84">
        <v>92</v>
      </c>
      <c r="D6" s="84">
        <v>85</v>
      </c>
      <c r="E6" s="84">
        <v>96</v>
      </c>
      <c r="F6" s="84">
        <v>85</v>
      </c>
      <c r="G6" s="84">
        <v>89</v>
      </c>
      <c r="H6" s="84">
        <v>89</v>
      </c>
      <c r="I6" s="84">
        <v>96</v>
      </c>
      <c r="J6" s="84">
        <v>95</v>
      </c>
      <c r="L6" s="84">
        <v>93</v>
      </c>
      <c r="M6" s="84">
        <v>95</v>
      </c>
      <c r="N6" s="84">
        <v>86</v>
      </c>
      <c r="O6" s="84">
        <v>92</v>
      </c>
      <c r="P6" s="84">
        <v>85</v>
      </c>
      <c r="Q6" s="84">
        <v>92</v>
      </c>
      <c r="R6" s="84">
        <v>95</v>
      </c>
      <c r="S6" s="84">
        <v>98</v>
      </c>
      <c r="T6" s="84">
        <v>98</v>
      </c>
    </row>
    <row r="7" spans="1:20">
      <c r="A7" s="82" t="s">
        <v>123</v>
      </c>
      <c r="B7" s="83">
        <v>87</v>
      </c>
      <c r="C7" s="83">
        <v>92</v>
      </c>
      <c r="D7" s="83">
        <v>87</v>
      </c>
      <c r="E7" s="83">
        <v>96</v>
      </c>
      <c r="F7" s="83">
        <v>81</v>
      </c>
      <c r="G7" s="83">
        <v>91</v>
      </c>
      <c r="H7" s="83">
        <v>91</v>
      </c>
      <c r="I7" s="83">
        <v>92</v>
      </c>
      <c r="J7" s="83">
        <v>95</v>
      </c>
      <c r="L7" s="83">
        <v>92</v>
      </c>
      <c r="M7" s="83">
        <v>93</v>
      </c>
      <c r="N7" s="83">
        <v>85</v>
      </c>
      <c r="O7" s="83">
        <v>90</v>
      </c>
      <c r="P7" s="83">
        <v>84</v>
      </c>
      <c r="Q7" s="83">
        <v>90</v>
      </c>
      <c r="R7" s="83">
        <v>92</v>
      </c>
      <c r="S7" s="83">
        <v>90</v>
      </c>
      <c r="T7" s="83">
        <v>98</v>
      </c>
    </row>
    <row r="8" spans="1:20">
      <c r="A8" s="82" t="s">
        <v>124</v>
      </c>
      <c r="B8" s="83">
        <v>88</v>
      </c>
      <c r="C8" s="83">
        <v>92</v>
      </c>
      <c r="D8" s="83">
        <v>92</v>
      </c>
      <c r="E8" s="83">
        <v>95</v>
      </c>
      <c r="F8" s="83">
        <v>87</v>
      </c>
      <c r="G8" s="83">
        <v>91</v>
      </c>
      <c r="H8" s="83">
        <v>89</v>
      </c>
      <c r="I8" s="83">
        <v>94</v>
      </c>
      <c r="J8" s="83">
        <v>95</v>
      </c>
      <c r="L8" s="83">
        <v>89</v>
      </c>
      <c r="M8" s="83">
        <v>95</v>
      </c>
      <c r="N8" s="83">
        <v>90</v>
      </c>
      <c r="O8" s="83">
        <v>95</v>
      </c>
      <c r="P8" s="83">
        <v>88</v>
      </c>
      <c r="Q8" s="83">
        <v>92</v>
      </c>
      <c r="R8" s="83">
        <v>95</v>
      </c>
      <c r="S8" s="83">
        <v>96</v>
      </c>
      <c r="T8" s="83">
        <v>95</v>
      </c>
    </row>
    <row r="9" spans="1:20">
      <c r="A9" s="82" t="s">
        <v>125</v>
      </c>
      <c r="B9" s="84">
        <v>88</v>
      </c>
      <c r="C9" s="84">
        <v>91</v>
      </c>
      <c r="D9" s="84">
        <v>86</v>
      </c>
      <c r="E9" s="84">
        <v>96</v>
      </c>
      <c r="F9" s="84">
        <v>85</v>
      </c>
      <c r="G9" s="84">
        <v>92</v>
      </c>
      <c r="H9" s="84">
        <v>93</v>
      </c>
      <c r="I9" s="84">
        <v>94</v>
      </c>
      <c r="J9" s="84">
        <v>95</v>
      </c>
      <c r="L9" s="84">
        <v>88</v>
      </c>
      <c r="M9" s="84">
        <v>95</v>
      </c>
      <c r="N9" s="84">
        <v>87</v>
      </c>
      <c r="O9" s="84">
        <v>91</v>
      </c>
      <c r="P9" s="84">
        <v>88</v>
      </c>
      <c r="Q9" s="84">
        <v>96</v>
      </c>
      <c r="R9" s="84">
        <v>97</v>
      </c>
      <c r="S9" s="84">
        <v>95</v>
      </c>
      <c r="T9" s="84">
        <v>94</v>
      </c>
    </row>
    <row r="10" spans="1:20">
      <c r="A10" s="82" t="s">
        <v>126</v>
      </c>
      <c r="B10" s="83">
        <v>80</v>
      </c>
      <c r="C10" s="83">
        <v>85</v>
      </c>
      <c r="D10" s="83">
        <v>86</v>
      </c>
      <c r="E10" s="83">
        <v>94</v>
      </c>
      <c r="F10" s="83">
        <v>87</v>
      </c>
      <c r="G10" s="83">
        <v>79</v>
      </c>
      <c r="H10" s="83">
        <v>88</v>
      </c>
      <c r="I10" s="83">
        <v>93</v>
      </c>
      <c r="J10" s="83">
        <v>94</v>
      </c>
      <c r="L10" s="83">
        <v>84</v>
      </c>
      <c r="M10" s="83">
        <v>91</v>
      </c>
      <c r="N10" s="83">
        <v>82</v>
      </c>
      <c r="O10" s="83">
        <v>88</v>
      </c>
      <c r="P10" s="83">
        <v>88</v>
      </c>
      <c r="Q10" s="83">
        <v>80</v>
      </c>
      <c r="R10" s="83">
        <v>92</v>
      </c>
      <c r="S10" s="83">
        <v>95</v>
      </c>
      <c r="T10" s="83">
        <v>97</v>
      </c>
    </row>
    <row r="11" spans="1:20">
      <c r="A11" s="82" t="s">
        <v>127</v>
      </c>
      <c r="B11" s="84">
        <v>89</v>
      </c>
      <c r="C11" s="84">
        <v>95</v>
      </c>
      <c r="D11" s="84">
        <v>92</v>
      </c>
      <c r="E11" s="84">
        <v>98</v>
      </c>
      <c r="F11" s="84">
        <v>86</v>
      </c>
      <c r="G11" s="84">
        <v>93</v>
      </c>
      <c r="H11" s="84">
        <v>91</v>
      </c>
      <c r="I11" s="84">
        <v>95</v>
      </c>
      <c r="J11" s="83">
        <v>95</v>
      </c>
      <c r="L11" s="83">
        <v>88</v>
      </c>
      <c r="M11" s="83">
        <v>95</v>
      </c>
      <c r="N11" s="84">
        <v>90</v>
      </c>
      <c r="O11" s="84">
        <v>94</v>
      </c>
      <c r="P11" s="84">
        <v>89</v>
      </c>
      <c r="Q11" s="83">
        <v>96</v>
      </c>
      <c r="R11" s="84">
        <v>94</v>
      </c>
      <c r="S11" s="84">
        <v>96</v>
      </c>
      <c r="T11" s="84">
        <v>98</v>
      </c>
    </row>
    <row r="12" spans="1:20">
      <c r="A12" s="82" t="s">
        <v>128</v>
      </c>
      <c r="B12" s="83">
        <v>82</v>
      </c>
      <c r="C12" s="83">
        <v>86</v>
      </c>
      <c r="D12" s="83">
        <v>82</v>
      </c>
      <c r="E12" s="83">
        <v>92</v>
      </c>
      <c r="F12" s="83">
        <v>82</v>
      </c>
      <c r="G12" s="83">
        <v>82</v>
      </c>
      <c r="H12" s="83">
        <v>91</v>
      </c>
      <c r="I12" s="83">
        <v>88</v>
      </c>
      <c r="J12" s="83">
        <v>95</v>
      </c>
      <c r="L12" s="83">
        <v>77</v>
      </c>
      <c r="M12" s="83">
        <v>94</v>
      </c>
      <c r="N12" s="83">
        <v>80</v>
      </c>
      <c r="O12" s="83">
        <v>87</v>
      </c>
      <c r="P12" s="83">
        <v>85</v>
      </c>
      <c r="Q12" s="83">
        <v>84</v>
      </c>
      <c r="R12" s="83">
        <v>89</v>
      </c>
      <c r="S12" s="83">
        <v>90</v>
      </c>
      <c r="T12" s="83">
        <v>93</v>
      </c>
    </row>
    <row r="13" spans="1:20">
      <c r="A13" s="82" t="s">
        <v>129</v>
      </c>
      <c r="B13" s="83">
        <v>87</v>
      </c>
      <c r="C13" s="83">
        <v>93</v>
      </c>
      <c r="D13" s="83">
        <v>85</v>
      </c>
      <c r="E13" s="83">
        <v>94</v>
      </c>
      <c r="F13" s="83">
        <v>85</v>
      </c>
      <c r="G13" s="83">
        <v>81</v>
      </c>
      <c r="H13" s="83">
        <v>91</v>
      </c>
      <c r="I13" s="83">
        <v>90</v>
      </c>
      <c r="J13" s="83">
        <v>95</v>
      </c>
      <c r="L13" s="83">
        <v>89</v>
      </c>
      <c r="M13" s="83">
        <v>95</v>
      </c>
      <c r="N13" s="83">
        <v>86</v>
      </c>
      <c r="O13" s="83">
        <v>92</v>
      </c>
      <c r="P13" s="83">
        <v>87</v>
      </c>
      <c r="Q13" s="83">
        <v>95</v>
      </c>
      <c r="R13" s="83">
        <v>95</v>
      </c>
      <c r="S13" s="83">
        <v>92</v>
      </c>
      <c r="T13" s="83">
        <v>98</v>
      </c>
    </row>
    <row r="14" spans="1:20">
      <c r="A14" s="82" t="s">
        <v>130</v>
      </c>
      <c r="B14" s="84">
        <v>85</v>
      </c>
      <c r="C14" s="84">
        <v>90</v>
      </c>
      <c r="D14" s="84">
        <v>81</v>
      </c>
      <c r="E14" s="84">
        <v>90</v>
      </c>
      <c r="F14" s="84">
        <v>82</v>
      </c>
      <c r="G14" s="84">
        <v>78</v>
      </c>
      <c r="H14" s="84">
        <v>86</v>
      </c>
      <c r="I14" s="84">
        <v>86</v>
      </c>
      <c r="J14" s="84">
        <v>95</v>
      </c>
      <c r="L14" s="84">
        <v>82</v>
      </c>
      <c r="M14" s="84">
        <v>92</v>
      </c>
      <c r="N14" s="84">
        <v>79</v>
      </c>
      <c r="O14" s="84">
        <v>83</v>
      </c>
      <c r="P14" s="84">
        <v>85</v>
      </c>
      <c r="Q14" s="84">
        <v>88</v>
      </c>
      <c r="R14" s="84">
        <v>90</v>
      </c>
      <c r="S14" s="84">
        <v>88</v>
      </c>
      <c r="T14" s="84">
        <v>92</v>
      </c>
    </row>
    <row r="15" spans="1:20">
      <c r="A15" s="82" t="s">
        <v>131</v>
      </c>
      <c r="B15" s="83">
        <v>91</v>
      </c>
      <c r="C15" s="83">
        <v>93</v>
      </c>
      <c r="D15" s="83">
        <v>92</v>
      </c>
      <c r="E15" s="83">
        <v>96</v>
      </c>
      <c r="F15" s="83">
        <v>88</v>
      </c>
      <c r="G15" s="83">
        <v>92</v>
      </c>
      <c r="H15" s="83">
        <v>93</v>
      </c>
      <c r="I15" s="83">
        <v>96</v>
      </c>
      <c r="J15" s="83">
        <v>95</v>
      </c>
      <c r="L15" s="83">
        <v>93</v>
      </c>
      <c r="M15" s="83">
        <v>95</v>
      </c>
      <c r="N15" s="83">
        <v>92</v>
      </c>
      <c r="O15" s="83">
        <v>93</v>
      </c>
      <c r="P15" s="83">
        <v>89</v>
      </c>
      <c r="Q15" s="83">
        <v>95</v>
      </c>
      <c r="R15" s="83">
        <v>97</v>
      </c>
      <c r="S15" s="83">
        <v>97</v>
      </c>
      <c r="T15" s="83">
        <v>98</v>
      </c>
    </row>
    <row r="16" spans="1:20">
      <c r="A16" s="82" t="s">
        <v>132</v>
      </c>
      <c r="B16" s="84">
        <v>83</v>
      </c>
      <c r="C16" s="84">
        <v>90</v>
      </c>
      <c r="D16" s="84">
        <v>84</v>
      </c>
      <c r="E16" s="84">
        <v>95</v>
      </c>
      <c r="F16" s="84">
        <v>84</v>
      </c>
      <c r="G16" s="84">
        <v>85</v>
      </c>
      <c r="H16" s="84">
        <v>93</v>
      </c>
      <c r="I16" s="84">
        <v>87</v>
      </c>
      <c r="J16" s="84">
        <v>95</v>
      </c>
      <c r="L16" s="84">
        <v>86</v>
      </c>
      <c r="M16" s="84">
        <v>95</v>
      </c>
      <c r="N16" s="84">
        <v>84</v>
      </c>
      <c r="O16" s="84">
        <v>92</v>
      </c>
      <c r="P16" s="84">
        <v>87</v>
      </c>
      <c r="Q16" s="84">
        <v>91</v>
      </c>
      <c r="R16" s="84">
        <v>94</v>
      </c>
      <c r="S16" s="84">
        <v>91</v>
      </c>
      <c r="T16" s="84">
        <v>97</v>
      </c>
    </row>
    <row r="17" spans="1:20">
      <c r="A17" s="82" t="s">
        <v>133</v>
      </c>
      <c r="B17" s="83">
        <v>73</v>
      </c>
      <c r="C17" s="83">
        <v>75</v>
      </c>
      <c r="D17" s="83">
        <v>87</v>
      </c>
      <c r="E17" s="83">
        <v>93</v>
      </c>
      <c r="F17" s="83">
        <v>84</v>
      </c>
      <c r="G17" s="83">
        <v>84</v>
      </c>
      <c r="H17" s="83">
        <v>88</v>
      </c>
      <c r="I17" s="83">
        <v>91</v>
      </c>
      <c r="J17" s="83">
        <v>95</v>
      </c>
      <c r="L17" s="83">
        <v>93</v>
      </c>
      <c r="M17" s="83">
        <v>77</v>
      </c>
      <c r="N17" s="83">
        <v>85</v>
      </c>
      <c r="O17" s="83">
        <v>91</v>
      </c>
      <c r="P17" s="83">
        <v>86</v>
      </c>
      <c r="Q17" s="83">
        <v>88</v>
      </c>
      <c r="R17" s="83">
        <v>88</v>
      </c>
      <c r="S17" s="83">
        <v>93</v>
      </c>
      <c r="T17" s="83">
        <v>94</v>
      </c>
    </row>
    <row r="18" spans="1:20">
      <c r="A18" s="82" t="s">
        <v>134</v>
      </c>
      <c r="B18" s="83">
        <v>85</v>
      </c>
      <c r="C18" s="83">
        <v>78</v>
      </c>
      <c r="D18" s="83">
        <v>88</v>
      </c>
      <c r="E18" s="83">
        <v>91</v>
      </c>
      <c r="F18" s="83">
        <v>84</v>
      </c>
      <c r="G18" s="83">
        <v>87</v>
      </c>
      <c r="H18" s="83">
        <v>89</v>
      </c>
      <c r="I18" s="83">
        <v>90</v>
      </c>
      <c r="J18" s="83">
        <v>94</v>
      </c>
      <c r="L18" s="83">
        <v>88</v>
      </c>
      <c r="M18" s="83">
        <v>76</v>
      </c>
      <c r="N18" s="83">
        <v>84</v>
      </c>
      <c r="O18" s="83">
        <v>92</v>
      </c>
      <c r="P18" s="83">
        <v>86</v>
      </c>
      <c r="Q18" s="83">
        <v>91</v>
      </c>
      <c r="R18" s="83">
        <v>88</v>
      </c>
      <c r="S18" s="83">
        <v>92</v>
      </c>
      <c r="T18" s="83">
        <v>95</v>
      </c>
    </row>
    <row r="19" spans="1:20">
      <c r="A19" s="82" t="s">
        <v>135</v>
      </c>
      <c r="B19" s="84">
        <v>86</v>
      </c>
      <c r="C19" s="84">
        <v>87</v>
      </c>
      <c r="D19" s="84">
        <v>83</v>
      </c>
      <c r="E19" s="84">
        <v>88</v>
      </c>
      <c r="F19" s="84">
        <v>81</v>
      </c>
      <c r="G19" s="84">
        <v>84</v>
      </c>
      <c r="H19" s="84">
        <v>84</v>
      </c>
      <c r="I19" s="84">
        <v>86</v>
      </c>
      <c r="J19" s="84">
        <v>95</v>
      </c>
      <c r="L19" s="84">
        <v>90</v>
      </c>
      <c r="M19" s="84">
        <v>91</v>
      </c>
      <c r="N19" s="84">
        <v>81</v>
      </c>
      <c r="O19" s="84">
        <v>92</v>
      </c>
      <c r="P19" s="84">
        <v>91</v>
      </c>
      <c r="Q19" s="84">
        <v>87</v>
      </c>
      <c r="R19" s="84">
        <v>92</v>
      </c>
      <c r="S19" s="84">
        <v>88</v>
      </c>
      <c r="T19" s="84">
        <v>94</v>
      </c>
    </row>
    <row r="20" spans="1:20">
      <c r="A20" s="82" t="s">
        <v>136</v>
      </c>
      <c r="B20" s="83">
        <v>75</v>
      </c>
      <c r="C20" s="83">
        <v>82</v>
      </c>
      <c r="D20" s="83">
        <v>80</v>
      </c>
      <c r="E20" s="83">
        <v>87</v>
      </c>
      <c r="F20" s="83">
        <v>76</v>
      </c>
      <c r="G20" s="83">
        <v>75</v>
      </c>
      <c r="H20" s="83">
        <v>83</v>
      </c>
      <c r="I20" s="83">
        <v>75</v>
      </c>
      <c r="J20" s="83">
        <v>94</v>
      </c>
      <c r="L20" s="83">
        <v>75</v>
      </c>
      <c r="M20" s="83">
        <v>87</v>
      </c>
      <c r="N20" s="83">
        <v>75</v>
      </c>
      <c r="O20" s="83">
        <v>82</v>
      </c>
      <c r="P20" s="83">
        <v>75</v>
      </c>
      <c r="Q20" s="83">
        <v>70</v>
      </c>
      <c r="R20" s="83">
        <v>87</v>
      </c>
      <c r="S20" s="83">
        <v>75</v>
      </c>
      <c r="T20" s="83">
        <v>92</v>
      </c>
    </row>
    <row r="21" spans="1:20">
      <c r="A21" s="82" t="s">
        <v>137</v>
      </c>
      <c r="B21" s="83">
        <v>81</v>
      </c>
      <c r="C21" s="83">
        <v>91</v>
      </c>
      <c r="D21" s="83">
        <v>84</v>
      </c>
      <c r="E21" s="83">
        <v>91</v>
      </c>
      <c r="F21" s="83">
        <v>85</v>
      </c>
      <c r="G21" s="83">
        <v>80</v>
      </c>
      <c r="H21" s="83">
        <v>87</v>
      </c>
      <c r="I21" s="83">
        <v>85</v>
      </c>
      <c r="J21" s="83">
        <v>95</v>
      </c>
      <c r="L21" s="83">
        <v>82</v>
      </c>
      <c r="M21" s="83">
        <v>93</v>
      </c>
      <c r="N21" s="83">
        <v>82</v>
      </c>
      <c r="O21" s="83">
        <v>85</v>
      </c>
      <c r="P21" s="83">
        <v>87</v>
      </c>
      <c r="Q21" s="83">
        <v>82</v>
      </c>
      <c r="R21" s="83">
        <v>90</v>
      </c>
      <c r="S21" s="83">
        <v>92</v>
      </c>
      <c r="T21" s="83">
        <v>96</v>
      </c>
    </row>
    <row r="22" spans="1:20">
      <c r="A22" s="82" t="s">
        <v>138</v>
      </c>
      <c r="B22" s="84">
        <v>87</v>
      </c>
      <c r="C22" s="84">
        <v>86</v>
      </c>
      <c r="D22" s="84">
        <v>87</v>
      </c>
      <c r="E22" s="84">
        <v>92</v>
      </c>
      <c r="F22" s="84">
        <v>85</v>
      </c>
      <c r="G22" s="84">
        <v>90</v>
      </c>
      <c r="H22" s="84">
        <v>90</v>
      </c>
      <c r="I22" s="84">
        <v>92</v>
      </c>
      <c r="J22" s="84">
        <v>95</v>
      </c>
      <c r="L22" s="84">
        <v>89</v>
      </c>
      <c r="M22" s="84">
        <v>93</v>
      </c>
      <c r="N22" s="84">
        <v>85</v>
      </c>
      <c r="O22" s="84">
        <v>90</v>
      </c>
      <c r="P22" s="84">
        <v>83</v>
      </c>
      <c r="Q22" s="84">
        <v>92</v>
      </c>
      <c r="R22" s="84">
        <v>91</v>
      </c>
      <c r="S22" s="84">
        <v>95</v>
      </c>
      <c r="T22" s="84">
        <v>93</v>
      </c>
    </row>
    <row r="23" spans="1:20">
      <c r="A23" s="82" t="s">
        <v>139</v>
      </c>
      <c r="B23" s="84">
        <v>83</v>
      </c>
      <c r="C23" s="84">
        <v>88</v>
      </c>
      <c r="D23" s="84">
        <v>86</v>
      </c>
      <c r="E23" s="84">
        <v>92</v>
      </c>
      <c r="F23" s="84">
        <v>87</v>
      </c>
      <c r="G23" s="84">
        <v>81</v>
      </c>
      <c r="H23" s="84">
        <v>88</v>
      </c>
      <c r="I23" s="84">
        <v>86</v>
      </c>
      <c r="J23" s="84">
        <v>94</v>
      </c>
      <c r="L23" s="84">
        <v>89</v>
      </c>
      <c r="M23" s="84">
        <v>93</v>
      </c>
      <c r="N23" s="84">
        <v>82</v>
      </c>
      <c r="O23" s="84">
        <v>91</v>
      </c>
      <c r="P23" s="84">
        <v>84</v>
      </c>
      <c r="Q23" s="84">
        <v>85</v>
      </c>
      <c r="R23" s="84">
        <v>87</v>
      </c>
      <c r="S23" s="84">
        <v>89</v>
      </c>
      <c r="T23" s="84">
        <v>98</v>
      </c>
    </row>
    <row r="24" spans="1:20">
      <c r="A24" s="82" t="s">
        <v>140</v>
      </c>
      <c r="B24" s="84">
        <v>84</v>
      </c>
      <c r="C24" s="84">
        <v>89</v>
      </c>
      <c r="D24" s="84">
        <v>84</v>
      </c>
      <c r="E24" s="84">
        <v>91</v>
      </c>
      <c r="F24" s="84">
        <v>87</v>
      </c>
      <c r="G24" s="84">
        <v>83</v>
      </c>
      <c r="H24" s="84">
        <v>91</v>
      </c>
      <c r="I24" s="84">
        <v>87</v>
      </c>
      <c r="J24" s="84">
        <v>95</v>
      </c>
      <c r="L24" s="84">
        <v>89</v>
      </c>
      <c r="M24" s="84">
        <v>95</v>
      </c>
      <c r="N24" s="84">
        <v>83</v>
      </c>
      <c r="O24" s="84">
        <v>88</v>
      </c>
      <c r="P24" s="84">
        <v>89</v>
      </c>
      <c r="Q24" s="84">
        <v>85</v>
      </c>
      <c r="R24" s="84">
        <v>91</v>
      </c>
      <c r="S24" s="84">
        <v>90</v>
      </c>
      <c r="T24" s="84">
        <v>93</v>
      </c>
    </row>
    <row r="25" spans="1:20">
      <c r="A25" s="82" t="s">
        <v>141</v>
      </c>
      <c r="B25" s="84">
        <v>89</v>
      </c>
      <c r="C25" s="84">
        <v>88</v>
      </c>
      <c r="D25" s="84">
        <v>90</v>
      </c>
      <c r="E25" s="84">
        <v>95</v>
      </c>
      <c r="F25" s="84">
        <v>85</v>
      </c>
      <c r="G25" s="84">
        <v>88</v>
      </c>
      <c r="H25" s="84">
        <v>91</v>
      </c>
      <c r="I25" s="84">
        <v>93</v>
      </c>
      <c r="J25" s="84">
        <v>95</v>
      </c>
      <c r="L25" s="84">
        <v>88</v>
      </c>
      <c r="M25" s="84">
        <v>94</v>
      </c>
      <c r="N25" s="84">
        <v>86</v>
      </c>
      <c r="O25" s="84">
        <v>89</v>
      </c>
      <c r="P25" s="84">
        <v>88</v>
      </c>
      <c r="Q25" s="84">
        <v>97</v>
      </c>
      <c r="R25" s="84">
        <v>95</v>
      </c>
      <c r="S25" s="84">
        <v>90</v>
      </c>
      <c r="T25" s="84">
        <v>94</v>
      </c>
    </row>
    <row r="26" spans="1:20">
      <c r="A26" s="82" t="s">
        <v>142</v>
      </c>
      <c r="B26" s="83">
        <v>85</v>
      </c>
      <c r="C26" s="83">
        <v>86</v>
      </c>
      <c r="D26" s="83">
        <v>84</v>
      </c>
      <c r="E26" s="83">
        <v>92</v>
      </c>
      <c r="F26" s="83">
        <v>83</v>
      </c>
      <c r="G26" s="83">
        <v>83</v>
      </c>
      <c r="H26" s="83">
        <v>89</v>
      </c>
      <c r="I26" s="83">
        <v>85</v>
      </c>
      <c r="J26" s="83">
        <v>95</v>
      </c>
      <c r="L26" s="83">
        <v>89</v>
      </c>
      <c r="M26" s="83">
        <v>91</v>
      </c>
      <c r="N26" s="83">
        <v>82</v>
      </c>
      <c r="O26" s="83">
        <v>90</v>
      </c>
      <c r="P26" s="83">
        <v>80</v>
      </c>
      <c r="Q26" s="83">
        <v>91</v>
      </c>
      <c r="R26" s="83">
        <v>91</v>
      </c>
      <c r="S26" s="83">
        <v>87</v>
      </c>
      <c r="T26" s="83">
        <v>98</v>
      </c>
    </row>
    <row r="27" spans="1:20">
      <c r="A27" s="82" t="s">
        <v>143</v>
      </c>
      <c r="B27" s="83">
        <v>87</v>
      </c>
      <c r="C27" s="83">
        <v>89</v>
      </c>
      <c r="D27" s="83">
        <v>86</v>
      </c>
      <c r="E27" s="83">
        <v>95</v>
      </c>
      <c r="F27" s="83">
        <v>84</v>
      </c>
      <c r="G27" s="83">
        <v>85</v>
      </c>
      <c r="H27" s="83">
        <v>90</v>
      </c>
      <c r="I27" s="83">
        <v>89</v>
      </c>
      <c r="J27" s="83">
        <v>95</v>
      </c>
      <c r="L27" s="83">
        <v>92</v>
      </c>
      <c r="M27" s="83">
        <v>94</v>
      </c>
      <c r="N27" s="83">
        <v>84</v>
      </c>
      <c r="O27" s="83">
        <v>87</v>
      </c>
      <c r="P27" s="83">
        <v>83</v>
      </c>
      <c r="Q27" s="83">
        <v>84</v>
      </c>
      <c r="R27" s="83">
        <v>88</v>
      </c>
      <c r="S27" s="83">
        <v>90</v>
      </c>
      <c r="T27" s="83">
        <v>98</v>
      </c>
    </row>
    <row r="28" spans="1:20">
      <c r="A28" s="82" t="s">
        <v>144</v>
      </c>
      <c r="B28" s="84">
        <v>75</v>
      </c>
      <c r="C28" s="84">
        <v>81</v>
      </c>
      <c r="D28" s="84">
        <v>77</v>
      </c>
      <c r="E28" s="84">
        <v>81</v>
      </c>
      <c r="F28" s="84">
        <v>80</v>
      </c>
      <c r="G28" s="84">
        <v>75</v>
      </c>
      <c r="H28" s="84">
        <v>86</v>
      </c>
      <c r="I28" s="84">
        <v>84</v>
      </c>
      <c r="J28" s="84">
        <v>95</v>
      </c>
      <c r="L28" s="84">
        <v>75</v>
      </c>
      <c r="M28" s="84">
        <v>91</v>
      </c>
      <c r="N28" s="84">
        <v>75</v>
      </c>
      <c r="O28" s="84">
        <v>84</v>
      </c>
      <c r="P28" s="84">
        <v>81</v>
      </c>
      <c r="Q28" s="84">
        <v>80</v>
      </c>
      <c r="R28" s="84">
        <v>87</v>
      </c>
      <c r="S28" s="84">
        <v>87</v>
      </c>
      <c r="T28" s="84">
        <v>93</v>
      </c>
    </row>
    <row r="29" spans="1:20">
      <c r="A29" s="82" t="s">
        <v>145</v>
      </c>
      <c r="B29" s="84">
        <v>86</v>
      </c>
      <c r="C29" s="84">
        <v>87</v>
      </c>
      <c r="D29" s="84">
        <v>85</v>
      </c>
      <c r="E29" s="84">
        <v>91</v>
      </c>
      <c r="F29" s="84">
        <v>86</v>
      </c>
      <c r="G29" s="84">
        <v>83</v>
      </c>
      <c r="H29" s="84">
        <v>89</v>
      </c>
      <c r="I29" s="84">
        <v>90</v>
      </c>
      <c r="J29" s="84">
        <v>94</v>
      </c>
      <c r="L29" s="84">
        <v>75</v>
      </c>
      <c r="M29" s="84">
        <v>92</v>
      </c>
      <c r="N29" s="84">
        <v>83</v>
      </c>
      <c r="O29" s="84">
        <v>87</v>
      </c>
      <c r="P29" s="84">
        <v>88</v>
      </c>
      <c r="Q29" s="84">
        <v>83</v>
      </c>
      <c r="R29" s="84">
        <v>88</v>
      </c>
      <c r="S29" s="84">
        <v>90</v>
      </c>
      <c r="T29" s="84">
        <v>98</v>
      </c>
    </row>
    <row r="30" spans="1:20">
      <c r="A30" s="82" t="s">
        <v>146</v>
      </c>
      <c r="B30" s="84">
        <v>75</v>
      </c>
      <c r="C30" s="84">
        <v>75</v>
      </c>
      <c r="D30" s="84">
        <v>91</v>
      </c>
      <c r="E30" s="84">
        <v>79</v>
      </c>
      <c r="F30" s="84">
        <v>87</v>
      </c>
      <c r="G30" s="84">
        <v>91</v>
      </c>
      <c r="H30" s="84">
        <v>75</v>
      </c>
      <c r="I30" s="84">
        <v>81</v>
      </c>
      <c r="J30" s="84">
        <v>94</v>
      </c>
      <c r="L30" s="84">
        <v>92</v>
      </c>
      <c r="M30" s="84">
        <v>75</v>
      </c>
      <c r="N30" s="84">
        <v>83</v>
      </c>
      <c r="O30" s="84">
        <v>77</v>
      </c>
      <c r="P30" s="84">
        <v>89</v>
      </c>
      <c r="Q30" s="84">
        <v>82</v>
      </c>
      <c r="R30" s="84">
        <v>75</v>
      </c>
      <c r="S30" s="84">
        <v>84</v>
      </c>
      <c r="T30" s="84">
        <v>93</v>
      </c>
    </row>
    <row r="31" spans="1:20">
      <c r="A31" s="82" t="s">
        <v>147</v>
      </c>
      <c r="B31" s="83">
        <v>87</v>
      </c>
      <c r="C31" s="83">
        <v>90</v>
      </c>
      <c r="D31" s="83">
        <v>87</v>
      </c>
      <c r="E31" s="83">
        <v>94</v>
      </c>
      <c r="F31" s="83">
        <v>80</v>
      </c>
      <c r="G31" s="83">
        <v>86</v>
      </c>
      <c r="H31" s="83">
        <v>90</v>
      </c>
      <c r="I31" s="83">
        <v>87</v>
      </c>
      <c r="J31" s="83">
        <v>94</v>
      </c>
      <c r="L31" s="83">
        <v>85</v>
      </c>
      <c r="M31" s="83">
        <v>91</v>
      </c>
      <c r="N31" s="83">
        <v>83</v>
      </c>
      <c r="O31" s="83">
        <v>87</v>
      </c>
      <c r="P31" s="83">
        <v>83</v>
      </c>
      <c r="Q31" s="83">
        <v>89</v>
      </c>
      <c r="R31" s="83">
        <v>93</v>
      </c>
      <c r="S31" s="83">
        <v>88</v>
      </c>
      <c r="T31" s="83">
        <v>94</v>
      </c>
    </row>
    <row r="32" spans="1:20">
      <c r="A32" s="82" t="s">
        <v>148</v>
      </c>
      <c r="B32" s="83">
        <v>89</v>
      </c>
      <c r="C32" s="83">
        <v>91</v>
      </c>
      <c r="D32" s="83">
        <v>91</v>
      </c>
      <c r="E32" s="83">
        <v>96</v>
      </c>
      <c r="F32" s="83">
        <v>89</v>
      </c>
      <c r="G32" s="83">
        <v>89</v>
      </c>
      <c r="H32" s="83">
        <v>93</v>
      </c>
      <c r="I32" s="83">
        <v>93</v>
      </c>
      <c r="J32" s="83">
        <v>95</v>
      </c>
      <c r="L32" s="83">
        <v>93</v>
      </c>
      <c r="M32" s="83">
        <v>95</v>
      </c>
      <c r="N32" s="83">
        <v>89</v>
      </c>
      <c r="O32" s="83">
        <v>95</v>
      </c>
      <c r="P32" s="83">
        <v>90</v>
      </c>
      <c r="Q32" s="83">
        <v>96</v>
      </c>
      <c r="R32" s="83">
        <v>93</v>
      </c>
      <c r="S32" s="83">
        <v>94</v>
      </c>
      <c r="T32" s="83">
        <v>98</v>
      </c>
    </row>
    <row r="33" spans="1:20">
      <c r="A33" s="82" t="s">
        <v>149</v>
      </c>
      <c r="B33" s="84">
        <v>84</v>
      </c>
      <c r="C33" s="84">
        <v>88</v>
      </c>
      <c r="D33" s="84">
        <v>84</v>
      </c>
      <c r="E33" s="84">
        <v>91</v>
      </c>
      <c r="F33" s="84">
        <v>81</v>
      </c>
      <c r="G33" s="84">
        <v>81</v>
      </c>
      <c r="H33" s="84">
        <v>81</v>
      </c>
      <c r="I33" s="84">
        <v>84</v>
      </c>
      <c r="J33" s="84">
        <v>95</v>
      </c>
      <c r="L33" s="84">
        <v>78</v>
      </c>
      <c r="M33" s="84">
        <v>93</v>
      </c>
      <c r="N33" s="84">
        <v>79</v>
      </c>
      <c r="O33" s="84">
        <v>83</v>
      </c>
      <c r="P33" s="84">
        <v>84</v>
      </c>
      <c r="Q33" s="84">
        <v>86</v>
      </c>
      <c r="R33" s="84">
        <v>84</v>
      </c>
      <c r="S33" s="84">
        <v>87</v>
      </c>
      <c r="T33" s="84">
        <v>97</v>
      </c>
    </row>
    <row r="34" spans="1:20">
      <c r="A34" s="82" t="s">
        <v>66</v>
      </c>
      <c r="B34" s="83">
        <v>88</v>
      </c>
      <c r="C34" s="83">
        <v>86</v>
      </c>
      <c r="D34" s="83">
        <v>83</v>
      </c>
      <c r="E34" s="83">
        <v>94</v>
      </c>
      <c r="F34" s="83">
        <v>85</v>
      </c>
      <c r="G34" s="83">
        <v>84</v>
      </c>
      <c r="H34" s="83">
        <v>88</v>
      </c>
      <c r="I34" s="83">
        <v>86</v>
      </c>
      <c r="J34" s="83">
        <v>95</v>
      </c>
      <c r="L34" s="83">
        <v>85</v>
      </c>
      <c r="M34" s="83">
        <v>91</v>
      </c>
      <c r="N34" s="83">
        <v>80</v>
      </c>
      <c r="O34" s="83">
        <v>90</v>
      </c>
      <c r="P34" s="83">
        <v>87</v>
      </c>
      <c r="Q34" s="83">
        <v>84</v>
      </c>
      <c r="R34" s="83">
        <v>92</v>
      </c>
      <c r="S34" s="83">
        <v>89</v>
      </c>
      <c r="T34" s="83">
        <v>94</v>
      </c>
    </row>
    <row r="35" spans="1:20">
      <c r="A35" s="82" t="s">
        <v>150</v>
      </c>
      <c r="B35" s="83">
        <v>90</v>
      </c>
      <c r="C35" s="83">
        <v>94</v>
      </c>
      <c r="D35" s="83">
        <v>91</v>
      </c>
      <c r="E35" s="83">
        <v>94</v>
      </c>
      <c r="F35" s="83">
        <v>87</v>
      </c>
      <c r="G35" s="83">
        <v>94</v>
      </c>
      <c r="H35" s="83">
        <v>92</v>
      </c>
      <c r="I35" s="83">
        <v>92</v>
      </c>
      <c r="J35" s="83">
        <v>95</v>
      </c>
      <c r="L35" s="83">
        <v>97</v>
      </c>
      <c r="M35" s="83">
        <v>95</v>
      </c>
      <c r="N35" s="83">
        <v>90</v>
      </c>
      <c r="O35" s="83">
        <v>94</v>
      </c>
      <c r="P35" s="83">
        <v>89</v>
      </c>
      <c r="Q35" s="83">
        <v>98</v>
      </c>
      <c r="R35" s="83">
        <v>97</v>
      </c>
      <c r="S35" s="83">
        <v>93</v>
      </c>
      <c r="T35" s="83">
        <v>98</v>
      </c>
    </row>
    <row r="36" spans="1:20">
      <c r="A36" s="82" t="s">
        <v>151</v>
      </c>
      <c r="B36" s="83">
        <v>88</v>
      </c>
      <c r="C36" s="83">
        <v>90</v>
      </c>
      <c r="D36" s="83">
        <v>85</v>
      </c>
      <c r="E36" s="83">
        <v>96</v>
      </c>
      <c r="F36" s="83">
        <v>81</v>
      </c>
      <c r="G36" s="83">
        <v>82</v>
      </c>
      <c r="H36" s="83">
        <v>90</v>
      </c>
      <c r="I36" s="83">
        <v>93</v>
      </c>
      <c r="J36" s="83">
        <v>95</v>
      </c>
      <c r="L36" s="83">
        <v>91</v>
      </c>
      <c r="M36" s="83">
        <v>90</v>
      </c>
      <c r="N36" s="83">
        <v>82</v>
      </c>
      <c r="O36" s="83">
        <v>87</v>
      </c>
      <c r="P36" s="83">
        <v>83</v>
      </c>
      <c r="Q36" s="83">
        <v>84</v>
      </c>
      <c r="R36" s="83">
        <v>95</v>
      </c>
      <c r="S36" s="83">
        <v>93</v>
      </c>
      <c r="T36" s="83">
        <v>92</v>
      </c>
    </row>
    <row r="37" spans="1:20">
      <c r="A37" s="82" t="s">
        <v>152</v>
      </c>
      <c r="B37" s="84">
        <v>87</v>
      </c>
      <c r="C37" s="84">
        <v>89</v>
      </c>
      <c r="D37" s="84">
        <v>84</v>
      </c>
      <c r="E37" s="84">
        <v>91</v>
      </c>
      <c r="F37" s="84">
        <v>83</v>
      </c>
      <c r="G37" s="84">
        <v>79</v>
      </c>
      <c r="H37" s="84">
        <v>89</v>
      </c>
      <c r="I37" s="84">
        <v>83</v>
      </c>
      <c r="J37" s="84">
        <v>94</v>
      </c>
      <c r="L37" s="84">
        <v>82</v>
      </c>
      <c r="M37" s="84">
        <v>93</v>
      </c>
      <c r="N37" s="84">
        <v>80</v>
      </c>
      <c r="O37" s="84">
        <v>83</v>
      </c>
      <c r="P37" s="84">
        <v>83</v>
      </c>
      <c r="Q37" s="84">
        <v>80</v>
      </c>
      <c r="R37" s="84">
        <v>90</v>
      </c>
      <c r="S37" s="84">
        <v>86</v>
      </c>
      <c r="T37" s="84">
        <v>93</v>
      </c>
    </row>
    <row r="38" spans="1:20">
      <c r="A38" s="82" t="s">
        <v>153</v>
      </c>
      <c r="B38" s="83">
        <v>91</v>
      </c>
      <c r="C38" s="83">
        <v>92</v>
      </c>
      <c r="D38" s="83">
        <v>92</v>
      </c>
      <c r="E38" s="83">
        <v>96</v>
      </c>
      <c r="F38" s="83">
        <v>89</v>
      </c>
      <c r="G38" s="83">
        <v>93</v>
      </c>
      <c r="H38" s="83">
        <v>94</v>
      </c>
      <c r="I38" s="83">
        <v>94</v>
      </c>
      <c r="J38" s="83">
        <v>95</v>
      </c>
      <c r="L38" s="83">
        <v>96</v>
      </c>
      <c r="M38" s="83">
        <v>96</v>
      </c>
      <c r="N38" s="83">
        <v>92</v>
      </c>
      <c r="O38" s="83">
        <v>96</v>
      </c>
      <c r="P38" s="83">
        <v>91</v>
      </c>
      <c r="Q38" s="83">
        <v>97</v>
      </c>
      <c r="R38" s="83">
        <v>97</v>
      </c>
      <c r="S38" s="83">
        <v>96</v>
      </c>
      <c r="T38" s="83">
        <v>98</v>
      </c>
    </row>
    <row r="39" spans="1:20">
      <c r="A39" s="82" t="s">
        <v>154</v>
      </c>
      <c r="B39" s="83">
        <v>88</v>
      </c>
      <c r="C39" s="83">
        <v>93</v>
      </c>
      <c r="D39" s="83">
        <v>89</v>
      </c>
      <c r="E39" s="83">
        <v>96</v>
      </c>
      <c r="F39" s="83">
        <v>86</v>
      </c>
      <c r="G39" s="83">
        <v>91</v>
      </c>
      <c r="H39" s="83">
        <v>94</v>
      </c>
      <c r="I39" s="83">
        <v>92</v>
      </c>
      <c r="J39" s="83">
        <v>95</v>
      </c>
      <c r="L39" s="83">
        <v>93</v>
      </c>
      <c r="M39" s="83">
        <v>96</v>
      </c>
      <c r="N39" s="83">
        <v>86</v>
      </c>
      <c r="O39" s="83">
        <v>92</v>
      </c>
      <c r="P39" s="83">
        <v>88</v>
      </c>
      <c r="Q39" s="83">
        <v>95</v>
      </c>
      <c r="R39" s="83">
        <v>94</v>
      </c>
      <c r="S39" s="83">
        <v>93</v>
      </c>
      <c r="T39" s="83">
        <v>98</v>
      </c>
    </row>
    <row r="40" spans="1:20">
      <c r="A40" s="82" t="s">
        <v>155</v>
      </c>
      <c r="B40" s="83">
        <v>87</v>
      </c>
      <c r="C40" s="83">
        <v>88</v>
      </c>
      <c r="D40" s="83">
        <v>86</v>
      </c>
      <c r="E40" s="83">
        <v>95</v>
      </c>
      <c r="F40" s="83">
        <v>82</v>
      </c>
      <c r="G40" s="83">
        <v>93</v>
      </c>
      <c r="H40" s="83">
        <v>91</v>
      </c>
      <c r="I40" s="83">
        <v>87</v>
      </c>
      <c r="J40" s="83">
        <v>94</v>
      </c>
      <c r="L40" s="83">
        <v>87</v>
      </c>
      <c r="M40" s="83">
        <v>93</v>
      </c>
      <c r="N40" s="83">
        <v>84</v>
      </c>
      <c r="O40" s="83">
        <v>93</v>
      </c>
      <c r="P40" s="83">
        <v>85</v>
      </c>
      <c r="Q40" s="83">
        <v>97</v>
      </c>
      <c r="R40" s="83">
        <v>95</v>
      </c>
      <c r="S40" s="83">
        <v>92</v>
      </c>
      <c r="T40" s="83">
        <v>98</v>
      </c>
    </row>
    <row r="41" spans="1:20">
      <c r="A41" s="82" t="s">
        <v>156</v>
      </c>
      <c r="B41" s="84">
        <v>90</v>
      </c>
      <c r="C41" s="84">
        <v>89</v>
      </c>
      <c r="D41" s="84">
        <v>91</v>
      </c>
      <c r="E41" s="84">
        <v>96</v>
      </c>
      <c r="F41" s="84">
        <v>86</v>
      </c>
      <c r="G41" s="84">
        <v>85</v>
      </c>
      <c r="H41" s="84">
        <v>94</v>
      </c>
      <c r="I41" s="84">
        <v>94</v>
      </c>
      <c r="J41" s="84">
        <v>95</v>
      </c>
      <c r="L41" s="84">
        <v>88</v>
      </c>
      <c r="M41" s="84">
        <v>95</v>
      </c>
      <c r="N41" s="84">
        <v>87</v>
      </c>
      <c r="O41" s="84">
        <v>93</v>
      </c>
      <c r="P41" s="84">
        <v>84</v>
      </c>
      <c r="Q41" s="84">
        <v>88</v>
      </c>
      <c r="R41" s="84">
        <v>95</v>
      </c>
      <c r="S41" s="84">
        <v>92</v>
      </c>
      <c r="T41" s="84">
        <v>98</v>
      </c>
    </row>
    <row r="42" spans="1:20">
      <c r="A42" s="82" t="s">
        <v>157</v>
      </c>
      <c r="B42" s="84">
        <v>85</v>
      </c>
      <c r="C42" s="84">
        <v>86</v>
      </c>
      <c r="D42" s="84">
        <v>86</v>
      </c>
      <c r="E42" s="84">
        <v>92</v>
      </c>
      <c r="F42" s="84">
        <v>81</v>
      </c>
      <c r="G42" s="84">
        <v>87</v>
      </c>
      <c r="H42" s="84">
        <v>90</v>
      </c>
      <c r="I42" s="84">
        <v>85</v>
      </c>
      <c r="J42" s="84">
        <v>94</v>
      </c>
      <c r="L42" s="84">
        <v>82</v>
      </c>
      <c r="M42" s="84">
        <v>92</v>
      </c>
      <c r="N42" s="84">
        <v>80</v>
      </c>
      <c r="O42" s="84">
        <v>87</v>
      </c>
      <c r="P42" s="84">
        <v>84</v>
      </c>
      <c r="Q42" s="84">
        <v>89</v>
      </c>
      <c r="R42" s="84">
        <v>88</v>
      </c>
      <c r="S42" s="84">
        <v>90</v>
      </c>
      <c r="T42" s="84">
        <v>92</v>
      </c>
    </row>
    <row r="43" spans="1:20">
      <c r="A43" s="82" t="s">
        <v>158</v>
      </c>
      <c r="B43" s="83">
        <v>82</v>
      </c>
      <c r="C43" s="83">
        <v>80</v>
      </c>
      <c r="D43" s="83">
        <v>80</v>
      </c>
      <c r="E43" s="83">
        <v>88</v>
      </c>
      <c r="F43" s="83">
        <v>80</v>
      </c>
      <c r="G43" s="83">
        <v>80</v>
      </c>
      <c r="H43" s="83">
        <v>89</v>
      </c>
      <c r="I43" s="83">
        <v>81</v>
      </c>
      <c r="J43" s="83">
        <v>95</v>
      </c>
      <c r="L43" s="83">
        <v>80</v>
      </c>
      <c r="M43" s="83">
        <v>87</v>
      </c>
      <c r="N43" s="83">
        <v>76</v>
      </c>
      <c r="O43" s="83">
        <v>83</v>
      </c>
      <c r="P43" s="83">
        <v>77</v>
      </c>
      <c r="Q43" s="83">
        <v>80</v>
      </c>
      <c r="R43" s="83">
        <v>80</v>
      </c>
      <c r="S43" s="83">
        <v>82</v>
      </c>
      <c r="T43" s="83">
        <v>94</v>
      </c>
    </row>
    <row r="44" spans="1:20">
      <c r="A44" s="82" t="s">
        <v>159</v>
      </c>
      <c r="B44" s="83">
        <v>88</v>
      </c>
      <c r="C44" s="83">
        <v>88</v>
      </c>
      <c r="D44" s="83">
        <v>83</v>
      </c>
      <c r="E44" s="83">
        <v>94</v>
      </c>
      <c r="F44" s="83">
        <v>81</v>
      </c>
      <c r="G44" s="83">
        <v>81</v>
      </c>
      <c r="H44" s="83">
        <v>89</v>
      </c>
      <c r="I44" s="83">
        <v>81</v>
      </c>
      <c r="J44" s="83">
        <v>95</v>
      </c>
      <c r="L44" s="83">
        <v>82</v>
      </c>
      <c r="M44" s="83">
        <v>95</v>
      </c>
      <c r="N44" s="83">
        <v>79</v>
      </c>
      <c r="O44" s="83">
        <v>89</v>
      </c>
      <c r="P44" s="83">
        <v>84</v>
      </c>
      <c r="Q44" s="83">
        <v>77</v>
      </c>
      <c r="R44" s="83">
        <v>91</v>
      </c>
      <c r="S44" s="83">
        <v>93</v>
      </c>
      <c r="T44" s="83">
        <v>98</v>
      </c>
    </row>
    <row r="45" spans="1:20">
      <c r="A45" s="82" t="s">
        <v>160</v>
      </c>
      <c r="B45" s="84">
        <v>90</v>
      </c>
      <c r="C45" s="84">
        <v>88</v>
      </c>
      <c r="D45" s="84">
        <v>91</v>
      </c>
      <c r="E45" s="84">
        <v>94</v>
      </c>
      <c r="F45" s="84">
        <v>88</v>
      </c>
      <c r="G45" s="84">
        <v>89</v>
      </c>
      <c r="H45" s="84">
        <v>93</v>
      </c>
      <c r="I45" s="84">
        <v>92</v>
      </c>
      <c r="J45" s="84">
        <v>94</v>
      </c>
      <c r="L45" s="84">
        <v>91</v>
      </c>
      <c r="M45" s="84">
        <v>92</v>
      </c>
      <c r="N45" s="84">
        <v>85</v>
      </c>
      <c r="O45" s="84">
        <v>84</v>
      </c>
      <c r="P45" s="84">
        <v>89</v>
      </c>
      <c r="Q45" s="84">
        <v>92</v>
      </c>
      <c r="R45" s="84">
        <v>90</v>
      </c>
      <c r="S45" s="84">
        <v>91</v>
      </c>
      <c r="T45" s="84">
        <v>94</v>
      </c>
    </row>
    <row r="46" spans="1:20">
      <c r="A46" s="82" t="s">
        <v>161</v>
      </c>
      <c r="B46" s="83">
        <v>87</v>
      </c>
      <c r="C46" s="83">
        <v>91</v>
      </c>
      <c r="D46" s="83">
        <v>86</v>
      </c>
      <c r="E46" s="83">
        <v>90</v>
      </c>
      <c r="F46" s="83">
        <v>85</v>
      </c>
      <c r="G46" s="83">
        <v>85</v>
      </c>
      <c r="H46" s="83">
        <v>90</v>
      </c>
      <c r="I46" s="83">
        <v>90</v>
      </c>
      <c r="J46" s="83">
        <v>94</v>
      </c>
      <c r="L46" s="83">
        <v>91</v>
      </c>
      <c r="M46" s="83">
        <v>94</v>
      </c>
      <c r="N46" s="83">
        <v>85</v>
      </c>
      <c r="O46" s="83">
        <v>92</v>
      </c>
      <c r="P46" s="83">
        <v>86</v>
      </c>
      <c r="Q46" s="83">
        <v>94</v>
      </c>
      <c r="R46" s="83">
        <v>92</v>
      </c>
      <c r="S46" s="83">
        <v>90</v>
      </c>
      <c r="T46" s="83">
        <v>93</v>
      </c>
    </row>
    <row r="47" spans="1:20">
      <c r="A47" s="82" t="s">
        <v>162</v>
      </c>
      <c r="B47" s="83">
        <v>87</v>
      </c>
      <c r="C47" s="83">
        <v>91</v>
      </c>
      <c r="D47" s="83">
        <v>87</v>
      </c>
      <c r="E47" s="83">
        <v>94</v>
      </c>
      <c r="F47" s="83">
        <v>87</v>
      </c>
      <c r="G47" s="83">
        <v>91</v>
      </c>
      <c r="H47" s="83">
        <v>93</v>
      </c>
      <c r="I47" s="83">
        <v>93</v>
      </c>
      <c r="J47" s="83">
        <v>95</v>
      </c>
      <c r="L47" s="83">
        <v>95</v>
      </c>
      <c r="M47" s="83">
        <v>94</v>
      </c>
      <c r="N47" s="83">
        <v>86</v>
      </c>
      <c r="O47" s="83">
        <v>94</v>
      </c>
      <c r="P47" s="83">
        <v>89</v>
      </c>
      <c r="Q47" s="83">
        <v>94</v>
      </c>
      <c r="R47" s="83">
        <v>92</v>
      </c>
      <c r="S47" s="83">
        <v>94</v>
      </c>
      <c r="T47" s="83">
        <v>98</v>
      </c>
    </row>
    <row r="48" spans="1:20">
      <c r="A48" s="82" t="s">
        <v>163</v>
      </c>
      <c r="B48" s="83">
        <v>87</v>
      </c>
      <c r="C48" s="83">
        <v>87</v>
      </c>
      <c r="D48" s="83">
        <v>87</v>
      </c>
      <c r="E48" s="83">
        <v>93</v>
      </c>
      <c r="F48" s="83">
        <v>86</v>
      </c>
      <c r="G48" s="83">
        <v>88</v>
      </c>
      <c r="H48" s="83">
        <v>94</v>
      </c>
      <c r="I48" s="83">
        <v>92</v>
      </c>
      <c r="J48" s="83">
        <v>95</v>
      </c>
      <c r="L48" s="83">
        <v>87</v>
      </c>
      <c r="M48" s="83">
        <v>91</v>
      </c>
      <c r="N48" s="83">
        <v>85</v>
      </c>
      <c r="O48" s="83">
        <v>90</v>
      </c>
      <c r="P48" s="83">
        <v>93</v>
      </c>
      <c r="Q48" s="83">
        <v>90</v>
      </c>
      <c r="R48" s="83">
        <v>95</v>
      </c>
      <c r="S48" s="83">
        <v>86</v>
      </c>
      <c r="T48" s="83">
        <v>98</v>
      </c>
    </row>
    <row r="49" spans="1:20">
      <c r="A49" s="82" t="s">
        <v>164</v>
      </c>
      <c r="B49" s="83">
        <v>89</v>
      </c>
      <c r="C49" s="83">
        <v>85</v>
      </c>
      <c r="D49" s="83">
        <v>92</v>
      </c>
      <c r="E49" s="83">
        <v>94</v>
      </c>
      <c r="F49" s="83">
        <v>88</v>
      </c>
      <c r="G49" s="83">
        <v>90</v>
      </c>
      <c r="H49" s="83">
        <v>93</v>
      </c>
      <c r="I49" s="83">
        <v>94</v>
      </c>
      <c r="J49" s="83">
        <v>94</v>
      </c>
      <c r="L49" s="83">
        <v>87</v>
      </c>
      <c r="M49" s="83">
        <v>93</v>
      </c>
      <c r="N49" s="83">
        <v>90</v>
      </c>
      <c r="O49" s="83">
        <v>91</v>
      </c>
      <c r="P49" s="83">
        <v>90</v>
      </c>
      <c r="Q49" s="83">
        <v>91</v>
      </c>
      <c r="R49" s="83">
        <v>92</v>
      </c>
      <c r="S49" s="83">
        <v>95</v>
      </c>
      <c r="T49" s="83">
        <v>95</v>
      </c>
    </row>
    <row r="50" spans="1:20">
      <c r="A50" s="82" t="s">
        <v>165</v>
      </c>
      <c r="B50" s="84">
        <v>87</v>
      </c>
      <c r="C50" s="84">
        <v>89</v>
      </c>
      <c r="D50" s="84">
        <v>91</v>
      </c>
      <c r="E50" s="84">
        <v>92</v>
      </c>
      <c r="F50" s="84">
        <v>87</v>
      </c>
      <c r="G50" s="84">
        <v>87</v>
      </c>
      <c r="H50" s="84">
        <v>93</v>
      </c>
      <c r="I50" s="84">
        <v>90</v>
      </c>
      <c r="J50" s="84">
        <v>94</v>
      </c>
      <c r="L50" s="84">
        <v>88</v>
      </c>
      <c r="M50" s="84">
        <v>94</v>
      </c>
      <c r="N50" s="84">
        <v>86</v>
      </c>
      <c r="O50" s="84">
        <v>90</v>
      </c>
      <c r="P50" s="84">
        <v>89</v>
      </c>
      <c r="Q50" s="84">
        <v>92</v>
      </c>
      <c r="R50" s="84">
        <v>90</v>
      </c>
      <c r="S50" s="84">
        <v>93</v>
      </c>
      <c r="T50" s="84">
        <v>97</v>
      </c>
    </row>
    <row r="51" spans="1:20">
      <c r="A51" s="82" t="s">
        <v>166</v>
      </c>
      <c r="B51" s="83">
        <v>90</v>
      </c>
      <c r="C51" s="83">
        <v>89</v>
      </c>
      <c r="D51" s="83">
        <v>88</v>
      </c>
      <c r="E51" s="83">
        <v>94</v>
      </c>
      <c r="F51" s="83">
        <v>86</v>
      </c>
      <c r="G51" s="83">
        <v>87</v>
      </c>
      <c r="H51" s="83">
        <v>91</v>
      </c>
      <c r="I51" s="83">
        <v>96</v>
      </c>
      <c r="J51" s="83">
        <v>94</v>
      </c>
      <c r="L51" s="83">
        <v>92</v>
      </c>
      <c r="M51" s="83">
        <v>94</v>
      </c>
      <c r="N51" s="83">
        <v>86</v>
      </c>
      <c r="O51" s="83">
        <v>91</v>
      </c>
      <c r="P51" s="83">
        <v>88</v>
      </c>
      <c r="Q51" s="83">
        <v>95</v>
      </c>
      <c r="R51" s="83">
        <v>87</v>
      </c>
      <c r="S51" s="83">
        <v>96</v>
      </c>
      <c r="T51" s="83">
        <v>97</v>
      </c>
    </row>
    <row r="52" spans="1:20">
      <c r="A52" s="82" t="s">
        <v>167</v>
      </c>
      <c r="B52" s="84">
        <v>89</v>
      </c>
      <c r="C52" s="84">
        <v>90</v>
      </c>
      <c r="D52" s="84">
        <v>89</v>
      </c>
      <c r="E52" s="84">
        <v>96</v>
      </c>
      <c r="F52" s="84">
        <v>83</v>
      </c>
      <c r="G52" s="84">
        <v>92</v>
      </c>
      <c r="H52" s="84">
        <v>91</v>
      </c>
      <c r="I52" s="84">
        <v>92</v>
      </c>
      <c r="J52" s="84">
        <v>94</v>
      </c>
      <c r="L52" s="84">
        <v>92</v>
      </c>
      <c r="M52" s="84">
        <v>94</v>
      </c>
      <c r="N52" s="84">
        <v>87</v>
      </c>
      <c r="O52" s="84">
        <v>93</v>
      </c>
      <c r="P52" s="84">
        <v>86</v>
      </c>
      <c r="Q52" s="84">
        <v>94</v>
      </c>
      <c r="R52" s="84">
        <v>95</v>
      </c>
      <c r="S52" s="84">
        <v>92</v>
      </c>
      <c r="T52" s="84">
        <v>96</v>
      </c>
    </row>
    <row r="53" spans="1:20">
      <c r="A53" s="82" t="s">
        <v>168</v>
      </c>
      <c r="B53" s="83">
        <v>86</v>
      </c>
      <c r="C53" s="83">
        <v>91</v>
      </c>
      <c r="D53" s="83">
        <v>86</v>
      </c>
      <c r="E53" s="83">
        <v>94</v>
      </c>
      <c r="F53" s="83">
        <v>85</v>
      </c>
      <c r="G53" s="83">
        <v>83</v>
      </c>
      <c r="H53" s="83">
        <v>89</v>
      </c>
      <c r="I53" s="83">
        <v>89</v>
      </c>
      <c r="J53" s="83">
        <v>95</v>
      </c>
      <c r="L53" s="83">
        <v>86</v>
      </c>
      <c r="M53" s="83">
        <v>96</v>
      </c>
      <c r="N53" s="83">
        <v>85</v>
      </c>
      <c r="O53" s="83">
        <v>91</v>
      </c>
      <c r="P53" s="83">
        <v>86</v>
      </c>
      <c r="Q53" s="83">
        <v>90</v>
      </c>
      <c r="R53" s="83">
        <v>92</v>
      </c>
      <c r="S53" s="83">
        <v>91</v>
      </c>
      <c r="T53" s="83">
        <v>95</v>
      </c>
    </row>
    <row r="54" spans="1:20">
      <c r="A54" s="82" t="s">
        <v>169</v>
      </c>
      <c r="B54" s="84">
        <v>89</v>
      </c>
      <c r="C54" s="84">
        <v>88</v>
      </c>
      <c r="D54" s="84">
        <v>94</v>
      </c>
      <c r="E54" s="84">
        <v>87</v>
      </c>
      <c r="F54" s="84">
        <v>91</v>
      </c>
      <c r="G54" s="84">
        <v>89</v>
      </c>
      <c r="H54" s="84">
        <v>87</v>
      </c>
      <c r="I54" s="84">
        <v>85</v>
      </c>
      <c r="J54" s="84">
        <v>95</v>
      </c>
      <c r="L54" s="84">
        <v>91</v>
      </c>
      <c r="M54" s="84">
        <v>86</v>
      </c>
      <c r="N54" s="84">
        <v>85</v>
      </c>
      <c r="O54" s="84">
        <v>85</v>
      </c>
      <c r="P54" s="84">
        <v>89</v>
      </c>
      <c r="Q54" s="84">
        <v>87</v>
      </c>
      <c r="R54" s="84">
        <v>85</v>
      </c>
      <c r="S54" s="84">
        <v>83</v>
      </c>
      <c r="T54" s="84">
        <v>98</v>
      </c>
    </row>
    <row r="55" spans="1:20">
      <c r="A55" s="82" t="s">
        <v>170</v>
      </c>
      <c r="B55" s="83">
        <v>87</v>
      </c>
      <c r="C55" s="83">
        <v>91</v>
      </c>
      <c r="D55" s="83">
        <v>90</v>
      </c>
      <c r="E55" s="83">
        <v>95</v>
      </c>
      <c r="F55" s="83">
        <v>87</v>
      </c>
      <c r="G55" s="83">
        <v>89</v>
      </c>
      <c r="H55" s="83">
        <v>91</v>
      </c>
      <c r="I55" s="83">
        <v>96</v>
      </c>
      <c r="J55" s="83">
        <v>95</v>
      </c>
      <c r="L55" s="83">
        <v>92</v>
      </c>
      <c r="M55" s="83">
        <v>93</v>
      </c>
      <c r="N55" s="83">
        <v>89</v>
      </c>
      <c r="O55" s="83">
        <v>93</v>
      </c>
      <c r="P55" s="83">
        <v>88</v>
      </c>
      <c r="Q55" s="83">
        <v>95</v>
      </c>
      <c r="R55" s="83">
        <v>96</v>
      </c>
      <c r="S55" s="83">
        <v>96</v>
      </c>
      <c r="T55" s="83">
        <v>98</v>
      </c>
    </row>
    <row r="56" spans="1:20">
      <c r="A56" s="82" t="s">
        <v>171</v>
      </c>
      <c r="B56" s="83">
        <v>88</v>
      </c>
      <c r="C56" s="83">
        <v>92</v>
      </c>
      <c r="D56" s="83">
        <v>90</v>
      </c>
      <c r="E56" s="83">
        <v>95</v>
      </c>
      <c r="F56" s="83">
        <v>88</v>
      </c>
      <c r="G56" s="83">
        <v>87</v>
      </c>
      <c r="H56" s="83">
        <v>93</v>
      </c>
      <c r="I56" s="83">
        <v>92</v>
      </c>
      <c r="J56" s="83">
        <v>95</v>
      </c>
      <c r="L56" s="83">
        <v>96</v>
      </c>
      <c r="M56" s="83">
        <v>93</v>
      </c>
      <c r="N56" s="83">
        <v>89</v>
      </c>
      <c r="O56" s="83">
        <v>91</v>
      </c>
      <c r="P56" s="83">
        <v>89</v>
      </c>
      <c r="Q56" s="83">
        <v>92</v>
      </c>
      <c r="R56" s="83">
        <v>95</v>
      </c>
      <c r="S56" s="83">
        <v>91</v>
      </c>
      <c r="T56" s="83">
        <v>92</v>
      </c>
    </row>
    <row r="57" spans="1:20">
      <c r="A57" s="82" t="s">
        <v>172</v>
      </c>
      <c r="B57" s="83">
        <v>88</v>
      </c>
      <c r="C57" s="83">
        <v>90</v>
      </c>
      <c r="D57" s="83">
        <v>87</v>
      </c>
      <c r="E57" s="83">
        <v>93</v>
      </c>
      <c r="F57" s="83">
        <v>82</v>
      </c>
      <c r="G57" s="83">
        <v>87</v>
      </c>
      <c r="H57" s="83">
        <v>90</v>
      </c>
      <c r="I57" s="83">
        <v>91</v>
      </c>
      <c r="J57" s="83">
        <v>94</v>
      </c>
      <c r="L57" s="83">
        <v>94</v>
      </c>
      <c r="M57" s="83">
        <v>94</v>
      </c>
      <c r="N57" s="83">
        <v>81</v>
      </c>
      <c r="O57" s="83">
        <v>91</v>
      </c>
      <c r="P57" s="83">
        <v>85</v>
      </c>
      <c r="Q57" s="83">
        <v>94</v>
      </c>
      <c r="R57" s="83">
        <v>93</v>
      </c>
      <c r="S57" s="83">
        <v>91</v>
      </c>
      <c r="T57" s="83">
        <v>97</v>
      </c>
    </row>
    <row r="58" spans="1:20">
      <c r="A58" s="82" t="s">
        <v>173</v>
      </c>
      <c r="B58" s="83">
        <v>87</v>
      </c>
      <c r="C58" s="83">
        <v>85</v>
      </c>
      <c r="D58" s="83">
        <v>84</v>
      </c>
      <c r="E58" s="83">
        <v>92</v>
      </c>
      <c r="F58" s="83">
        <v>81</v>
      </c>
      <c r="G58" s="83">
        <v>89</v>
      </c>
      <c r="H58" s="83">
        <v>89</v>
      </c>
      <c r="I58" s="83">
        <v>87</v>
      </c>
      <c r="J58" s="83">
        <v>94</v>
      </c>
      <c r="L58" s="83">
        <v>81</v>
      </c>
      <c r="M58" s="83">
        <v>91</v>
      </c>
      <c r="N58" s="83">
        <v>81</v>
      </c>
      <c r="O58" s="83">
        <v>83</v>
      </c>
      <c r="P58" s="83">
        <v>85</v>
      </c>
      <c r="Q58" s="83">
        <v>86</v>
      </c>
      <c r="R58" s="83">
        <v>89</v>
      </c>
      <c r="S58" s="83">
        <v>89</v>
      </c>
      <c r="T58" s="83">
        <v>95</v>
      </c>
    </row>
    <row r="59" spans="1:20">
      <c r="A59" s="82" t="s">
        <v>174</v>
      </c>
      <c r="B59" s="83">
        <v>89</v>
      </c>
      <c r="C59" s="83">
        <v>91</v>
      </c>
      <c r="D59" s="83">
        <v>88</v>
      </c>
      <c r="E59" s="83">
        <v>96</v>
      </c>
      <c r="F59" s="83">
        <v>85</v>
      </c>
      <c r="G59" s="83">
        <v>89</v>
      </c>
      <c r="H59" s="83">
        <v>91</v>
      </c>
      <c r="I59" s="83">
        <v>90</v>
      </c>
      <c r="J59" s="83">
        <v>95</v>
      </c>
      <c r="L59" s="83">
        <v>96</v>
      </c>
      <c r="M59" s="83">
        <v>95</v>
      </c>
      <c r="N59" s="83">
        <v>86</v>
      </c>
      <c r="O59" s="83">
        <v>94</v>
      </c>
      <c r="P59" s="83">
        <v>87</v>
      </c>
      <c r="Q59" s="83">
        <v>90</v>
      </c>
      <c r="R59" s="83">
        <v>94</v>
      </c>
      <c r="S59" s="83">
        <v>91</v>
      </c>
      <c r="T59" s="83">
        <v>98</v>
      </c>
    </row>
    <row r="60" spans="1:20">
      <c r="A60" s="82" t="s">
        <v>175</v>
      </c>
      <c r="B60" s="83">
        <v>86</v>
      </c>
      <c r="C60" s="83">
        <v>90</v>
      </c>
      <c r="D60" s="83">
        <v>88</v>
      </c>
      <c r="E60" s="83">
        <v>92</v>
      </c>
      <c r="F60" s="83">
        <v>83</v>
      </c>
      <c r="G60" s="83">
        <v>89</v>
      </c>
      <c r="H60" s="84">
        <v>91</v>
      </c>
      <c r="I60" s="84">
        <v>91</v>
      </c>
      <c r="J60" s="84">
        <v>95</v>
      </c>
      <c r="L60" s="83">
        <v>91</v>
      </c>
      <c r="M60" s="83">
        <v>94</v>
      </c>
      <c r="N60" s="83">
        <v>81</v>
      </c>
      <c r="O60" s="83">
        <v>94</v>
      </c>
      <c r="P60" s="83">
        <v>86</v>
      </c>
      <c r="Q60" s="83">
        <v>87</v>
      </c>
      <c r="R60" s="84">
        <v>92</v>
      </c>
      <c r="S60" s="84">
        <v>90</v>
      </c>
      <c r="T60" s="84">
        <v>97</v>
      </c>
    </row>
    <row r="61" spans="1:20">
      <c r="A61" s="82" t="s">
        <v>176</v>
      </c>
      <c r="B61" s="84">
        <v>91</v>
      </c>
      <c r="C61" s="84">
        <v>94</v>
      </c>
      <c r="D61" s="84">
        <v>94</v>
      </c>
      <c r="E61" s="84">
        <v>96</v>
      </c>
      <c r="F61" s="84">
        <v>88</v>
      </c>
      <c r="G61" s="84">
        <v>95</v>
      </c>
      <c r="H61" s="84">
        <v>94</v>
      </c>
      <c r="I61" s="84">
        <v>96</v>
      </c>
      <c r="J61" s="84">
        <v>95</v>
      </c>
      <c r="L61" s="84">
        <v>98</v>
      </c>
      <c r="M61" s="84">
        <v>96</v>
      </c>
      <c r="N61" s="84">
        <v>93</v>
      </c>
      <c r="O61" s="84">
        <v>96</v>
      </c>
      <c r="P61" s="84">
        <v>88</v>
      </c>
      <c r="Q61" s="84">
        <v>97</v>
      </c>
      <c r="R61" s="84">
        <v>96</v>
      </c>
      <c r="S61" s="84">
        <v>97</v>
      </c>
      <c r="T61" s="84">
        <v>98</v>
      </c>
    </row>
    <row r="62" spans="1:20">
      <c r="A62" s="82" t="s">
        <v>177</v>
      </c>
      <c r="B62" s="84">
        <v>90</v>
      </c>
      <c r="C62" s="84">
        <v>86</v>
      </c>
      <c r="D62" s="84">
        <v>93</v>
      </c>
      <c r="E62" s="84">
        <v>88</v>
      </c>
      <c r="F62" s="84">
        <v>89</v>
      </c>
      <c r="G62" s="84">
        <v>90</v>
      </c>
      <c r="H62" s="84">
        <v>78</v>
      </c>
      <c r="I62" s="84">
        <v>86</v>
      </c>
      <c r="J62" s="84">
        <v>94</v>
      </c>
      <c r="L62" s="84">
        <v>93</v>
      </c>
      <c r="M62" s="84">
        <v>86</v>
      </c>
      <c r="N62" s="84">
        <v>90</v>
      </c>
      <c r="O62" s="84">
        <v>84</v>
      </c>
      <c r="P62" s="84">
        <v>91</v>
      </c>
      <c r="Q62" s="84">
        <v>92</v>
      </c>
      <c r="R62" s="84">
        <v>93</v>
      </c>
      <c r="S62" s="84">
        <v>84</v>
      </c>
      <c r="T62" s="84">
        <v>97</v>
      </c>
    </row>
    <row r="63" spans="1:20">
      <c r="A63" s="82" t="s">
        <v>178</v>
      </c>
      <c r="B63" s="83">
        <v>89</v>
      </c>
      <c r="C63" s="83">
        <v>90</v>
      </c>
      <c r="D63" s="83">
        <v>87</v>
      </c>
      <c r="E63" s="83">
        <v>94</v>
      </c>
      <c r="F63" s="83">
        <v>85</v>
      </c>
      <c r="G63" s="83">
        <v>87</v>
      </c>
      <c r="H63" s="83">
        <v>90</v>
      </c>
      <c r="I63" s="83">
        <v>86</v>
      </c>
      <c r="J63" s="83">
        <v>95</v>
      </c>
      <c r="L63" s="83">
        <v>96</v>
      </c>
      <c r="M63" s="83">
        <v>92</v>
      </c>
      <c r="N63" s="83">
        <v>90</v>
      </c>
      <c r="O63" s="83">
        <v>89</v>
      </c>
      <c r="P63" s="83">
        <v>88</v>
      </c>
      <c r="Q63" s="83">
        <v>91</v>
      </c>
      <c r="R63" s="83">
        <v>93</v>
      </c>
      <c r="S63" s="83">
        <v>91</v>
      </c>
      <c r="T63" s="83">
        <v>98</v>
      </c>
    </row>
    <row r="64" spans="1:20">
      <c r="A64" s="82" t="s">
        <v>179</v>
      </c>
      <c r="B64" s="83">
        <v>90</v>
      </c>
      <c r="C64" s="83">
        <v>93</v>
      </c>
      <c r="D64" s="83">
        <v>90</v>
      </c>
      <c r="E64" s="83">
        <v>96</v>
      </c>
      <c r="F64" s="83">
        <v>87</v>
      </c>
      <c r="G64" s="83">
        <v>92</v>
      </c>
      <c r="H64" s="83">
        <v>92</v>
      </c>
      <c r="I64" s="83">
        <v>92</v>
      </c>
      <c r="J64" s="83">
        <v>95</v>
      </c>
      <c r="L64" s="83">
        <v>93</v>
      </c>
      <c r="M64" s="83">
        <v>95</v>
      </c>
      <c r="N64" s="83">
        <v>88</v>
      </c>
      <c r="O64" s="83">
        <v>92</v>
      </c>
      <c r="P64" s="83">
        <v>88</v>
      </c>
      <c r="Q64" s="83">
        <v>98</v>
      </c>
      <c r="R64" s="83">
        <v>93</v>
      </c>
      <c r="S64" s="83">
        <v>91</v>
      </c>
      <c r="T64" s="83">
        <v>98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98E0-33C8-45FE-96EE-AC46EA23481D}">
  <dimension ref="A1:Y64"/>
  <sheetViews>
    <sheetView tabSelected="1" topLeftCell="D1" zoomScale="85" zoomScaleNormal="85" workbookViewId="0">
      <selection activeCell="N74" sqref="N74"/>
    </sheetView>
  </sheetViews>
  <sheetFormatPr defaultRowHeight="15.6"/>
  <cols>
    <col min="2" max="2" width="44.21875" customWidth="1"/>
    <col min="3" max="4" width="8.88671875" style="132" customWidth="1"/>
    <col min="5" max="5" width="13.44140625" customWidth="1"/>
    <col min="6" max="6" width="7.109375" customWidth="1"/>
    <col min="7" max="7" width="7.109375" hidden="1" customWidth="1"/>
    <col min="8" max="8" width="19.88671875" customWidth="1"/>
    <col min="11" max="11" width="13.6640625" customWidth="1"/>
    <col min="12" max="13" width="5.33203125" customWidth="1"/>
    <col min="15" max="15" width="25.6640625" customWidth="1"/>
  </cols>
  <sheetData>
    <row r="1" spans="1:16">
      <c r="A1" s="144"/>
      <c r="B1" s="144"/>
      <c r="C1" s="145" t="s">
        <v>191</v>
      </c>
      <c r="D1" s="145" t="s">
        <v>192</v>
      </c>
      <c r="E1" s="141"/>
      <c r="F1" s="141"/>
      <c r="G1" s="141"/>
      <c r="H1" s="141"/>
      <c r="K1" s="141"/>
      <c r="L1" s="173"/>
      <c r="M1" s="173"/>
    </row>
    <row r="2" spans="1:16" ht="66.599999999999994" customHeight="1">
      <c r="A2" s="142" t="s">
        <v>1</v>
      </c>
      <c r="B2" s="142" t="s">
        <v>0</v>
      </c>
      <c r="C2" s="143" t="s">
        <v>8</v>
      </c>
      <c r="D2" s="143" t="s">
        <v>8</v>
      </c>
      <c r="E2" s="143" t="s">
        <v>193</v>
      </c>
      <c r="F2" s="143" t="s">
        <v>195</v>
      </c>
      <c r="G2" s="143" t="s">
        <v>197</v>
      </c>
      <c r="H2" s="151" t="s">
        <v>194</v>
      </c>
      <c r="I2" s="167" t="s">
        <v>196</v>
      </c>
      <c r="K2" s="143" t="s">
        <v>211</v>
      </c>
      <c r="L2" s="174" t="s">
        <v>215</v>
      </c>
      <c r="M2" s="174" t="s">
        <v>216</v>
      </c>
    </row>
    <row r="3" spans="1:16" ht="18">
      <c r="A3" s="146">
        <v>59</v>
      </c>
      <c r="B3" s="147" t="s">
        <v>93</v>
      </c>
      <c r="C3" s="148">
        <f>VLOOKUP($B3,'1st Sem Ave'!$B$16:$AF$77,29,FALSE)</f>
        <v>94.555555555555557</v>
      </c>
      <c r="D3" s="148">
        <f>VLOOKUP($B3,'2nd Sem Ave'!$B$16:$AF$77,29,FALSE)</f>
        <v>95.5</v>
      </c>
      <c r="E3" s="149">
        <f t="shared" ref="E3:E34" si="0">AVERAGE(C3:D3)</f>
        <v>95.027777777777771</v>
      </c>
      <c r="F3" s="148" t="str">
        <f t="shared" ref="F3:F34" si="1">IF(E3&gt;=90,"YES","NO")</f>
        <v>YES</v>
      </c>
      <c r="G3" s="168">
        <f>VLOOKUP(B3,Combined!B61:AN122,39,FALSE)</f>
        <v>0</v>
      </c>
      <c r="H3" s="151" t="str">
        <f t="shared" ref="H3:H34" si="2">IF(F3="YES",IF(E3&lt;=89,"GRADUATE",IF(E3&lt;95,"WITH HONORS",IF(E3&gt;=95,"WITH HIGH HONORS"))),"GRADUATE")</f>
        <v>WITH HIGH HONORS</v>
      </c>
      <c r="I3" s="150">
        <f t="shared" ref="I3:I34" si="3">IF(F3="NO","-",_xlfn.RANK.EQ(E3,$E$3:$E$64,0))</f>
        <v>1</v>
      </c>
      <c r="K3" s="172">
        <f t="shared" ref="K3:K34" si="4">_xlfn.NORM.DIST($E$3:$E$64,$P$7,$P$10,FALSE)</f>
        <v>4.3341227516928767E-2</v>
      </c>
      <c r="L3" s="175">
        <f>$P$11</f>
        <v>84.854038525153584</v>
      </c>
      <c r="M3" s="175">
        <f>$P$12</f>
        <v>96.406714163018478</v>
      </c>
      <c r="O3" t="s">
        <v>199</v>
      </c>
    </row>
    <row r="4" spans="1:16" ht="18">
      <c r="A4" s="146">
        <v>36</v>
      </c>
      <c r="B4" s="147" t="s">
        <v>70</v>
      </c>
      <c r="C4" s="148">
        <f>VLOOKUP($B4,'1st Sem Ave'!$B$16:$AF$77,29,FALSE)</f>
        <v>94.166666666666671</v>
      </c>
      <c r="D4" s="148">
        <f>VLOOKUP($B4,'2nd Sem Ave'!$B$16:$AF$77,29,FALSE)</f>
        <v>95.722222222222229</v>
      </c>
      <c r="E4" s="149">
        <f t="shared" si="0"/>
        <v>94.944444444444457</v>
      </c>
      <c r="F4" s="148" t="str">
        <f t="shared" si="1"/>
        <v>YES</v>
      </c>
      <c r="G4" s="168">
        <f>VLOOKUP(B4,Combined!B38:AN99,39,FALSE)</f>
        <v>0</v>
      </c>
      <c r="H4" s="151" t="str">
        <f t="shared" si="2"/>
        <v>WITH HONORS</v>
      </c>
      <c r="I4" s="150">
        <f t="shared" si="3"/>
        <v>2</v>
      </c>
      <c r="K4" s="172">
        <f t="shared" si="4"/>
        <v>4.5268839200263512E-2</v>
      </c>
      <c r="L4" s="175">
        <f t="shared" ref="L4:L64" si="5">$P$11</f>
        <v>84.854038525153584</v>
      </c>
      <c r="M4" s="175">
        <f t="shared" ref="M4:M64" si="6">$P$12</f>
        <v>96.406714163018478</v>
      </c>
      <c r="O4" t="s">
        <v>200</v>
      </c>
      <c r="P4" s="169">
        <f>COUNTIF($E$3:$E$64,"&gt;=75")/COUNT($E$3:$E$64)*100</f>
        <v>100</v>
      </c>
    </row>
    <row r="5" spans="1:16" ht="18">
      <c r="A5" s="146">
        <v>33</v>
      </c>
      <c r="B5" s="147" t="s">
        <v>67</v>
      </c>
      <c r="C5" s="148">
        <f>VLOOKUP($B5,'1st Sem Ave'!$B$16:$AF$77,29,FALSE)</f>
        <v>93.333333333333329</v>
      </c>
      <c r="D5" s="148">
        <f>VLOOKUP($B5,'2nd Sem Ave'!$B$16:$AF$77,29,FALSE)</f>
        <v>95</v>
      </c>
      <c r="E5" s="149">
        <f t="shared" si="0"/>
        <v>94.166666666666657</v>
      </c>
      <c r="F5" s="148" t="str">
        <f t="shared" si="1"/>
        <v>YES</v>
      </c>
      <c r="G5" s="168">
        <f>VLOOKUP(B5,Combined!B35:AN96,39,FALSE)</f>
        <v>0</v>
      </c>
      <c r="H5" s="151" t="str">
        <f t="shared" si="2"/>
        <v>WITH HONORS</v>
      </c>
      <c r="I5" s="150">
        <f t="shared" si="3"/>
        <v>3</v>
      </c>
      <c r="K5" s="172">
        <f t="shared" si="4"/>
        <v>6.5275021597389946E-2</v>
      </c>
      <c r="L5" s="175">
        <f t="shared" si="5"/>
        <v>84.854038525153584</v>
      </c>
      <c r="M5" s="175">
        <f t="shared" si="6"/>
        <v>96.406714163018478</v>
      </c>
      <c r="O5" t="s">
        <v>201</v>
      </c>
      <c r="P5" s="169">
        <f>COUNTIF($E$3:$E$64,"&lt;75")/COUNT($E$3:$E$64)*100</f>
        <v>0</v>
      </c>
    </row>
    <row r="6" spans="1:16" ht="18">
      <c r="A6" s="146">
        <v>2</v>
      </c>
      <c r="B6" s="147" t="s">
        <v>36</v>
      </c>
      <c r="C6" s="148">
        <f>VLOOKUP($B6,'1st Sem Ave'!$B$16:$AF$77,29,FALSE)</f>
        <v>92.055555555555557</v>
      </c>
      <c r="D6" s="148">
        <f>VLOOKUP($B6,'2nd Sem Ave'!$B$16:$AF$77,29,FALSE)</f>
        <v>95.666666666666671</v>
      </c>
      <c r="E6" s="149">
        <f t="shared" si="0"/>
        <v>93.861111111111114</v>
      </c>
      <c r="F6" s="148" t="str">
        <f t="shared" si="1"/>
        <v>YES</v>
      </c>
      <c r="G6" s="168">
        <f>VLOOKUP(B6,Combined!B4:AN65,39,FALSE)</f>
        <v>0</v>
      </c>
      <c r="H6" s="151" t="str">
        <f t="shared" si="2"/>
        <v>WITH HONORS</v>
      </c>
      <c r="I6" s="150">
        <f t="shared" si="3"/>
        <v>4</v>
      </c>
      <c r="K6" s="172">
        <f t="shared" si="4"/>
        <v>7.3887954567213615E-2</v>
      </c>
      <c r="L6" s="175">
        <f t="shared" si="5"/>
        <v>84.854038525153584</v>
      </c>
      <c r="M6" s="175">
        <f t="shared" si="6"/>
        <v>96.406714163018478</v>
      </c>
      <c r="O6" t="s">
        <v>202</v>
      </c>
      <c r="P6" s="169">
        <f>SUM(P4:P5)</f>
        <v>100</v>
      </c>
    </row>
    <row r="7" spans="1:16" ht="18">
      <c r="A7" s="146">
        <v>13</v>
      </c>
      <c r="B7" s="147" t="s">
        <v>47</v>
      </c>
      <c r="C7" s="148">
        <f>VLOOKUP($B7,'1st Sem Ave'!$B$16:$AF$77,29,FALSE)</f>
        <v>93.611111111111114</v>
      </c>
      <c r="D7" s="148">
        <f>VLOOKUP($B7,'2nd Sem Ave'!$B$16:$AF$77,29,FALSE)</f>
        <v>94.055555555555557</v>
      </c>
      <c r="E7" s="149">
        <f t="shared" si="0"/>
        <v>93.833333333333343</v>
      </c>
      <c r="F7" s="148" t="str">
        <f t="shared" si="1"/>
        <v>YES</v>
      </c>
      <c r="G7" s="168">
        <f>VLOOKUP(B7,Combined!B15:AN76,39,FALSE)</f>
        <v>0</v>
      </c>
      <c r="H7" s="151" t="str">
        <f t="shared" si="2"/>
        <v>WITH HONORS</v>
      </c>
      <c r="I7" s="150">
        <f t="shared" si="3"/>
        <v>5</v>
      </c>
      <c r="K7" s="172">
        <f t="shared" si="4"/>
        <v>7.4683718850066722E-2</v>
      </c>
      <c r="L7" s="175">
        <f t="shared" si="5"/>
        <v>84.854038525153584</v>
      </c>
      <c r="M7" s="175">
        <f t="shared" si="6"/>
        <v>96.406714163018478</v>
      </c>
      <c r="O7" t="s">
        <v>203</v>
      </c>
      <c r="P7" s="170">
        <f>AVERAGE($E$3:$E$64)</f>
        <v>90.630376344086031</v>
      </c>
    </row>
    <row r="8" spans="1:16" ht="18">
      <c r="A8" s="146">
        <v>62</v>
      </c>
      <c r="B8" s="147" t="s">
        <v>96</v>
      </c>
      <c r="C8" s="148">
        <f>VLOOKUP($B8,'1st Sem Ave'!$B$16:$AF$77,29,FALSE)</f>
        <v>92.388888888888886</v>
      </c>
      <c r="D8" s="148">
        <f>VLOOKUP($B8,'2nd Sem Ave'!$B$16:$AF$77,29,FALSE)</f>
        <v>95</v>
      </c>
      <c r="E8" s="149">
        <f t="shared" si="0"/>
        <v>93.694444444444443</v>
      </c>
      <c r="F8" s="148" t="str">
        <f t="shared" si="1"/>
        <v>YES</v>
      </c>
      <c r="G8" s="168">
        <f>VLOOKUP(B8,Combined!B64:AN125,39,FALSE)</f>
        <v>0</v>
      </c>
      <c r="H8" s="151" t="str">
        <f t="shared" si="2"/>
        <v>WITH HONORS</v>
      </c>
      <c r="I8" s="150">
        <f t="shared" si="3"/>
        <v>6</v>
      </c>
      <c r="K8" s="172">
        <f t="shared" si="4"/>
        <v>7.8683704076279309E-2</v>
      </c>
      <c r="L8" s="175">
        <f t="shared" si="5"/>
        <v>84.854038525153584</v>
      </c>
      <c r="M8" s="175">
        <f t="shared" si="6"/>
        <v>96.406714163018478</v>
      </c>
      <c r="O8" t="s">
        <v>204</v>
      </c>
      <c r="P8" s="170">
        <f>MODE($E$3:$E$64)</f>
        <v>92.388888888888886</v>
      </c>
    </row>
    <row r="9" spans="1:16" ht="18">
      <c r="A9" s="146">
        <v>30</v>
      </c>
      <c r="B9" s="147" t="s">
        <v>64</v>
      </c>
      <c r="C9" s="148">
        <f>VLOOKUP($B9,'1st Sem Ave'!$B$16:$AF$77,29,FALSE)</f>
        <v>92.722222222222229</v>
      </c>
      <c r="D9" s="148">
        <f>VLOOKUP($B9,'2nd Sem Ave'!$B$16:$AF$77,29,FALSE)</f>
        <v>94.444444444444443</v>
      </c>
      <c r="E9" s="149">
        <f t="shared" si="0"/>
        <v>93.583333333333343</v>
      </c>
      <c r="F9" s="148" t="str">
        <f t="shared" si="1"/>
        <v>YES</v>
      </c>
      <c r="G9" s="168">
        <f>VLOOKUP(B9,Combined!B32:AN93,39,FALSE)</f>
        <v>0</v>
      </c>
      <c r="H9" s="151" t="str">
        <f t="shared" si="2"/>
        <v>WITH HONORS</v>
      </c>
      <c r="I9" s="150">
        <f t="shared" si="3"/>
        <v>7</v>
      </c>
      <c r="K9" s="172">
        <f t="shared" si="4"/>
        <v>8.1900918328842359E-2</v>
      </c>
      <c r="L9" s="175">
        <f t="shared" si="5"/>
        <v>84.854038525153584</v>
      </c>
      <c r="M9" s="175">
        <f t="shared" si="6"/>
        <v>96.406714163018478</v>
      </c>
      <c r="O9" t="s">
        <v>205</v>
      </c>
      <c r="P9" s="170">
        <f>MEDIAN($E$3:$E$64)</f>
        <v>90.986111111111114</v>
      </c>
    </row>
    <row r="10" spans="1:16" ht="18">
      <c r="A10" s="146">
        <v>53</v>
      </c>
      <c r="B10" s="147" t="s">
        <v>87</v>
      </c>
      <c r="C10" s="148">
        <f>VLOOKUP($B10,'1st Sem Ave'!$B$16:$AF$77,29,FALSE)</f>
        <v>92.277777777777771</v>
      </c>
      <c r="D10" s="148">
        <f>VLOOKUP($B10,'2nd Sem Ave'!$B$16:$AF$77,29,FALSE)</f>
        <v>94.888888888888886</v>
      </c>
      <c r="E10" s="149">
        <f t="shared" si="0"/>
        <v>93.583333333333329</v>
      </c>
      <c r="F10" s="148" t="str">
        <f t="shared" si="1"/>
        <v>YES</v>
      </c>
      <c r="G10" s="168">
        <f>VLOOKUP(B10,Combined!B55:AN116,39,FALSE)</f>
        <v>0</v>
      </c>
      <c r="H10" s="151" t="str">
        <f t="shared" si="2"/>
        <v>WITH HONORS</v>
      </c>
      <c r="I10" s="150">
        <f t="shared" si="3"/>
        <v>8</v>
      </c>
      <c r="K10" s="172">
        <f t="shared" si="4"/>
        <v>8.1900918328842776E-2</v>
      </c>
      <c r="L10" s="175">
        <f t="shared" si="5"/>
        <v>84.854038525153584</v>
      </c>
      <c r="M10" s="175">
        <f t="shared" si="6"/>
        <v>96.406714163018478</v>
      </c>
      <c r="O10" t="s">
        <v>209</v>
      </c>
      <c r="P10" s="170">
        <f>_xlfn.STDEV.S($E$3:$E$64)</f>
        <v>2.8881689094662213</v>
      </c>
    </row>
    <row r="11" spans="1:16" ht="18">
      <c r="A11" s="146">
        <v>9</v>
      </c>
      <c r="B11" s="147" t="s">
        <v>43</v>
      </c>
      <c r="C11" s="148">
        <f>VLOOKUP($B11,'1st Sem Ave'!$B$16:$AF$77,29,FALSE)</f>
        <v>93</v>
      </c>
      <c r="D11" s="148">
        <f>VLOOKUP($B11,'2nd Sem Ave'!$B$16:$AF$77,29,FALSE)</f>
        <v>94.055555555555557</v>
      </c>
      <c r="E11" s="149">
        <f t="shared" si="0"/>
        <v>93.527777777777771</v>
      </c>
      <c r="F11" s="148" t="str">
        <f t="shared" si="1"/>
        <v>YES</v>
      </c>
      <c r="G11" s="168">
        <f>VLOOKUP(B11,Combined!B11:AN72,39,FALSE)</f>
        <v>0</v>
      </c>
      <c r="H11" s="151" t="str">
        <f t="shared" si="2"/>
        <v>WITH HONORS</v>
      </c>
      <c r="I11" s="150">
        <f t="shared" si="3"/>
        <v>9</v>
      </c>
      <c r="K11" s="172">
        <f t="shared" si="4"/>
        <v>8.3512160834800314E-2</v>
      </c>
      <c r="L11" s="175">
        <f t="shared" si="5"/>
        <v>84.854038525153584</v>
      </c>
      <c r="M11" s="175">
        <f t="shared" si="6"/>
        <v>96.406714163018478</v>
      </c>
      <c r="O11" t="s">
        <v>213</v>
      </c>
      <c r="P11" s="170">
        <f>$P$7-(2*$P$10)</f>
        <v>84.854038525153584</v>
      </c>
    </row>
    <row r="12" spans="1:16" ht="18">
      <c r="A12" s="146">
        <v>6</v>
      </c>
      <c r="B12" s="147" t="s">
        <v>40</v>
      </c>
      <c r="C12" s="148">
        <f>VLOOKUP($B12,'1st Sem Ave'!$B$16:$AF$77,29,FALSE)</f>
        <v>92.111111111111114</v>
      </c>
      <c r="D12" s="148">
        <f>VLOOKUP($B12,'2nd Sem Ave'!$B$16:$AF$77,29,FALSE)</f>
        <v>94.277777777777771</v>
      </c>
      <c r="E12" s="149">
        <f t="shared" si="0"/>
        <v>93.194444444444443</v>
      </c>
      <c r="F12" s="148" t="str">
        <f t="shared" si="1"/>
        <v>YES</v>
      </c>
      <c r="G12" s="168">
        <f>VLOOKUP(B12,Combined!B8:AN69,39,FALSE)</f>
        <v>0</v>
      </c>
      <c r="H12" s="151" t="str">
        <f t="shared" si="2"/>
        <v>WITH HONORS</v>
      </c>
      <c r="I12" s="150">
        <f t="shared" si="3"/>
        <v>10</v>
      </c>
      <c r="K12" s="172">
        <f t="shared" si="4"/>
        <v>9.3140998099610989E-2</v>
      </c>
      <c r="L12" s="175">
        <f t="shared" si="5"/>
        <v>84.854038525153584</v>
      </c>
      <c r="M12" s="175">
        <f t="shared" si="6"/>
        <v>96.406714163018478</v>
      </c>
      <c r="O12" t="s">
        <v>214</v>
      </c>
      <c r="P12" s="170">
        <f>$P$7+(2*$P$10)</f>
        <v>96.406714163018478</v>
      </c>
    </row>
    <row r="13" spans="1:16" ht="18">
      <c r="A13" s="146">
        <v>37</v>
      </c>
      <c r="B13" s="147" t="s">
        <v>71</v>
      </c>
      <c r="C13" s="148">
        <f>VLOOKUP($B13,'1st Sem Ave'!$B$16:$AF$77,29,FALSE)</f>
        <v>92.166666666666671</v>
      </c>
      <c r="D13" s="148">
        <f>VLOOKUP($B13,'2nd Sem Ave'!$B$16:$AF$77,29,FALSE)</f>
        <v>94.111111111111114</v>
      </c>
      <c r="E13" s="149">
        <f t="shared" si="0"/>
        <v>93.138888888888886</v>
      </c>
      <c r="F13" s="148" t="str">
        <f t="shared" si="1"/>
        <v>YES</v>
      </c>
      <c r="G13" s="168">
        <f>VLOOKUP(B13,Combined!B39:AN100,39,FALSE)</f>
        <v>0</v>
      </c>
      <c r="H13" s="151" t="str">
        <f t="shared" si="2"/>
        <v>WITH HONORS</v>
      </c>
      <c r="I13" s="150">
        <f t="shared" si="3"/>
        <v>11</v>
      </c>
      <c r="K13" s="172">
        <f t="shared" si="4"/>
        <v>9.4727700161936781E-2</v>
      </c>
      <c r="L13" s="175">
        <f t="shared" si="5"/>
        <v>84.854038525153584</v>
      </c>
      <c r="M13" s="175">
        <f t="shared" si="6"/>
        <v>96.406714163018478</v>
      </c>
      <c r="O13" t="s">
        <v>206</v>
      </c>
      <c r="P13" s="169">
        <f>COUNTIF($H$3:$H$64,"WITH HONORS")</f>
        <v>41</v>
      </c>
    </row>
    <row r="14" spans="1:16" ht="18">
      <c r="A14" s="146">
        <v>45</v>
      </c>
      <c r="B14" s="147" t="s">
        <v>79</v>
      </c>
      <c r="C14" s="148">
        <f>VLOOKUP($B14,'1st Sem Ave'!$B$16:$AF$77,29,FALSE)</f>
        <v>91.888888888888886</v>
      </c>
      <c r="D14" s="148">
        <f>VLOOKUP($B14,'2nd Sem Ave'!$B$16:$AF$77,29,FALSE)</f>
        <v>94.277777777777771</v>
      </c>
      <c r="E14" s="149">
        <f t="shared" si="0"/>
        <v>93.083333333333329</v>
      </c>
      <c r="F14" s="148" t="str">
        <f t="shared" si="1"/>
        <v>YES</v>
      </c>
      <c r="G14" s="168">
        <f>VLOOKUP(B14,Combined!B47:AN108,39,FALSE)</f>
        <v>0</v>
      </c>
      <c r="H14" s="151" t="str">
        <f t="shared" si="2"/>
        <v>WITH HONORS</v>
      </c>
      <c r="I14" s="150">
        <f t="shared" si="3"/>
        <v>12</v>
      </c>
      <c r="K14" s="172">
        <f t="shared" si="4"/>
        <v>9.6305792063299644E-2</v>
      </c>
      <c r="L14" s="175">
        <f t="shared" si="5"/>
        <v>84.854038525153584</v>
      </c>
      <c r="M14" s="175">
        <f t="shared" si="6"/>
        <v>96.406714163018478</v>
      </c>
      <c r="O14" t="s">
        <v>207</v>
      </c>
      <c r="P14" s="169">
        <f>COUNTIF($H$3:$H$64,"WITH HIGH HONORS")</f>
        <v>1</v>
      </c>
    </row>
    <row r="15" spans="1:16" ht="18">
      <c r="A15" s="146">
        <v>54</v>
      </c>
      <c r="B15" s="147" t="s">
        <v>88</v>
      </c>
      <c r="C15" s="148">
        <f>VLOOKUP($B15,'1st Sem Ave'!$B$16:$AF$77,29,FALSE)</f>
        <v>91.555555555555557</v>
      </c>
      <c r="D15" s="148">
        <f>VLOOKUP($B15,'2nd Sem Ave'!$B$16:$AF$77,29,FALSE)</f>
        <v>94.444444444444443</v>
      </c>
      <c r="E15" s="149">
        <f t="shared" si="0"/>
        <v>93</v>
      </c>
      <c r="F15" s="148" t="str">
        <f t="shared" si="1"/>
        <v>YES</v>
      </c>
      <c r="G15" s="168">
        <f>VLOOKUP(B15,Combined!B56:AN117,39,FALSE)</f>
        <v>0</v>
      </c>
      <c r="H15" s="151" t="str">
        <f t="shared" si="2"/>
        <v>WITH HONORS</v>
      </c>
      <c r="I15" s="150">
        <f t="shared" si="3"/>
        <v>13</v>
      </c>
      <c r="K15" s="172">
        <f t="shared" si="4"/>
        <v>9.8653893746313545E-2</v>
      </c>
      <c r="L15" s="175">
        <f t="shared" si="5"/>
        <v>84.854038525153584</v>
      </c>
      <c r="M15" s="175">
        <f t="shared" si="6"/>
        <v>96.406714163018478</v>
      </c>
      <c r="O15" t="s">
        <v>210</v>
      </c>
      <c r="P15" s="171">
        <f>SUM(P13:P14)</f>
        <v>42</v>
      </c>
    </row>
    <row r="16" spans="1:16" ht="18">
      <c r="A16" s="146">
        <v>49</v>
      </c>
      <c r="B16" s="147" t="s">
        <v>83</v>
      </c>
      <c r="C16" s="148">
        <f>VLOOKUP($B16,'1st Sem Ave'!$B$16:$AF$77,29,FALSE)</f>
        <v>91.166666666666671</v>
      </c>
      <c r="D16" s="148">
        <f>VLOOKUP($B16,'2nd Sem Ave'!$B$16:$AF$77,29,FALSE)</f>
        <v>94.388888888888886</v>
      </c>
      <c r="E16" s="149">
        <f t="shared" si="0"/>
        <v>92.777777777777771</v>
      </c>
      <c r="F16" s="148" t="str">
        <f t="shared" si="1"/>
        <v>YES</v>
      </c>
      <c r="G16" s="168">
        <f>VLOOKUP(B16,Combined!B51:AN112,39,FALSE)</f>
        <v>0</v>
      </c>
      <c r="H16" s="151" t="str">
        <f t="shared" si="2"/>
        <v>WITH HONORS</v>
      </c>
      <c r="I16" s="150">
        <f t="shared" si="3"/>
        <v>14</v>
      </c>
      <c r="K16" s="172">
        <f t="shared" si="4"/>
        <v>0.10477189901766951</v>
      </c>
      <c r="L16" s="175">
        <f t="shared" si="5"/>
        <v>84.854038525153584</v>
      </c>
      <c r="M16" s="175">
        <f t="shared" si="6"/>
        <v>96.406714163018478</v>
      </c>
      <c r="O16" t="s">
        <v>212</v>
      </c>
      <c r="P16" s="169">
        <f>P17-P15</f>
        <v>20</v>
      </c>
    </row>
    <row r="17" spans="1:25" ht="18">
      <c r="A17" s="146">
        <v>4</v>
      </c>
      <c r="B17" s="147" t="s">
        <v>38</v>
      </c>
      <c r="C17" s="148">
        <f>VLOOKUP($B17,'1st Sem Ave'!$B$16:$AF$77,29,FALSE)</f>
        <v>91.555555555555557</v>
      </c>
      <c r="D17" s="148">
        <f>VLOOKUP($B17,'2nd Sem Ave'!$B$16:$AF$77,29,FALSE)</f>
        <v>93.722222222222229</v>
      </c>
      <c r="E17" s="149">
        <f t="shared" si="0"/>
        <v>92.638888888888886</v>
      </c>
      <c r="F17" s="148" t="str">
        <f t="shared" si="1"/>
        <v>YES</v>
      </c>
      <c r="G17" s="168">
        <f>VLOOKUP(B17,Combined!B6:AN67,39,FALSE)</f>
        <v>0</v>
      </c>
      <c r="H17" s="151" t="str">
        <f t="shared" si="2"/>
        <v>WITH HONORS</v>
      </c>
      <c r="I17" s="150">
        <f t="shared" si="3"/>
        <v>15</v>
      </c>
      <c r="K17" s="172">
        <f t="shared" si="4"/>
        <v>0.10846030191225307</v>
      </c>
      <c r="L17" s="175">
        <f t="shared" si="5"/>
        <v>84.854038525153584</v>
      </c>
      <c r="M17" s="175">
        <f t="shared" si="6"/>
        <v>96.406714163018478</v>
      </c>
      <c r="O17" t="s">
        <v>208</v>
      </c>
      <c r="P17" s="169">
        <f>COUNTA($H$3:$H$64)</f>
        <v>62</v>
      </c>
    </row>
    <row r="18" spans="1:25" ht="18">
      <c r="A18" s="146">
        <v>5</v>
      </c>
      <c r="B18" s="147" t="s">
        <v>39</v>
      </c>
      <c r="C18" s="148">
        <f>VLOOKUP($B18,'1st Sem Ave'!$B$16:$AF$77,29,FALSE)</f>
        <v>90.333333333333329</v>
      </c>
      <c r="D18" s="148">
        <f>VLOOKUP($B18,'2nd Sem Ave'!$B$16:$AF$77,29,FALSE)</f>
        <v>94.777777777777771</v>
      </c>
      <c r="E18" s="149">
        <f t="shared" si="0"/>
        <v>92.555555555555543</v>
      </c>
      <c r="F18" s="148" t="str">
        <f t="shared" si="1"/>
        <v>YES</v>
      </c>
      <c r="G18" s="168">
        <f>VLOOKUP(B18,Combined!B7:AN68,39,FALSE)</f>
        <v>0</v>
      </c>
      <c r="H18" s="151" t="str">
        <f t="shared" si="2"/>
        <v>WITH HONORS</v>
      </c>
      <c r="I18" s="150">
        <f t="shared" si="3"/>
        <v>16</v>
      </c>
      <c r="K18" s="172">
        <f t="shared" si="4"/>
        <v>0.11061253082987975</v>
      </c>
      <c r="L18" s="175">
        <f t="shared" si="5"/>
        <v>84.854038525153584</v>
      </c>
      <c r="M18" s="175">
        <f t="shared" si="6"/>
        <v>96.406714163018478</v>
      </c>
      <c r="X18" s="176" t="s">
        <v>217</v>
      </c>
      <c r="Y18" s="171">
        <f>COUNTIF($E$3:$E$64,"&lt;"&amp;$P$11)</f>
        <v>5</v>
      </c>
    </row>
    <row r="19" spans="1:25" ht="18">
      <c r="A19" s="146">
        <v>57</v>
      </c>
      <c r="B19" s="147" t="s">
        <v>91</v>
      </c>
      <c r="C19" s="148">
        <f>VLOOKUP($B19,'1st Sem Ave'!$B$16:$AF$77,29,FALSE)</f>
        <v>91.388888888888886</v>
      </c>
      <c r="D19" s="148">
        <f>VLOOKUP($B19,'2nd Sem Ave'!$B$16:$AF$77,29,FALSE)</f>
        <v>93.611111111111114</v>
      </c>
      <c r="E19" s="149">
        <f t="shared" si="0"/>
        <v>92.5</v>
      </c>
      <c r="F19" s="148" t="str">
        <f t="shared" si="1"/>
        <v>YES</v>
      </c>
      <c r="G19" s="168">
        <f>VLOOKUP(B19,Combined!B59:AN120,39,FALSE)</f>
        <v>0</v>
      </c>
      <c r="H19" s="151" t="str">
        <f t="shared" si="2"/>
        <v>WITH HONORS</v>
      </c>
      <c r="I19" s="150">
        <f t="shared" si="3"/>
        <v>17</v>
      </c>
      <c r="K19" s="172">
        <f t="shared" si="4"/>
        <v>0.11201920280523461</v>
      </c>
      <c r="L19" s="175">
        <f t="shared" si="5"/>
        <v>84.854038525153584</v>
      </c>
      <c r="M19" s="175">
        <f t="shared" si="6"/>
        <v>96.406714163018478</v>
      </c>
      <c r="X19" s="176" t="s">
        <v>218</v>
      </c>
      <c r="Y19" s="171">
        <f>COUNTIF($E$3:$E$64,"&gt;"&amp;$P$12)</f>
        <v>0</v>
      </c>
    </row>
    <row r="20" spans="1:25" ht="18">
      <c r="A20" s="146">
        <v>11</v>
      </c>
      <c r="B20" s="147" t="s">
        <v>45</v>
      </c>
      <c r="C20" s="148">
        <f>VLOOKUP($B20,'1st Sem Ave'!$B$16:$AF$77,29,FALSE)</f>
        <v>90.555555555555557</v>
      </c>
      <c r="D20" s="148">
        <f>VLOOKUP($B20,'2nd Sem Ave'!$B$16:$AF$77,29,FALSE)</f>
        <v>94.222222222222229</v>
      </c>
      <c r="E20" s="149">
        <f t="shared" si="0"/>
        <v>92.388888888888886</v>
      </c>
      <c r="F20" s="148" t="str">
        <f t="shared" si="1"/>
        <v>YES</v>
      </c>
      <c r="G20" s="168">
        <f>VLOOKUP(B20,Combined!B13:AN74,39,FALSE)</f>
        <v>0</v>
      </c>
      <c r="H20" s="151" t="str">
        <f t="shared" si="2"/>
        <v>WITH HONORS</v>
      </c>
      <c r="I20" s="150">
        <f t="shared" si="3"/>
        <v>18</v>
      </c>
      <c r="K20" s="172">
        <f t="shared" si="4"/>
        <v>0.11475898509429992</v>
      </c>
      <c r="L20" s="175">
        <f t="shared" si="5"/>
        <v>84.854038525153584</v>
      </c>
      <c r="M20" s="175">
        <f t="shared" si="6"/>
        <v>96.406714163018478</v>
      </c>
    </row>
    <row r="21" spans="1:25" ht="18">
      <c r="A21" s="146">
        <v>47</v>
      </c>
      <c r="B21" s="147" t="s">
        <v>81</v>
      </c>
      <c r="C21" s="148">
        <f>VLOOKUP($B21,'1st Sem Ave'!$B$16:$AF$77,29,FALSE)</f>
        <v>91.277777777777771</v>
      </c>
      <c r="D21" s="148">
        <f>VLOOKUP($B21,'2nd Sem Ave'!$B$16:$AF$77,29,FALSE)</f>
        <v>93.5</v>
      </c>
      <c r="E21" s="149">
        <f t="shared" si="0"/>
        <v>92.388888888888886</v>
      </c>
      <c r="F21" s="148" t="str">
        <f t="shared" si="1"/>
        <v>YES</v>
      </c>
      <c r="G21" s="168">
        <f>VLOOKUP(B21,Combined!B49:AN110,39,FALSE)</f>
        <v>0</v>
      </c>
      <c r="H21" s="151" t="str">
        <f t="shared" si="2"/>
        <v>WITH HONORS</v>
      </c>
      <c r="I21" s="150">
        <f t="shared" si="3"/>
        <v>18</v>
      </c>
      <c r="K21" s="172">
        <f t="shared" si="4"/>
        <v>0.11475898509429992</v>
      </c>
      <c r="L21" s="175">
        <f t="shared" si="5"/>
        <v>84.854038525153584</v>
      </c>
      <c r="M21" s="175">
        <f t="shared" si="6"/>
        <v>96.406714163018478</v>
      </c>
    </row>
    <row r="22" spans="1:25" ht="18">
      <c r="A22" s="146">
        <v>23</v>
      </c>
      <c r="B22" s="147" t="s">
        <v>57</v>
      </c>
      <c r="C22" s="148">
        <f>VLOOKUP($B22,'1st Sem Ave'!$B$16:$AF$77,29,FALSE)</f>
        <v>90.833333333333329</v>
      </c>
      <c r="D22" s="148">
        <f>VLOOKUP($B22,'2nd Sem Ave'!$B$16:$AF$77,29,FALSE)</f>
        <v>93.888888888888886</v>
      </c>
      <c r="E22" s="149">
        <f t="shared" si="0"/>
        <v>92.361111111111114</v>
      </c>
      <c r="F22" s="148" t="str">
        <f t="shared" si="1"/>
        <v>YES</v>
      </c>
      <c r="G22" s="168">
        <f>VLOOKUP(B22,Combined!B25:AN86,39,FALSE)</f>
        <v>0</v>
      </c>
      <c r="H22" s="151" t="str">
        <f t="shared" si="2"/>
        <v>WITH HONORS</v>
      </c>
      <c r="I22" s="150">
        <f t="shared" si="3"/>
        <v>20</v>
      </c>
      <c r="K22" s="172">
        <f t="shared" si="4"/>
        <v>0.11542764140831317</v>
      </c>
      <c r="L22" s="175">
        <f t="shared" si="5"/>
        <v>84.854038525153584</v>
      </c>
      <c r="M22" s="175">
        <f t="shared" si="6"/>
        <v>96.406714163018478</v>
      </c>
    </row>
    <row r="23" spans="1:25" ht="18">
      <c r="A23" s="146">
        <v>7</v>
      </c>
      <c r="B23" s="147" t="s">
        <v>41</v>
      </c>
      <c r="C23" s="148">
        <f>VLOOKUP($B23,'1st Sem Ave'!$B$16:$AF$77,29,FALSE)</f>
        <v>91.722222222222229</v>
      </c>
      <c r="D23" s="148">
        <f>VLOOKUP($B23,'2nd Sem Ave'!$B$16:$AF$77,29,FALSE)</f>
        <v>92.777777777777771</v>
      </c>
      <c r="E23" s="149">
        <f t="shared" si="0"/>
        <v>92.25</v>
      </c>
      <c r="F23" s="148" t="str">
        <f t="shared" si="1"/>
        <v>YES</v>
      </c>
      <c r="G23" s="168">
        <f>VLOOKUP(B23,Combined!B9:AN70,39,FALSE)</f>
        <v>0</v>
      </c>
      <c r="H23" s="151" t="str">
        <f t="shared" si="2"/>
        <v>WITH HONORS</v>
      </c>
      <c r="I23" s="150">
        <f t="shared" si="3"/>
        <v>21</v>
      </c>
      <c r="K23" s="172">
        <f t="shared" si="4"/>
        <v>0.11803222200226035</v>
      </c>
      <c r="L23" s="175">
        <f t="shared" si="5"/>
        <v>84.854038525153584</v>
      </c>
      <c r="M23" s="175">
        <f t="shared" si="6"/>
        <v>96.406714163018478</v>
      </c>
    </row>
    <row r="24" spans="1:25" ht="18">
      <c r="A24" s="146">
        <v>61</v>
      </c>
      <c r="B24" s="147" t="s">
        <v>95</v>
      </c>
      <c r="C24" s="148">
        <f>VLOOKUP($B24,'1st Sem Ave'!$B$16:$AF$77,29,FALSE)</f>
        <v>90.611111111111114</v>
      </c>
      <c r="D24" s="148">
        <f>VLOOKUP($B24,'2nd Sem Ave'!$B$16:$AF$77,29,FALSE)</f>
        <v>93.666666666666671</v>
      </c>
      <c r="E24" s="149">
        <f t="shared" si="0"/>
        <v>92.138888888888886</v>
      </c>
      <c r="F24" s="148" t="str">
        <f t="shared" si="1"/>
        <v>YES</v>
      </c>
      <c r="G24" s="168">
        <f>VLOOKUP(B24,Combined!B63:AN124,39,FALSE)</f>
        <v>0</v>
      </c>
      <c r="H24" s="151" t="str">
        <f t="shared" si="2"/>
        <v>WITH HONORS</v>
      </c>
      <c r="I24" s="150">
        <f t="shared" si="3"/>
        <v>22</v>
      </c>
      <c r="K24" s="172">
        <f t="shared" si="4"/>
        <v>0.1205170733105666</v>
      </c>
      <c r="L24" s="175">
        <f t="shared" si="5"/>
        <v>84.854038525153584</v>
      </c>
      <c r="M24" s="175">
        <f t="shared" si="6"/>
        <v>96.406714163018478</v>
      </c>
    </row>
    <row r="25" spans="1:25" ht="18">
      <c r="A25" s="146">
        <v>20</v>
      </c>
      <c r="B25" s="147" t="s">
        <v>54</v>
      </c>
      <c r="C25" s="148">
        <f>VLOOKUP($B25,'1st Sem Ave'!$B$16:$AF$77,29,FALSE)</f>
        <v>89.722222222222229</v>
      </c>
      <c r="D25" s="148">
        <f>VLOOKUP($B25,'2nd Sem Ave'!$B$16:$AF$77,29,FALSE)</f>
        <v>94.277777777777771</v>
      </c>
      <c r="E25" s="149">
        <f t="shared" si="0"/>
        <v>92</v>
      </c>
      <c r="F25" s="148" t="str">
        <f t="shared" si="1"/>
        <v>YES</v>
      </c>
      <c r="G25" s="168">
        <f>VLOOKUP(B25,Combined!B22:AN83,39,FALSE)</f>
        <v>0</v>
      </c>
      <c r="H25" s="151" t="str">
        <f t="shared" si="2"/>
        <v>WITH HONORS</v>
      </c>
      <c r="I25" s="150">
        <f t="shared" si="3"/>
        <v>23</v>
      </c>
      <c r="K25" s="172">
        <f t="shared" si="4"/>
        <v>0.12343964846717635</v>
      </c>
      <c r="L25" s="175">
        <f t="shared" si="5"/>
        <v>84.854038525153584</v>
      </c>
      <c r="M25" s="175">
        <f t="shared" si="6"/>
        <v>96.406714163018478</v>
      </c>
    </row>
    <row r="26" spans="1:25" ht="18">
      <c r="A26" s="146">
        <v>39</v>
      </c>
      <c r="B26" s="147" t="s">
        <v>73</v>
      </c>
      <c r="C26" s="148">
        <f>VLOOKUP($B26,'1st Sem Ave'!$B$16:$AF$77,29,FALSE)</f>
        <v>91.111111111111114</v>
      </c>
      <c r="D26" s="148">
        <f>VLOOKUP($B26,'2nd Sem Ave'!$B$16:$AF$77,29,FALSE)</f>
        <v>92.833333333333329</v>
      </c>
      <c r="E26" s="149">
        <f t="shared" si="0"/>
        <v>91.972222222222229</v>
      </c>
      <c r="F26" s="148" t="str">
        <f t="shared" si="1"/>
        <v>YES</v>
      </c>
      <c r="G26" s="168">
        <f>VLOOKUP(B26,Combined!B41:AN102,39,FALSE)</f>
        <v>1</v>
      </c>
      <c r="H26" s="151" t="str">
        <f t="shared" si="2"/>
        <v>WITH HONORS</v>
      </c>
      <c r="I26" s="150">
        <f t="shared" si="3"/>
        <v>24</v>
      </c>
      <c r="K26" s="172">
        <f t="shared" si="4"/>
        <v>0.12399819897508924</v>
      </c>
      <c r="L26" s="175">
        <f t="shared" si="5"/>
        <v>84.854038525153584</v>
      </c>
      <c r="M26" s="175">
        <f t="shared" si="6"/>
        <v>96.406714163018478</v>
      </c>
    </row>
    <row r="27" spans="1:25" ht="18">
      <c r="A27" s="146">
        <v>46</v>
      </c>
      <c r="B27" s="147" t="s">
        <v>80</v>
      </c>
      <c r="C27" s="148">
        <f>VLOOKUP($B27,'1st Sem Ave'!$B$16:$AF$77,29,FALSE)</f>
        <v>90.222222222222229</v>
      </c>
      <c r="D27" s="148">
        <f>VLOOKUP($B27,'2nd Sem Ave'!$B$16:$AF$77,29,FALSE)</f>
        <v>93.222222222222229</v>
      </c>
      <c r="E27" s="149">
        <f t="shared" si="0"/>
        <v>91.722222222222229</v>
      </c>
      <c r="F27" s="148" t="str">
        <f t="shared" si="1"/>
        <v>YES</v>
      </c>
      <c r="G27" s="168">
        <f>VLOOKUP(B27,Combined!B48:AN109,39,FALSE)</f>
        <v>0</v>
      </c>
      <c r="H27" s="151" t="str">
        <f t="shared" si="2"/>
        <v>WITH HONORS</v>
      </c>
      <c r="I27" s="150">
        <f t="shared" si="3"/>
        <v>25</v>
      </c>
      <c r="K27" s="172">
        <f t="shared" si="4"/>
        <v>0.12860382969982456</v>
      </c>
      <c r="L27" s="175">
        <f t="shared" si="5"/>
        <v>84.854038525153584</v>
      </c>
      <c r="M27" s="175">
        <f t="shared" si="6"/>
        <v>96.406714163018478</v>
      </c>
    </row>
    <row r="28" spans="1:25" ht="18">
      <c r="A28" s="146">
        <v>14</v>
      </c>
      <c r="B28" s="147" t="s">
        <v>48</v>
      </c>
      <c r="C28" s="148">
        <f>VLOOKUP($B28,'1st Sem Ave'!$B$16:$AF$77,29,FALSE)</f>
        <v>89.611111111111114</v>
      </c>
      <c r="D28" s="148">
        <f>VLOOKUP($B28,'2nd Sem Ave'!$B$16:$AF$77,29,FALSE)</f>
        <v>93.722222222222229</v>
      </c>
      <c r="E28" s="149">
        <f t="shared" si="0"/>
        <v>91.666666666666671</v>
      </c>
      <c r="F28" s="148" t="str">
        <f t="shared" si="1"/>
        <v>YES</v>
      </c>
      <c r="G28" s="168">
        <f>VLOOKUP(B28,Combined!B16:AN77,39,FALSE)</f>
        <v>0</v>
      </c>
      <c r="H28" s="151" t="str">
        <f t="shared" si="2"/>
        <v>WITH HONORS</v>
      </c>
      <c r="I28" s="150">
        <f t="shared" si="3"/>
        <v>26</v>
      </c>
      <c r="K28" s="172">
        <f t="shared" si="4"/>
        <v>0.12951845968782516</v>
      </c>
      <c r="L28" s="175">
        <f t="shared" si="5"/>
        <v>84.854038525153584</v>
      </c>
      <c r="M28" s="175">
        <f t="shared" si="6"/>
        <v>96.406714163018478</v>
      </c>
    </row>
    <row r="29" spans="1:25" ht="18">
      <c r="A29" s="146">
        <v>55</v>
      </c>
      <c r="B29" s="147" t="s">
        <v>89</v>
      </c>
      <c r="C29" s="148">
        <f>VLOOKUP($B29,'1st Sem Ave'!$B$16:$AF$77,29,FALSE)</f>
        <v>90.111111111111114</v>
      </c>
      <c r="D29" s="148">
        <f>VLOOKUP($B29,'2nd Sem Ave'!$B$16:$AF$77,29,FALSE)</f>
        <v>93.166666666666671</v>
      </c>
      <c r="E29" s="149">
        <f t="shared" si="0"/>
        <v>91.638888888888886</v>
      </c>
      <c r="F29" s="148" t="str">
        <f t="shared" si="1"/>
        <v>YES</v>
      </c>
      <c r="G29" s="168">
        <f>VLOOKUP(B29,Combined!B57:AN118,39,FALSE)</f>
        <v>0</v>
      </c>
      <c r="H29" s="151" t="str">
        <f t="shared" si="2"/>
        <v>WITH HONORS</v>
      </c>
      <c r="I29" s="150">
        <f t="shared" si="3"/>
        <v>27</v>
      </c>
      <c r="K29" s="172">
        <f t="shared" si="4"/>
        <v>0.129960177553539</v>
      </c>
      <c r="L29" s="175">
        <f t="shared" si="5"/>
        <v>84.854038525153584</v>
      </c>
      <c r="M29" s="175">
        <f t="shared" si="6"/>
        <v>96.406714163018478</v>
      </c>
    </row>
    <row r="30" spans="1:25" ht="18">
      <c r="A30" s="146">
        <v>48</v>
      </c>
      <c r="B30" s="147" t="s">
        <v>82</v>
      </c>
      <c r="C30" s="148">
        <f>VLOOKUP($B30,'1st Sem Ave'!$B$16:$AF$77,29,FALSE)</f>
        <v>90.5</v>
      </c>
      <c r="D30" s="148">
        <f>VLOOKUP($B30,'2nd Sem Ave'!$B$16:$AF$77,29,FALSE)</f>
        <v>92.722222222222229</v>
      </c>
      <c r="E30" s="149">
        <f t="shared" si="0"/>
        <v>91.611111111111114</v>
      </c>
      <c r="F30" s="148" t="str">
        <f t="shared" si="1"/>
        <v>YES</v>
      </c>
      <c r="G30" s="168">
        <f>VLOOKUP(B30,Combined!B50:AN111,39,FALSE)</f>
        <v>0</v>
      </c>
      <c r="H30" s="151" t="str">
        <f t="shared" si="2"/>
        <v>WITH HONORS</v>
      </c>
      <c r="I30" s="150">
        <f t="shared" si="3"/>
        <v>28</v>
      </c>
      <c r="K30" s="172">
        <f t="shared" si="4"/>
        <v>0.13039133990007737</v>
      </c>
      <c r="L30" s="175">
        <f t="shared" si="5"/>
        <v>84.854038525153584</v>
      </c>
      <c r="M30" s="175">
        <f t="shared" si="6"/>
        <v>96.406714163018478</v>
      </c>
    </row>
    <row r="31" spans="1:25" ht="18">
      <c r="A31" s="146">
        <v>43</v>
      </c>
      <c r="B31" s="147" t="s">
        <v>77</v>
      </c>
      <c r="C31" s="148">
        <f>VLOOKUP($B31,'1st Sem Ave'!$B$16:$AF$77,29,FALSE)</f>
        <v>90.388888888888886</v>
      </c>
      <c r="D31" s="148">
        <f>VLOOKUP($B31,'2nd Sem Ave'!$B$16:$AF$77,29,FALSE)</f>
        <v>91.777777777777771</v>
      </c>
      <c r="E31" s="149">
        <f t="shared" si="0"/>
        <v>91.083333333333329</v>
      </c>
      <c r="F31" s="148" t="str">
        <f t="shared" si="1"/>
        <v>YES</v>
      </c>
      <c r="G31" s="168">
        <f>VLOOKUP(B31,Combined!B45:AN106,39,FALSE)</f>
        <v>1</v>
      </c>
      <c r="H31" s="151" t="str">
        <f t="shared" si="2"/>
        <v>WITH HONORS</v>
      </c>
      <c r="I31" s="150">
        <f t="shared" si="3"/>
        <v>29</v>
      </c>
      <c r="K31" s="172">
        <f t="shared" si="4"/>
        <v>0.13644149557613081</v>
      </c>
      <c r="L31" s="175">
        <f t="shared" si="5"/>
        <v>84.854038525153584</v>
      </c>
      <c r="M31" s="175">
        <f t="shared" si="6"/>
        <v>96.406714163018478</v>
      </c>
    </row>
    <row r="32" spans="1:25" ht="18">
      <c r="A32" s="146">
        <v>50</v>
      </c>
      <c r="B32" s="147" t="s">
        <v>84</v>
      </c>
      <c r="C32" s="148">
        <f>VLOOKUP($B32,'1st Sem Ave'!$B$16:$AF$77,29,FALSE)</f>
        <v>91.388888888888886</v>
      </c>
      <c r="D32" s="148">
        <f>VLOOKUP($B32,'2nd Sem Ave'!$B$16:$AF$77,29,FALSE)</f>
        <v>90.722222222222229</v>
      </c>
      <c r="E32" s="149">
        <f t="shared" si="0"/>
        <v>91.055555555555557</v>
      </c>
      <c r="F32" s="148" t="str">
        <f t="shared" si="1"/>
        <v>YES</v>
      </c>
      <c r="G32" s="168">
        <f>VLOOKUP(B32,Combined!B52:AN113,39,FALSE)</f>
        <v>1</v>
      </c>
      <c r="H32" s="151" t="str">
        <f t="shared" si="2"/>
        <v>WITH HONORS</v>
      </c>
      <c r="I32" s="150">
        <f t="shared" si="3"/>
        <v>30</v>
      </c>
      <c r="K32" s="172">
        <f t="shared" si="4"/>
        <v>0.13664113587601442</v>
      </c>
      <c r="L32" s="175">
        <f t="shared" si="5"/>
        <v>84.854038525153584</v>
      </c>
      <c r="M32" s="175">
        <f t="shared" si="6"/>
        <v>96.406714163018478</v>
      </c>
    </row>
    <row r="33" spans="1:13" ht="18">
      <c r="A33" s="146">
        <v>44</v>
      </c>
      <c r="B33" s="147" t="s">
        <v>78</v>
      </c>
      <c r="C33" s="148">
        <f>VLOOKUP($B33,'1st Sem Ave'!$B$16:$AF$77,29,FALSE)</f>
        <v>89.722222222222229</v>
      </c>
      <c r="D33" s="148">
        <f>VLOOKUP($B33,'2nd Sem Ave'!$B$16:$AF$77,29,FALSE)</f>
        <v>92.333333333333329</v>
      </c>
      <c r="E33" s="149">
        <f t="shared" si="0"/>
        <v>91.027777777777771</v>
      </c>
      <c r="F33" s="148" t="str">
        <f t="shared" si="1"/>
        <v>YES</v>
      </c>
      <c r="G33" s="168">
        <f>VLOOKUP(B33,Combined!B46:AN107,39,FALSE)</f>
        <v>0</v>
      </c>
      <c r="H33" s="151" t="str">
        <f t="shared" si="2"/>
        <v>WITH HONORS</v>
      </c>
      <c r="I33" s="150">
        <f t="shared" si="3"/>
        <v>31</v>
      </c>
      <c r="K33" s="172">
        <f t="shared" si="4"/>
        <v>0.13682841083913519</v>
      </c>
      <c r="L33" s="175">
        <f t="shared" si="5"/>
        <v>84.854038525153584</v>
      </c>
      <c r="M33" s="175">
        <f t="shared" si="6"/>
        <v>96.406714163018478</v>
      </c>
    </row>
    <row r="34" spans="1:13" ht="18">
      <c r="A34" s="146">
        <v>34</v>
      </c>
      <c r="B34" s="147" t="s">
        <v>68</v>
      </c>
      <c r="C34" s="148">
        <f>VLOOKUP($B34,'1st Sem Ave'!$B$16:$AF$77,29,FALSE)</f>
        <v>88.722222222222229</v>
      </c>
      <c r="D34" s="148">
        <f>VLOOKUP($B34,'2nd Sem Ave'!$B$16:$AF$77,29,FALSE)</f>
        <v>93.166666666666671</v>
      </c>
      <c r="E34" s="149">
        <f t="shared" si="0"/>
        <v>90.944444444444457</v>
      </c>
      <c r="F34" s="148" t="str">
        <f t="shared" si="1"/>
        <v>YES</v>
      </c>
      <c r="G34" s="168">
        <f>VLOOKUP(B34,Combined!B36:AN97,39,FALSE)</f>
        <v>0</v>
      </c>
      <c r="H34" s="151" t="str">
        <f t="shared" si="2"/>
        <v>WITH HONORS</v>
      </c>
      <c r="I34" s="150">
        <f t="shared" si="3"/>
        <v>32</v>
      </c>
      <c r="K34" s="172">
        <f t="shared" si="4"/>
        <v>0.13731554446669475</v>
      </c>
      <c r="L34" s="175">
        <f t="shared" si="5"/>
        <v>84.854038525153584</v>
      </c>
      <c r="M34" s="175">
        <f t="shared" si="6"/>
        <v>96.406714163018478</v>
      </c>
    </row>
    <row r="35" spans="1:13" ht="18">
      <c r="A35" s="146">
        <v>58</v>
      </c>
      <c r="B35" s="147" t="s">
        <v>92</v>
      </c>
      <c r="C35" s="148">
        <f>VLOOKUP($B35,'1st Sem Ave'!$B$16:$AF$77,29,FALSE)</f>
        <v>89.833333333333329</v>
      </c>
      <c r="D35" s="148">
        <f>VLOOKUP($B35,'2nd Sem Ave'!$B$16:$AF$77,29,FALSE)</f>
        <v>91.777777777777771</v>
      </c>
      <c r="E35" s="149">
        <f t="shared" ref="E35:E64" si="7">AVERAGE(C35:D35)</f>
        <v>90.805555555555543</v>
      </c>
      <c r="F35" s="148" t="str">
        <f t="shared" ref="F35:F64" si="8">IF(E35&gt;=90,"YES","NO")</f>
        <v>YES</v>
      </c>
      <c r="G35" s="168">
        <f>VLOOKUP(B35,Combined!B60:AN121,39,FALSE)</f>
        <v>2</v>
      </c>
      <c r="H35" s="151" t="str">
        <f t="shared" ref="H35:H64" si="9">IF(F35="YES",IF(E35&lt;=89,"GRADUATE",IF(E35&lt;95,"WITH HONORS",IF(E35&gt;=95,"WITH HIGH HONORS"))),"GRADUATE")</f>
        <v>WITH HONORS</v>
      </c>
      <c r="I35" s="150">
        <f t="shared" ref="I35:I64" si="10">IF(F35="NO","-",_xlfn.RANK.EQ(E35,$E$3:$E$64,0))</f>
        <v>33</v>
      </c>
      <c r="K35" s="172">
        <f t="shared" ref="K35:K64" si="11">_xlfn.NORM.DIST($E$3:$E$64,$P$7,$P$10,FALSE)</f>
        <v>0.13787597944885235</v>
      </c>
      <c r="L35" s="175">
        <f t="shared" si="5"/>
        <v>84.854038525153584</v>
      </c>
      <c r="M35" s="175">
        <f t="shared" si="6"/>
        <v>96.406714163018478</v>
      </c>
    </row>
    <row r="36" spans="1:13" ht="18">
      <c r="A36" s="146">
        <v>38</v>
      </c>
      <c r="B36" s="147" t="s">
        <v>72</v>
      </c>
      <c r="C36" s="148">
        <f>VLOOKUP($B36,'1st Sem Ave'!$B$16:$AF$77,29,FALSE)</f>
        <v>90.388888888888886</v>
      </c>
      <c r="D36" s="148">
        <f>VLOOKUP($B36,'2nd Sem Ave'!$B$16:$AF$77,29,FALSE)</f>
        <v>91</v>
      </c>
      <c r="E36" s="149">
        <f t="shared" si="7"/>
        <v>90.694444444444443</v>
      </c>
      <c r="F36" s="148" t="str">
        <f t="shared" si="8"/>
        <v>YES</v>
      </c>
      <c r="G36" s="168">
        <f>VLOOKUP(B36,Combined!B40:AN101,39,FALSE)</f>
        <v>2</v>
      </c>
      <c r="H36" s="151" t="str">
        <f t="shared" si="9"/>
        <v>WITH HONORS</v>
      </c>
      <c r="I36" s="150">
        <f t="shared" si="10"/>
        <v>34</v>
      </c>
      <c r="K36" s="172">
        <f t="shared" si="11"/>
        <v>0.13809584847210396</v>
      </c>
      <c r="L36" s="175">
        <f t="shared" si="5"/>
        <v>84.854038525153584</v>
      </c>
      <c r="M36" s="175">
        <f t="shared" si="6"/>
        <v>96.406714163018478</v>
      </c>
    </row>
    <row r="37" spans="1:13" ht="18">
      <c r="A37" s="146">
        <v>1</v>
      </c>
      <c r="B37" s="147" t="s">
        <v>35</v>
      </c>
      <c r="C37" s="148">
        <f>VLOOKUP($B37,'1st Sem Ave'!$B$16:$AF$77,29,FALSE)</f>
        <v>89.444444444444443</v>
      </c>
      <c r="D37" s="148">
        <f>VLOOKUP($B37,'2nd Sem Ave'!$B$16:$AF$77,29,FALSE)</f>
        <v>91.777777777777771</v>
      </c>
      <c r="E37" s="149">
        <f t="shared" si="7"/>
        <v>90.611111111111114</v>
      </c>
      <c r="F37" s="148" t="str">
        <f t="shared" si="8"/>
        <v>YES</v>
      </c>
      <c r="G37" s="168">
        <f>VLOOKUP(B37,Combined!B3:AN64,39,FALSE)</f>
        <v>1</v>
      </c>
      <c r="H37" s="151" t="str">
        <f t="shared" si="9"/>
        <v>WITH HONORS</v>
      </c>
      <c r="I37" s="150">
        <f t="shared" si="10"/>
        <v>35</v>
      </c>
      <c r="K37" s="172">
        <f t="shared" si="11"/>
        <v>0.13812675702062191</v>
      </c>
      <c r="L37" s="175">
        <f t="shared" si="5"/>
        <v>84.854038525153584</v>
      </c>
      <c r="M37" s="175">
        <f t="shared" si="6"/>
        <v>96.406714163018478</v>
      </c>
    </row>
    <row r="38" spans="1:13" ht="18">
      <c r="A38" s="146">
        <v>16</v>
      </c>
      <c r="B38" s="147" t="s">
        <v>50</v>
      </c>
      <c r="C38" s="148">
        <f>VLOOKUP($B38,'1st Sem Ave'!$B$16:$AF$77,29,FALSE)</f>
        <v>87.666666666666671</v>
      </c>
      <c r="D38" s="148">
        <f>VLOOKUP($B38,'2nd Sem Ave'!$B$16:$AF$77,29,FALSE)</f>
        <v>93.555555555555557</v>
      </c>
      <c r="E38" s="149">
        <f t="shared" si="7"/>
        <v>90.611111111111114</v>
      </c>
      <c r="F38" s="148" t="str">
        <f t="shared" si="8"/>
        <v>YES</v>
      </c>
      <c r="G38" s="168">
        <f>VLOOKUP(B38,Combined!B18:AN79,39,FALSE)</f>
        <v>2</v>
      </c>
      <c r="H38" s="151" t="str">
        <f t="shared" si="9"/>
        <v>WITH HONORS</v>
      </c>
      <c r="I38" s="150">
        <f t="shared" si="10"/>
        <v>35</v>
      </c>
      <c r="K38" s="172">
        <f t="shared" si="11"/>
        <v>0.13812675702062191</v>
      </c>
      <c r="L38" s="175">
        <f t="shared" si="5"/>
        <v>84.854038525153584</v>
      </c>
      <c r="M38" s="175">
        <f t="shared" si="6"/>
        <v>96.406714163018478</v>
      </c>
    </row>
    <row r="39" spans="1:13" ht="18">
      <c r="A39" s="146">
        <v>25</v>
      </c>
      <c r="B39" s="147" t="s">
        <v>59</v>
      </c>
      <c r="C39" s="148">
        <f>VLOOKUP($B39,'1st Sem Ave'!$B$16:$AF$77,29,FALSE)</f>
        <v>88.888888888888886</v>
      </c>
      <c r="D39" s="148">
        <f>VLOOKUP($B39,'2nd Sem Ave'!$B$16:$AF$77,29,FALSE)</f>
        <v>92.055555555555557</v>
      </c>
      <c r="E39" s="149">
        <f t="shared" si="7"/>
        <v>90.472222222222229</v>
      </c>
      <c r="F39" s="148" t="str">
        <f t="shared" si="8"/>
        <v>YES</v>
      </c>
      <c r="G39" s="168">
        <f>VLOOKUP(B39,Combined!B27:AN88,39,FALSE)</f>
        <v>0</v>
      </c>
      <c r="H39" s="151" t="str">
        <f t="shared" si="9"/>
        <v>WITH HONORS</v>
      </c>
      <c r="I39" s="150">
        <f t="shared" si="10"/>
        <v>37</v>
      </c>
      <c r="K39" s="172">
        <f t="shared" si="11"/>
        <v>0.13792288837142436</v>
      </c>
      <c r="L39" s="175">
        <f t="shared" si="5"/>
        <v>84.854038525153584</v>
      </c>
      <c r="M39" s="175">
        <f t="shared" si="6"/>
        <v>96.406714163018478</v>
      </c>
    </row>
    <row r="40" spans="1:13" ht="18">
      <c r="A40" s="146">
        <v>60</v>
      </c>
      <c r="B40" s="147" t="s">
        <v>94</v>
      </c>
      <c r="C40" s="148">
        <f>VLOOKUP($B40,'1st Sem Ave'!$B$16:$AF$77,29,FALSE)</f>
        <v>89.111111111111114</v>
      </c>
      <c r="D40" s="148">
        <f>VLOOKUP($B40,'2nd Sem Ave'!$B$16:$AF$77,29,FALSE)</f>
        <v>91.333333333333329</v>
      </c>
      <c r="E40" s="149">
        <f t="shared" si="7"/>
        <v>90.222222222222229</v>
      </c>
      <c r="F40" s="148" t="str">
        <f t="shared" si="8"/>
        <v>YES</v>
      </c>
      <c r="G40" s="168">
        <f>VLOOKUP(B40,Combined!B62:AN123,39,FALSE)</f>
        <v>2</v>
      </c>
      <c r="H40" s="151" t="str">
        <f t="shared" si="9"/>
        <v>WITH HONORS</v>
      </c>
      <c r="I40" s="150">
        <f t="shared" si="10"/>
        <v>38</v>
      </c>
      <c r="K40" s="172">
        <f t="shared" si="11"/>
        <v>0.13675738752724251</v>
      </c>
      <c r="L40" s="175">
        <f t="shared" si="5"/>
        <v>84.854038525153584</v>
      </c>
      <c r="M40" s="175">
        <f t="shared" si="6"/>
        <v>96.406714163018478</v>
      </c>
    </row>
    <row r="41" spans="1:13" ht="18">
      <c r="A41" s="146">
        <v>29</v>
      </c>
      <c r="B41" s="147" t="s">
        <v>63</v>
      </c>
      <c r="C41" s="148">
        <f>VLOOKUP($B41,'1st Sem Ave'!$B$16:$AF$77,29,FALSE)</f>
        <v>88.222222222222229</v>
      </c>
      <c r="D41" s="148">
        <f>VLOOKUP($B41,'2nd Sem Ave'!$B$16:$AF$77,29,FALSE)</f>
        <v>92.166666666666671</v>
      </c>
      <c r="E41" s="149">
        <f t="shared" si="7"/>
        <v>90.194444444444457</v>
      </c>
      <c r="F41" s="148" t="str">
        <f t="shared" si="8"/>
        <v>YES</v>
      </c>
      <c r="G41" s="168">
        <f>VLOOKUP(B41,Combined!B31:AN92,39,FALSE)</f>
        <v>1</v>
      </c>
      <c r="H41" s="151" t="str">
        <f t="shared" si="9"/>
        <v>WITH HONORS</v>
      </c>
      <c r="I41" s="150">
        <f t="shared" si="10"/>
        <v>39</v>
      </c>
      <c r="K41" s="172">
        <f t="shared" si="11"/>
        <v>0.1365653196745136</v>
      </c>
      <c r="L41" s="175">
        <f t="shared" si="5"/>
        <v>84.854038525153584</v>
      </c>
      <c r="M41" s="175">
        <f t="shared" si="6"/>
        <v>96.406714163018478</v>
      </c>
    </row>
    <row r="42" spans="1:13" ht="18">
      <c r="A42" s="146">
        <v>21</v>
      </c>
      <c r="B42" s="147" t="s">
        <v>55</v>
      </c>
      <c r="C42" s="148">
        <f>VLOOKUP($B42,'1st Sem Ave'!$B$16:$AF$77,29,FALSE)</f>
        <v>87.944444444444443</v>
      </c>
      <c r="D42" s="148">
        <f>VLOOKUP($B42,'2nd Sem Ave'!$B$16:$AF$77,29,FALSE)</f>
        <v>92.444444444444443</v>
      </c>
      <c r="E42" s="149">
        <f t="shared" si="7"/>
        <v>90.194444444444443</v>
      </c>
      <c r="F42" s="148" t="str">
        <f t="shared" si="8"/>
        <v>YES</v>
      </c>
      <c r="G42" s="168">
        <f>VLOOKUP(B42,Combined!B23:AN84,39,FALSE)</f>
        <v>0</v>
      </c>
      <c r="H42" s="151" t="str">
        <f t="shared" si="9"/>
        <v>WITH HONORS</v>
      </c>
      <c r="I42" s="150">
        <f t="shared" si="10"/>
        <v>40</v>
      </c>
      <c r="K42" s="172">
        <f t="shared" si="11"/>
        <v>0.13656531967451352</v>
      </c>
      <c r="L42" s="175">
        <f t="shared" si="5"/>
        <v>84.854038525153584</v>
      </c>
      <c r="M42" s="175">
        <f t="shared" si="6"/>
        <v>96.406714163018478</v>
      </c>
    </row>
    <row r="43" spans="1:13" ht="18">
      <c r="A43" s="146">
        <v>15</v>
      </c>
      <c r="B43" s="147" t="s">
        <v>49</v>
      </c>
      <c r="C43" s="148">
        <f>VLOOKUP($B43,'1st Sem Ave'!$B$16:$AF$77,29,FALSE)</f>
        <v>86.944444444444443</v>
      </c>
      <c r="D43" s="148">
        <f>VLOOKUP($B43,'2nd Sem Ave'!$B$16:$AF$77,29,FALSE)</f>
        <v>93.166666666666671</v>
      </c>
      <c r="E43" s="149">
        <f t="shared" si="7"/>
        <v>90.055555555555557</v>
      </c>
      <c r="F43" s="148" t="str">
        <f t="shared" si="8"/>
        <v>YES</v>
      </c>
      <c r="G43" s="168">
        <f>VLOOKUP(B43,Combined!B17:AN78,39,FALSE)</f>
        <v>3</v>
      </c>
      <c r="H43" s="151" t="str">
        <f t="shared" si="9"/>
        <v>WITH HONORS</v>
      </c>
      <c r="I43" s="150">
        <f t="shared" si="10"/>
        <v>41</v>
      </c>
      <c r="K43" s="172">
        <f t="shared" si="11"/>
        <v>0.13542098852547507</v>
      </c>
      <c r="L43" s="175">
        <f t="shared" si="5"/>
        <v>84.854038525153584</v>
      </c>
      <c r="M43" s="175">
        <f t="shared" si="6"/>
        <v>96.406714163018478</v>
      </c>
    </row>
    <row r="44" spans="1:13" ht="18">
      <c r="A44" s="146">
        <v>51</v>
      </c>
      <c r="B44" s="147" t="s">
        <v>85</v>
      </c>
      <c r="C44" s="148">
        <f>VLOOKUP($B44,'1st Sem Ave'!$B$16:$AF$77,29,FALSE)</f>
        <v>89.444444444444443</v>
      </c>
      <c r="D44" s="148">
        <f>VLOOKUP($B44,'2nd Sem Ave'!$B$16:$AF$77,29,FALSE)</f>
        <v>90.666666666666671</v>
      </c>
      <c r="E44" s="149">
        <f t="shared" si="7"/>
        <v>90.055555555555557</v>
      </c>
      <c r="F44" s="148" t="str">
        <f t="shared" si="8"/>
        <v>YES</v>
      </c>
      <c r="G44" s="168">
        <f>VLOOKUP(B44,Combined!B53:AN114,39,FALSE)</f>
        <v>1</v>
      </c>
      <c r="H44" s="151" t="str">
        <f t="shared" si="9"/>
        <v>WITH HONORS</v>
      </c>
      <c r="I44" s="150">
        <f t="shared" si="10"/>
        <v>41</v>
      </c>
      <c r="K44" s="172">
        <f t="shared" si="11"/>
        <v>0.13542098852547507</v>
      </c>
      <c r="L44" s="175">
        <f t="shared" si="5"/>
        <v>84.854038525153584</v>
      </c>
      <c r="M44" s="175">
        <f t="shared" si="6"/>
        <v>96.406714163018478</v>
      </c>
    </row>
    <row r="45" spans="1:13" ht="18">
      <c r="A45" s="146">
        <v>3</v>
      </c>
      <c r="B45" s="147" t="s">
        <v>37</v>
      </c>
      <c r="C45" s="148">
        <f>VLOOKUP($B45,'1st Sem Ave'!$B$16:$AF$77,29,FALSE)</f>
        <v>84.777777777777771</v>
      </c>
      <c r="D45" s="148">
        <f>VLOOKUP($B45,'2nd Sem Ave'!$B$16:$AF$77,29,FALSE)</f>
        <v>83.5</v>
      </c>
      <c r="E45" s="149">
        <f t="shared" si="7"/>
        <v>84.138888888888886</v>
      </c>
      <c r="F45" s="148" t="str">
        <f t="shared" si="8"/>
        <v>NO</v>
      </c>
      <c r="G45" s="168">
        <f>VLOOKUP(B45,Combined!B5:AN66,39,FALSE)</f>
        <v>10</v>
      </c>
      <c r="H45" s="151" t="str">
        <f t="shared" si="9"/>
        <v>GRADUATE</v>
      </c>
      <c r="I45" s="150" t="str">
        <f t="shared" si="10"/>
        <v>-</v>
      </c>
      <c r="K45" s="172">
        <f t="shared" si="11"/>
        <v>1.1048678172731169E-2</v>
      </c>
      <c r="L45" s="175">
        <f t="shared" si="5"/>
        <v>84.854038525153584</v>
      </c>
      <c r="M45" s="175">
        <f t="shared" si="6"/>
        <v>96.406714163018478</v>
      </c>
    </row>
    <row r="46" spans="1:13" ht="18">
      <c r="A46" s="146">
        <v>8</v>
      </c>
      <c r="B46" s="147" t="s">
        <v>42</v>
      </c>
      <c r="C46" s="148">
        <f>VLOOKUP($B46,'1st Sem Ave'!$B$16:$AF$77,29,FALSE)</f>
        <v>87.944444444444443</v>
      </c>
      <c r="D46" s="148">
        <f>VLOOKUP($B46,'2nd Sem Ave'!$B$16:$AF$77,29,FALSE)</f>
        <v>90.333333333333329</v>
      </c>
      <c r="E46" s="149">
        <f t="shared" si="7"/>
        <v>89.138888888888886</v>
      </c>
      <c r="F46" s="148" t="str">
        <f t="shared" si="8"/>
        <v>NO</v>
      </c>
      <c r="G46" s="168">
        <f>VLOOKUP(B46,Combined!B10:AN71,39,FALSE)</f>
        <v>3</v>
      </c>
      <c r="H46" s="151" t="str">
        <f t="shared" si="9"/>
        <v>GRADUATE</v>
      </c>
      <c r="I46" s="150" t="str">
        <f t="shared" si="10"/>
        <v>-</v>
      </c>
      <c r="K46" s="172">
        <f t="shared" si="11"/>
        <v>0.12088660274091337</v>
      </c>
      <c r="L46" s="175">
        <f t="shared" si="5"/>
        <v>84.854038525153584</v>
      </c>
      <c r="M46" s="175">
        <f t="shared" si="6"/>
        <v>96.406714163018478</v>
      </c>
    </row>
    <row r="47" spans="1:13" ht="18">
      <c r="A47" s="146">
        <v>10</v>
      </c>
      <c r="B47" s="147" t="s">
        <v>44</v>
      </c>
      <c r="C47" s="148">
        <f>VLOOKUP($B47,'1st Sem Ave'!$B$16:$AF$77,29,FALSE)</f>
        <v>86.611111111111114</v>
      </c>
      <c r="D47" s="148">
        <f>VLOOKUP($B47,'2nd Sem Ave'!$B$16:$AF$77,29,FALSE)</f>
        <v>93.222222222222229</v>
      </c>
      <c r="E47" s="149">
        <f t="shared" si="7"/>
        <v>89.916666666666671</v>
      </c>
      <c r="F47" s="148" t="str">
        <f t="shared" si="8"/>
        <v>NO</v>
      </c>
      <c r="G47" s="168">
        <f>VLOOKUP(B47,Combined!B12:AN73,39,FALSE)</f>
        <v>1</v>
      </c>
      <c r="H47" s="151" t="str">
        <f t="shared" si="9"/>
        <v>GRADUATE</v>
      </c>
      <c r="I47" s="150" t="str">
        <f t="shared" si="10"/>
        <v>-</v>
      </c>
      <c r="K47" s="172">
        <f t="shared" si="11"/>
        <v>0.13397606221610808</v>
      </c>
      <c r="L47" s="175">
        <f t="shared" si="5"/>
        <v>84.854038525153584</v>
      </c>
      <c r="M47" s="175">
        <f t="shared" si="6"/>
        <v>96.406714163018478</v>
      </c>
    </row>
    <row r="48" spans="1:13" ht="18">
      <c r="A48" s="146">
        <v>12</v>
      </c>
      <c r="B48" s="147" t="s">
        <v>46</v>
      </c>
      <c r="C48" s="148">
        <f>VLOOKUP($B48,'1st Sem Ave'!$B$16:$AF$77,29,FALSE)</f>
        <v>86.222222222222229</v>
      </c>
      <c r="D48" s="148">
        <f>VLOOKUP($B48,'2nd Sem Ave'!$B$16:$AF$77,29,FALSE)</f>
        <v>92.611111111111114</v>
      </c>
      <c r="E48" s="149">
        <f t="shared" si="7"/>
        <v>89.416666666666671</v>
      </c>
      <c r="F48" s="148" t="str">
        <f t="shared" si="8"/>
        <v>NO</v>
      </c>
      <c r="G48" s="168">
        <f>VLOOKUP(B48,Combined!B14:AN75,39,FALSE)</f>
        <v>2</v>
      </c>
      <c r="H48" s="151" t="str">
        <f t="shared" si="9"/>
        <v>GRADUATE</v>
      </c>
      <c r="I48" s="150" t="str">
        <f t="shared" si="10"/>
        <v>-</v>
      </c>
      <c r="K48" s="172">
        <f t="shared" si="11"/>
        <v>0.12645611233352666</v>
      </c>
      <c r="L48" s="175">
        <f t="shared" si="5"/>
        <v>84.854038525153584</v>
      </c>
      <c r="M48" s="175">
        <f t="shared" si="6"/>
        <v>96.406714163018478</v>
      </c>
    </row>
    <row r="49" spans="1:13" ht="18">
      <c r="A49" s="146">
        <v>17</v>
      </c>
      <c r="B49" s="147" t="s">
        <v>51</v>
      </c>
      <c r="C49" s="148">
        <f>VLOOKUP($B49,'1st Sem Ave'!$B$16:$AF$77,29,FALSE)</f>
        <v>87.777777777777771</v>
      </c>
      <c r="D49" s="148">
        <f>VLOOKUP($B49,'2nd Sem Ave'!$B$16:$AF$77,29,FALSE)</f>
        <v>85.333333333333329</v>
      </c>
      <c r="E49" s="149">
        <f t="shared" si="7"/>
        <v>86.555555555555543</v>
      </c>
      <c r="F49" s="148" t="str">
        <f t="shared" si="8"/>
        <v>NO</v>
      </c>
      <c r="G49" s="168">
        <f>VLOOKUP(B49,Combined!B19:AN80,39,FALSE)</f>
        <v>5</v>
      </c>
      <c r="H49" s="151" t="str">
        <f t="shared" si="9"/>
        <v>GRADUATE</v>
      </c>
      <c r="I49" s="150" t="str">
        <f t="shared" si="10"/>
        <v>-</v>
      </c>
      <c r="K49" s="172">
        <f t="shared" si="11"/>
        <v>5.1055939563074894E-2</v>
      </c>
      <c r="L49" s="175">
        <f t="shared" si="5"/>
        <v>84.854038525153584</v>
      </c>
      <c r="M49" s="175">
        <f t="shared" si="6"/>
        <v>96.406714163018478</v>
      </c>
    </row>
    <row r="50" spans="1:13" ht="18">
      <c r="A50" s="146">
        <v>18</v>
      </c>
      <c r="B50" s="147" t="s">
        <v>52</v>
      </c>
      <c r="C50" s="148">
        <f>VLOOKUP($B50,'1st Sem Ave'!$B$16:$AF$77,29,FALSE)</f>
        <v>80.277777777777771</v>
      </c>
      <c r="D50" s="148">
        <f>VLOOKUP($B50,'2nd Sem Ave'!$B$16:$AF$77,29,FALSE)</f>
        <v>80.055555555555557</v>
      </c>
      <c r="E50" s="149">
        <f t="shared" si="7"/>
        <v>80.166666666666657</v>
      </c>
      <c r="F50" s="148" t="str">
        <f t="shared" si="8"/>
        <v>NO</v>
      </c>
      <c r="G50" s="168">
        <f>VLOOKUP(B50,Combined!B20:AN81,39,FALSE)</f>
        <v>18</v>
      </c>
      <c r="H50" s="151" t="str">
        <f t="shared" si="9"/>
        <v>GRADUATE</v>
      </c>
      <c r="I50" s="150" t="str">
        <f t="shared" si="10"/>
        <v>-</v>
      </c>
      <c r="K50" s="172">
        <f t="shared" si="11"/>
        <v>1.9500851591597044E-4</v>
      </c>
      <c r="L50" s="175">
        <f t="shared" si="5"/>
        <v>84.854038525153584</v>
      </c>
      <c r="M50" s="175">
        <f t="shared" si="6"/>
        <v>96.406714163018478</v>
      </c>
    </row>
    <row r="51" spans="1:13" ht="18">
      <c r="A51" s="146">
        <v>19</v>
      </c>
      <c r="B51" s="147" t="s">
        <v>53</v>
      </c>
      <c r="C51" s="148">
        <f>VLOOKUP($B51,'1st Sem Ave'!$B$16:$AF$77,29,FALSE)</f>
        <v>87.111111111111114</v>
      </c>
      <c r="D51" s="148">
        <f>VLOOKUP($B51,'2nd Sem Ave'!$B$16:$AF$77,29,FALSE)</f>
        <v>92</v>
      </c>
      <c r="E51" s="149">
        <f t="shared" si="7"/>
        <v>89.555555555555557</v>
      </c>
      <c r="F51" s="148" t="str">
        <f t="shared" si="8"/>
        <v>NO</v>
      </c>
      <c r="G51" s="168">
        <f>VLOOKUP(B51,Combined!B21:AN82,39,FALSE)</f>
        <v>1</v>
      </c>
      <c r="H51" s="151" t="str">
        <f t="shared" si="9"/>
        <v>GRADUATE</v>
      </c>
      <c r="I51" s="150" t="str">
        <f t="shared" si="10"/>
        <v>-</v>
      </c>
      <c r="K51" s="172">
        <f t="shared" si="11"/>
        <v>0.1288884988845469</v>
      </c>
      <c r="L51" s="175">
        <f t="shared" si="5"/>
        <v>84.854038525153584</v>
      </c>
      <c r="M51" s="175">
        <f t="shared" si="6"/>
        <v>96.406714163018478</v>
      </c>
    </row>
    <row r="52" spans="1:13" ht="18">
      <c r="A52" s="146">
        <v>22</v>
      </c>
      <c r="B52" s="147" t="s">
        <v>56</v>
      </c>
      <c r="C52" s="148">
        <f>VLOOKUP($B52,'1st Sem Ave'!$B$16:$AF$77,29,FALSE)</f>
        <v>88.555555555555557</v>
      </c>
      <c r="D52" s="148">
        <f>VLOOKUP($B52,'2nd Sem Ave'!$B$16:$AF$77,29,FALSE)</f>
        <v>89.888888888888886</v>
      </c>
      <c r="E52" s="149">
        <f t="shared" si="7"/>
        <v>89.222222222222229</v>
      </c>
      <c r="F52" s="148" t="str">
        <f t="shared" si="8"/>
        <v>NO</v>
      </c>
      <c r="G52" s="168">
        <f>VLOOKUP(B52,Combined!B24:AN85,39,FALSE)</f>
        <v>3</v>
      </c>
      <c r="H52" s="151" t="str">
        <f t="shared" si="9"/>
        <v>GRADUATE</v>
      </c>
      <c r="I52" s="150" t="str">
        <f t="shared" si="10"/>
        <v>-</v>
      </c>
      <c r="K52" s="172">
        <f t="shared" si="11"/>
        <v>0.12265026338855031</v>
      </c>
      <c r="L52" s="175">
        <f t="shared" si="5"/>
        <v>84.854038525153584</v>
      </c>
      <c r="M52" s="175">
        <f t="shared" si="6"/>
        <v>96.406714163018478</v>
      </c>
    </row>
    <row r="53" spans="1:13" ht="18">
      <c r="A53" s="146">
        <v>24</v>
      </c>
      <c r="B53" s="147" t="s">
        <v>58</v>
      </c>
      <c r="C53" s="148">
        <f>VLOOKUP($B53,'1st Sem Ave'!$B$16:$AF$77,29,FALSE)</f>
        <v>87.833333333333329</v>
      </c>
      <c r="D53" s="148">
        <f>VLOOKUP($B53,'2nd Sem Ave'!$B$16:$AF$77,29,FALSE)</f>
        <v>91.666666666666671</v>
      </c>
      <c r="E53" s="149">
        <f t="shared" si="7"/>
        <v>89.75</v>
      </c>
      <c r="F53" s="148" t="str">
        <f t="shared" si="8"/>
        <v>NO</v>
      </c>
      <c r="G53" s="168">
        <f>VLOOKUP(B53,Combined!B26:AN87,39,FALSE)</f>
        <v>1</v>
      </c>
      <c r="H53" s="151" t="str">
        <f t="shared" si="9"/>
        <v>GRADUATE</v>
      </c>
      <c r="I53" s="150" t="str">
        <f t="shared" si="10"/>
        <v>-</v>
      </c>
      <c r="K53" s="172">
        <f t="shared" si="11"/>
        <v>0.13185936366850021</v>
      </c>
      <c r="L53" s="175">
        <f t="shared" si="5"/>
        <v>84.854038525153584</v>
      </c>
      <c r="M53" s="175">
        <f t="shared" si="6"/>
        <v>96.406714163018478</v>
      </c>
    </row>
    <row r="54" spans="1:13" ht="18">
      <c r="A54" s="146">
        <v>26</v>
      </c>
      <c r="B54" s="147" t="s">
        <v>60</v>
      </c>
      <c r="C54" s="148">
        <f>VLOOKUP($B54,'1st Sem Ave'!$B$16:$AF$77,29,FALSE)</f>
        <v>82.611111111111114</v>
      </c>
      <c r="D54" s="148">
        <f>VLOOKUP($B54,'2nd Sem Ave'!$B$16:$AF$77,29,FALSE)</f>
        <v>86.944444444444443</v>
      </c>
      <c r="E54" s="149">
        <f t="shared" si="7"/>
        <v>84.777777777777771</v>
      </c>
      <c r="F54" s="148" t="str">
        <f t="shared" si="8"/>
        <v>NO</v>
      </c>
      <c r="G54" s="168">
        <f>VLOOKUP(B54,Combined!B28:AN89,39,FALSE)</f>
        <v>9</v>
      </c>
      <c r="H54" s="151" t="str">
        <f t="shared" si="9"/>
        <v>GRADUATE</v>
      </c>
      <c r="I54" s="150" t="str">
        <f t="shared" si="10"/>
        <v>-</v>
      </c>
      <c r="K54" s="172">
        <f t="shared" si="11"/>
        <v>1.7726068928414766E-2</v>
      </c>
      <c r="L54" s="175">
        <f t="shared" si="5"/>
        <v>84.854038525153584</v>
      </c>
      <c r="M54" s="175">
        <f t="shared" si="6"/>
        <v>96.406714163018478</v>
      </c>
    </row>
    <row r="55" spans="1:13" ht="18">
      <c r="A55" s="146">
        <v>27</v>
      </c>
      <c r="B55" s="147" t="s">
        <v>61</v>
      </c>
      <c r="C55" s="148">
        <f>VLOOKUP($B55,'1st Sem Ave'!$B$16:$AF$77,29,FALSE)</f>
        <v>87.5</v>
      </c>
      <c r="D55" s="148">
        <f>VLOOKUP($B55,'2nd Sem Ave'!$B$16:$AF$77,29,FALSE)</f>
        <v>91.777777777777771</v>
      </c>
      <c r="E55" s="149">
        <f t="shared" si="7"/>
        <v>89.638888888888886</v>
      </c>
      <c r="F55" s="148" t="str">
        <f t="shared" si="8"/>
        <v>NO</v>
      </c>
      <c r="G55" s="168">
        <f>VLOOKUP(B55,Combined!B29:AN90,39,FALSE)</f>
        <v>2</v>
      </c>
      <c r="H55" s="151" t="str">
        <f t="shared" si="9"/>
        <v>GRADUATE</v>
      </c>
      <c r="I55" s="150" t="str">
        <f t="shared" si="10"/>
        <v>-</v>
      </c>
      <c r="K55" s="172">
        <f t="shared" si="11"/>
        <v>0.13022569789587521</v>
      </c>
      <c r="L55" s="175">
        <f t="shared" si="5"/>
        <v>84.854038525153584</v>
      </c>
      <c r="M55" s="175">
        <f t="shared" si="6"/>
        <v>96.406714163018478</v>
      </c>
    </row>
    <row r="56" spans="1:13" ht="18">
      <c r="A56" s="146">
        <v>28</v>
      </c>
      <c r="B56" s="147" t="s">
        <v>62</v>
      </c>
      <c r="C56" s="148">
        <f>VLOOKUP($B56,'1st Sem Ave'!$B$16:$AF$77,29,FALSE)</f>
        <v>83.222222222222229</v>
      </c>
      <c r="D56" s="148">
        <f>VLOOKUP($B56,'2nd Sem Ave'!$B$16:$AF$77,29,FALSE)</f>
        <v>83.388888888888886</v>
      </c>
      <c r="E56" s="149">
        <f t="shared" si="7"/>
        <v>83.305555555555557</v>
      </c>
      <c r="F56" s="148" t="str">
        <f t="shared" si="8"/>
        <v>NO</v>
      </c>
      <c r="G56" s="168">
        <f>VLOOKUP(B56,Combined!B30:AN91,39,FALSE)</f>
        <v>13</v>
      </c>
      <c r="H56" s="151" t="str">
        <f t="shared" si="9"/>
        <v>GRADUATE</v>
      </c>
      <c r="I56" s="150" t="str">
        <f t="shared" si="10"/>
        <v>-</v>
      </c>
      <c r="K56" s="172">
        <f t="shared" si="11"/>
        <v>5.5409909037485517E-3</v>
      </c>
      <c r="L56" s="175">
        <f t="shared" si="5"/>
        <v>84.854038525153584</v>
      </c>
      <c r="M56" s="175">
        <f t="shared" si="6"/>
        <v>96.406714163018478</v>
      </c>
    </row>
    <row r="57" spans="1:13" ht="18">
      <c r="A57" s="146">
        <v>31</v>
      </c>
      <c r="B57" s="147" t="s">
        <v>65</v>
      </c>
      <c r="C57" s="148">
        <f>VLOOKUP($B57,'1st Sem Ave'!$B$16:$AF$77,29,FALSE)</f>
        <v>85.555555555555557</v>
      </c>
      <c r="D57" s="148">
        <f>VLOOKUP($B57,'2nd Sem Ave'!$B$16:$AF$77,29,FALSE)</f>
        <v>91.444444444444443</v>
      </c>
      <c r="E57" s="149">
        <f t="shared" si="7"/>
        <v>88.5</v>
      </c>
      <c r="F57" s="148" t="str">
        <f t="shared" si="8"/>
        <v>NO</v>
      </c>
      <c r="G57" s="168">
        <f>VLOOKUP(B57,Combined!B33:AN94,39,FALSE)</f>
        <v>2</v>
      </c>
      <c r="H57" s="151" t="str">
        <f t="shared" si="9"/>
        <v>GRADUATE</v>
      </c>
      <c r="I57" s="150" t="str">
        <f t="shared" si="10"/>
        <v>-</v>
      </c>
      <c r="K57" s="172">
        <f t="shared" si="11"/>
        <v>0.10523027891926889</v>
      </c>
      <c r="L57" s="175">
        <f t="shared" si="5"/>
        <v>84.854038525153584</v>
      </c>
      <c r="M57" s="175">
        <f t="shared" si="6"/>
        <v>96.406714163018478</v>
      </c>
    </row>
    <row r="58" spans="1:13" ht="18">
      <c r="A58" s="146">
        <v>32</v>
      </c>
      <c r="B58" s="147" t="s">
        <v>66</v>
      </c>
      <c r="C58" s="148">
        <f>VLOOKUP($B58,'1st Sem Ave'!$B$16:$AF$77,29,FALSE)</f>
        <v>87.833333333333329</v>
      </c>
      <c r="D58" s="148">
        <f>VLOOKUP($B58,'2nd Sem Ave'!$B$16:$AF$77,29,FALSE)</f>
        <v>91.222222222222229</v>
      </c>
      <c r="E58" s="149">
        <f t="shared" si="7"/>
        <v>89.527777777777771</v>
      </c>
      <c r="F58" s="148" t="str">
        <f t="shared" si="8"/>
        <v>NO</v>
      </c>
      <c r="G58" s="168">
        <f>VLOOKUP(B58,Combined!B34:AN95,39,FALSE)</f>
        <v>1</v>
      </c>
      <c r="H58" s="151" t="str">
        <f t="shared" si="9"/>
        <v>GRADUATE</v>
      </c>
      <c r="I58" s="150" t="str">
        <f t="shared" si="10"/>
        <v>-</v>
      </c>
      <c r="K58" s="172">
        <f t="shared" si="11"/>
        <v>0.12842206343702084</v>
      </c>
      <c r="L58" s="175">
        <f t="shared" si="5"/>
        <v>84.854038525153584</v>
      </c>
      <c r="M58" s="175">
        <f t="shared" si="6"/>
        <v>96.406714163018478</v>
      </c>
    </row>
    <row r="59" spans="1:13" ht="18">
      <c r="A59" s="146">
        <v>35</v>
      </c>
      <c r="B59" s="147" t="s">
        <v>69</v>
      </c>
      <c r="C59" s="148">
        <f>VLOOKUP($B59,'1st Sem Ave'!$B$16:$AF$77,29,FALSE)</f>
        <v>86.055555555555557</v>
      </c>
      <c r="D59" s="148">
        <f>VLOOKUP($B59,'2nd Sem Ave'!$B$16:$AF$77,29,FALSE)</f>
        <v>87.111111111111114</v>
      </c>
      <c r="E59" s="149">
        <f t="shared" si="7"/>
        <v>86.583333333333343</v>
      </c>
      <c r="F59" s="148" t="str">
        <f t="shared" si="8"/>
        <v>NO</v>
      </c>
      <c r="G59" s="168">
        <f>VLOOKUP(B59,Combined!B37:AN98,39,FALSE)</f>
        <v>3</v>
      </c>
      <c r="H59" s="151" t="str">
        <f t="shared" si="9"/>
        <v>GRADUATE</v>
      </c>
      <c r="I59" s="150" t="str">
        <f t="shared" si="10"/>
        <v>-</v>
      </c>
      <c r="K59" s="172">
        <f t="shared" si="11"/>
        <v>5.1751066513196109E-2</v>
      </c>
      <c r="L59" s="175">
        <f t="shared" si="5"/>
        <v>84.854038525153584</v>
      </c>
      <c r="M59" s="175">
        <f t="shared" si="6"/>
        <v>96.406714163018478</v>
      </c>
    </row>
    <row r="60" spans="1:13" ht="18">
      <c r="A60" s="146">
        <v>40</v>
      </c>
      <c r="B60" s="147" t="s">
        <v>74</v>
      </c>
      <c r="C60" s="148">
        <f>VLOOKUP($B60,'1st Sem Ave'!$B$16:$AF$77,29,FALSE)</f>
        <v>87.222222222222229</v>
      </c>
      <c r="D60" s="148">
        <f>VLOOKUP($B60,'2nd Sem Ave'!$B$16:$AF$77,29,FALSE)</f>
        <v>89.166666666666671</v>
      </c>
      <c r="E60" s="149">
        <f t="shared" si="7"/>
        <v>88.194444444444457</v>
      </c>
      <c r="F60" s="148" t="str">
        <f t="shared" si="8"/>
        <v>NO</v>
      </c>
      <c r="G60" s="168">
        <f>VLOOKUP(B60,Combined!B42:AN103,39,FALSE)</f>
        <v>2</v>
      </c>
      <c r="H60" s="151" t="str">
        <f t="shared" si="9"/>
        <v>GRADUATE</v>
      </c>
      <c r="I60" s="150" t="str">
        <f t="shared" si="10"/>
        <v>-</v>
      </c>
      <c r="K60" s="172">
        <f t="shared" si="11"/>
        <v>9.6787474302576448E-2</v>
      </c>
      <c r="L60" s="175">
        <f t="shared" si="5"/>
        <v>84.854038525153584</v>
      </c>
      <c r="M60" s="175">
        <f t="shared" si="6"/>
        <v>96.406714163018478</v>
      </c>
    </row>
    <row r="61" spans="1:13" ht="18">
      <c r="A61" s="146">
        <v>41</v>
      </c>
      <c r="B61" s="147" t="s">
        <v>75</v>
      </c>
      <c r="C61" s="148">
        <f>VLOOKUP($B61,'1st Sem Ave'!$B$16:$AF$77,29,FALSE)</f>
        <v>83</v>
      </c>
      <c r="D61" s="148">
        <f>VLOOKUP($B61,'2nd Sem Ave'!$B$16:$AF$77,29,FALSE)</f>
        <v>86.222222222222229</v>
      </c>
      <c r="E61" s="149">
        <f t="shared" si="7"/>
        <v>84.611111111111114</v>
      </c>
      <c r="F61" s="148" t="str">
        <f t="shared" si="8"/>
        <v>NO</v>
      </c>
      <c r="G61" s="168">
        <f>VLOOKUP(B61,Combined!B43:AN104,39,FALSE)</f>
        <v>6</v>
      </c>
      <c r="H61" s="151" t="str">
        <f t="shared" si="9"/>
        <v>GRADUATE</v>
      </c>
      <c r="I61" s="150" t="str">
        <f t="shared" si="10"/>
        <v>-</v>
      </c>
      <c r="K61" s="172">
        <f t="shared" si="11"/>
        <v>1.5743604961208732E-2</v>
      </c>
      <c r="L61" s="175">
        <f t="shared" si="5"/>
        <v>84.854038525153584</v>
      </c>
      <c r="M61" s="175">
        <f t="shared" si="6"/>
        <v>96.406714163018478</v>
      </c>
    </row>
    <row r="62" spans="1:13" ht="18">
      <c r="A62" s="146">
        <v>42</v>
      </c>
      <c r="B62" s="147" t="s">
        <v>76</v>
      </c>
      <c r="C62" s="148">
        <f>VLOOKUP($B62,'1st Sem Ave'!$B$16:$AF$77,29,FALSE)</f>
        <v>87.111111111111114</v>
      </c>
      <c r="D62" s="148">
        <f>VLOOKUP($B62,'2nd Sem Ave'!$B$16:$AF$77,29,FALSE)</f>
        <v>91</v>
      </c>
      <c r="E62" s="149">
        <f t="shared" si="7"/>
        <v>89.055555555555557</v>
      </c>
      <c r="F62" s="148" t="str">
        <f t="shared" si="8"/>
        <v>NO</v>
      </c>
      <c r="G62" s="168">
        <f>VLOOKUP(B62,Combined!B44:AN105,39,FALSE)</f>
        <v>3</v>
      </c>
      <c r="H62" s="151" t="str">
        <f t="shared" si="9"/>
        <v>GRADUATE</v>
      </c>
      <c r="I62" s="150" t="str">
        <f t="shared" si="10"/>
        <v>-</v>
      </c>
      <c r="K62" s="172">
        <f t="shared" si="11"/>
        <v>0.1190491512812204</v>
      </c>
      <c r="L62" s="175">
        <f t="shared" si="5"/>
        <v>84.854038525153584</v>
      </c>
      <c r="M62" s="175">
        <f t="shared" si="6"/>
        <v>96.406714163018478</v>
      </c>
    </row>
    <row r="63" spans="1:13" ht="18">
      <c r="A63" s="146">
        <v>52</v>
      </c>
      <c r="B63" s="147" t="s">
        <v>86</v>
      </c>
      <c r="C63" s="148">
        <f>VLOOKUP($B63,'1st Sem Ave'!$B$16:$AF$77,29,FALSE)</f>
        <v>88.555555555555557</v>
      </c>
      <c r="D63" s="148">
        <f>VLOOKUP($B63,'2nd Sem Ave'!$B$16:$AF$77,29,FALSE)</f>
        <v>89.388888888888886</v>
      </c>
      <c r="E63" s="149">
        <f t="shared" si="7"/>
        <v>88.972222222222229</v>
      </c>
      <c r="F63" s="148" t="str">
        <f t="shared" si="8"/>
        <v>NO</v>
      </c>
      <c r="G63" s="168">
        <f>VLOOKUP(B63,Combined!B54:AN115,39,FALSE)</f>
        <v>2</v>
      </c>
      <c r="H63" s="151" t="str">
        <f t="shared" si="9"/>
        <v>GRADUATE</v>
      </c>
      <c r="I63" s="150" t="str">
        <f t="shared" si="10"/>
        <v>-</v>
      </c>
      <c r="K63" s="172">
        <f t="shared" si="11"/>
        <v>0.11714206551356984</v>
      </c>
      <c r="L63" s="175">
        <f t="shared" si="5"/>
        <v>84.854038525153584</v>
      </c>
      <c r="M63" s="175">
        <f t="shared" si="6"/>
        <v>96.406714163018478</v>
      </c>
    </row>
    <row r="64" spans="1:13" ht="18">
      <c r="A64" s="146">
        <v>56</v>
      </c>
      <c r="B64" s="147" t="s">
        <v>90</v>
      </c>
      <c r="C64" s="148">
        <f>VLOOKUP($B64,'1st Sem Ave'!$B$16:$AF$77,29,FALSE)</f>
        <v>87.111111111111114</v>
      </c>
      <c r="D64" s="148">
        <f>VLOOKUP($B64,'2nd Sem Ave'!$B$16:$AF$77,29,FALSE)</f>
        <v>90.444444444444443</v>
      </c>
      <c r="E64" s="149">
        <f t="shared" si="7"/>
        <v>88.777777777777771</v>
      </c>
      <c r="F64" s="148" t="str">
        <f t="shared" si="8"/>
        <v>NO</v>
      </c>
      <c r="G64" s="168">
        <f>VLOOKUP(B64,Combined!B58:AN119,39,FALSE)</f>
        <v>1</v>
      </c>
      <c r="H64" s="151" t="str">
        <f t="shared" si="9"/>
        <v>GRADUATE</v>
      </c>
      <c r="I64" s="150" t="str">
        <f t="shared" si="10"/>
        <v>-</v>
      </c>
      <c r="K64" s="172">
        <f t="shared" si="11"/>
        <v>0.11244552123930503</v>
      </c>
      <c r="L64" s="175">
        <f t="shared" si="5"/>
        <v>84.854038525153584</v>
      </c>
      <c r="M64" s="175">
        <f t="shared" si="6"/>
        <v>96.406714163018478</v>
      </c>
    </row>
  </sheetData>
  <sheetProtection algorithmName="SHA-512" hashValue="l4n4//5eFiN91n+tEeiyjL/d5k8Byn31MHVdetCSRz5541UMg6RkiLArrf5RR6boQIHV0iysiVBLnIPE6NFoRw==" saltValue="MNdIuSbjHpUMGIo74HJZdw==" spinCount="100000" sheet="1" objects="1" scenarios="1" selectLockedCells="1" selectUnlockedCells="1"/>
  <autoFilter ref="A2:I64" xr:uid="{9B5926F4-379E-4C33-9BBE-34C75AFB3D50}">
    <sortState xmlns:xlrd2="http://schemas.microsoft.com/office/spreadsheetml/2017/richdata2" ref="A3:I64">
      <sortCondition ref="I2:I64"/>
    </sortState>
  </autoFilter>
  <conditionalFormatting sqref="H3:H64">
    <cfRule type="containsText" dxfId="2" priority="1" operator="containsText" text="WITH HIGH HONORS">
      <formula>NOT(ISERROR(SEARCH("WITH HIGH HONORS",H3)))</formula>
    </cfRule>
    <cfRule type="containsText" dxfId="1" priority="2" operator="containsText" text="WITH HONORS">
      <formula>NOT(ISERROR(SEARCH("WITH HONORS",H3)))</formula>
    </cfRule>
    <cfRule type="containsText" dxfId="0" priority="3" operator="containsText" text="GRADUATE">
      <formula>NOT(ISERROR(SEARCH("GRADUATE",H3)))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C527-BFFB-425D-829F-B392DC676AAA}">
  <dimension ref="B1:AA135"/>
  <sheetViews>
    <sheetView topLeftCell="B14" zoomScale="110" zoomScaleNormal="110" workbookViewId="0">
      <pane xSplit="3" ySplit="2" topLeftCell="E67" activePane="bottomRight" state="frozen"/>
      <selection activeCell="N74" sqref="N74"/>
      <selection pane="topRight" activeCell="N74" sqref="N74"/>
      <selection pane="bottomLeft" activeCell="N74" sqref="N74"/>
      <selection pane="bottomRight" activeCell="N74" sqref="N74"/>
    </sheetView>
  </sheetViews>
  <sheetFormatPr defaultColWidth="9.109375" defaultRowHeight="17.399999999999999"/>
  <cols>
    <col min="1" max="1" width="9.109375" style="2"/>
    <col min="2" max="3" width="5" style="3" customWidth="1"/>
    <col min="4" max="4" width="28.6640625" style="5" customWidth="1"/>
    <col min="5" max="5" width="4.109375" style="60" customWidth="1"/>
    <col min="6" max="13" width="4.109375" style="61" customWidth="1"/>
    <col min="14" max="14" width="18.109375" style="3" customWidth="1"/>
    <col min="15" max="16384" width="9.109375" style="2"/>
  </cols>
  <sheetData>
    <row r="1" spans="2:27" ht="18" thickBot="1">
      <c r="B1" s="6"/>
      <c r="C1" s="6"/>
      <c r="D1" s="7"/>
      <c r="E1" s="41"/>
      <c r="F1" s="42"/>
      <c r="G1" s="42"/>
      <c r="H1" s="42"/>
      <c r="I1" s="42"/>
      <c r="J1" s="42"/>
      <c r="K1" s="42"/>
      <c r="L1" s="42"/>
      <c r="M1" s="42"/>
      <c r="N1" s="6"/>
      <c r="O1" s="1"/>
      <c r="P1" s="1"/>
      <c r="Q1" s="1"/>
      <c r="R1" s="1"/>
    </row>
    <row r="2" spans="2:27" ht="13.8">
      <c r="B2" s="179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"/>
      <c r="P2" s="1"/>
      <c r="Q2" s="1"/>
      <c r="R2" s="1"/>
      <c r="AA2" s="2" t="s">
        <v>16</v>
      </c>
    </row>
    <row r="3" spans="2:27" ht="18.600000000000001">
      <c r="B3" s="181" t="s">
        <v>9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"/>
      <c r="P3" s="1"/>
      <c r="Q3" s="1"/>
      <c r="R3" s="1"/>
      <c r="AA3" s="2" t="s">
        <v>7</v>
      </c>
    </row>
    <row r="4" spans="2:27" ht="13.8">
      <c r="B4" s="183" t="s">
        <v>10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"/>
      <c r="P4" s="1"/>
      <c r="Q4" s="1"/>
      <c r="R4" s="1"/>
      <c r="AA4" s="2" t="s">
        <v>13</v>
      </c>
    </row>
    <row r="5" spans="2:27" ht="13.8">
      <c r="B5" s="183" t="s">
        <v>11</v>
      </c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"/>
      <c r="P5" s="1"/>
      <c r="Q5" s="1"/>
      <c r="R5" s="1"/>
      <c r="AA5" s="2" t="s">
        <v>14</v>
      </c>
    </row>
    <row r="6" spans="2:27" ht="13.8">
      <c r="B6" s="185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"/>
      <c r="P6" s="1"/>
      <c r="Q6" s="1"/>
      <c r="R6" s="1"/>
      <c r="AA6" s="2" t="s">
        <v>15</v>
      </c>
    </row>
    <row r="7" spans="2:27">
      <c r="B7" s="177" t="s">
        <v>12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"/>
      <c r="P7" s="1"/>
      <c r="Q7" s="1"/>
      <c r="R7" s="1"/>
    </row>
    <row r="8" spans="2:27" ht="13.8">
      <c r="B8" s="185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"/>
      <c r="P8" s="1"/>
      <c r="Q8" s="1"/>
      <c r="R8" s="1"/>
    </row>
    <row r="9" spans="2:27" ht="16.8">
      <c r="B9" s="183" t="s">
        <v>5</v>
      </c>
      <c r="C9" s="184"/>
      <c r="D9" s="184"/>
      <c r="E9" s="187" t="s">
        <v>14</v>
      </c>
      <c r="F9" s="187"/>
      <c r="G9" s="187"/>
      <c r="H9" s="78"/>
      <c r="I9" s="78"/>
      <c r="J9" s="78"/>
      <c r="K9" s="78"/>
      <c r="L9" s="78"/>
      <c r="M9" s="78"/>
      <c r="N9" s="62"/>
      <c r="O9" s="1"/>
      <c r="P9" s="1"/>
      <c r="Q9" s="1"/>
      <c r="R9" s="1"/>
    </row>
    <row r="10" spans="2:27" ht="16.8">
      <c r="B10" s="72" t="s">
        <v>17</v>
      </c>
      <c r="C10" s="73"/>
      <c r="D10" s="73"/>
      <c r="E10" s="188" t="s">
        <v>18</v>
      </c>
      <c r="F10" s="188"/>
      <c r="G10" s="188"/>
      <c r="H10" s="78"/>
      <c r="I10" s="78"/>
      <c r="J10" s="78"/>
      <c r="K10" s="78"/>
      <c r="L10" s="78"/>
      <c r="M10" s="78"/>
      <c r="N10" s="62"/>
      <c r="O10" s="1"/>
      <c r="P10" s="1"/>
      <c r="Q10" s="1"/>
      <c r="R10" s="1"/>
    </row>
    <row r="11" spans="2:27" ht="16.8">
      <c r="B11" s="183" t="s">
        <v>33</v>
      </c>
      <c r="C11" s="184"/>
      <c r="D11" s="184"/>
      <c r="E11" s="187"/>
      <c r="F11" s="187"/>
      <c r="G11" s="187"/>
      <c r="H11" s="189"/>
      <c r="I11" s="189"/>
      <c r="J11" s="189"/>
      <c r="K11" s="189"/>
      <c r="L11" s="189"/>
      <c r="M11" s="189"/>
      <c r="N11" s="189"/>
      <c r="O11" s="1"/>
      <c r="P11" s="1"/>
      <c r="Q11" s="1"/>
      <c r="R11" s="1"/>
    </row>
    <row r="12" spans="2:27" ht="13.8">
      <c r="B12" s="183" t="s">
        <v>34</v>
      </c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"/>
      <c r="P12" s="1"/>
      <c r="Q12" s="1"/>
      <c r="R12" s="1"/>
    </row>
    <row r="13" spans="2:27" ht="14.4" thickBot="1">
      <c r="B13" s="190" t="s">
        <v>2</v>
      </c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"/>
      <c r="P13" s="1"/>
      <c r="Q13" s="1"/>
      <c r="R13" s="1"/>
    </row>
    <row r="14" spans="2:27" ht="187.8" thickBot="1">
      <c r="B14" s="10" t="s">
        <v>1</v>
      </c>
      <c r="C14" s="192" t="s">
        <v>0</v>
      </c>
      <c r="D14" s="193"/>
      <c r="E14" s="86" t="s">
        <v>108</v>
      </c>
      <c r="F14" s="86" t="s">
        <v>109</v>
      </c>
      <c r="G14" s="86" t="s">
        <v>110</v>
      </c>
      <c r="H14" s="86" t="s">
        <v>111</v>
      </c>
      <c r="I14" s="86" t="s">
        <v>112</v>
      </c>
      <c r="J14" s="86" t="s">
        <v>113</v>
      </c>
      <c r="K14" s="86" t="s">
        <v>114</v>
      </c>
      <c r="L14" s="86" t="s">
        <v>115</v>
      </c>
      <c r="M14" s="86" t="s">
        <v>116</v>
      </c>
      <c r="N14" s="39" t="s">
        <v>32</v>
      </c>
      <c r="O14" s="1"/>
      <c r="P14" s="1"/>
      <c r="Q14" s="1"/>
      <c r="R14" s="1"/>
    </row>
    <row r="15" spans="2:27" hidden="1" thickBot="1">
      <c r="B15" s="11"/>
      <c r="C15" s="194"/>
      <c r="D15" s="195"/>
      <c r="E15" s="46"/>
      <c r="F15" s="46"/>
      <c r="G15" s="46"/>
      <c r="H15" s="46"/>
      <c r="I15" s="46"/>
      <c r="J15" s="46"/>
      <c r="K15" s="47"/>
      <c r="L15" s="46"/>
      <c r="M15" s="46"/>
      <c r="N15" s="40"/>
      <c r="O15" s="1"/>
      <c r="P15" s="1"/>
      <c r="Q15" s="1"/>
      <c r="R15" s="1"/>
    </row>
    <row r="16" spans="2:27" ht="15.75" customHeight="1">
      <c r="B16" s="12">
        <v>1</v>
      </c>
      <c r="C16" s="66" t="s">
        <v>35</v>
      </c>
      <c r="D16" s="67"/>
      <c r="E16" s="48">
        <v>87</v>
      </c>
      <c r="F16" s="49">
        <v>87</v>
      </c>
      <c r="G16" s="50">
        <v>85</v>
      </c>
      <c r="H16" s="50">
        <v>94</v>
      </c>
      <c r="I16" s="49">
        <v>84</v>
      </c>
      <c r="J16" s="48">
        <v>88</v>
      </c>
      <c r="K16" s="49">
        <v>91</v>
      </c>
      <c r="L16" s="49">
        <v>90</v>
      </c>
      <c r="M16" s="50">
        <v>95</v>
      </c>
      <c r="N16" s="63">
        <f t="shared" ref="N16:N77" si="0">AVERAGE(E16:M16)</f>
        <v>89</v>
      </c>
      <c r="O16" s="1"/>
      <c r="P16" s="1"/>
      <c r="Q16" s="1"/>
      <c r="R16" s="1"/>
    </row>
    <row r="17" spans="2:18" ht="18">
      <c r="B17" s="12">
        <v>2</v>
      </c>
      <c r="C17" s="65" t="s">
        <v>36</v>
      </c>
      <c r="D17" s="67"/>
      <c r="E17" s="48">
        <v>88</v>
      </c>
      <c r="F17" s="49">
        <v>90</v>
      </c>
      <c r="G17" s="50">
        <v>86</v>
      </c>
      <c r="H17" s="50">
        <v>96</v>
      </c>
      <c r="I17" s="49">
        <v>83</v>
      </c>
      <c r="J17" s="48">
        <v>96</v>
      </c>
      <c r="K17" s="49">
        <v>92</v>
      </c>
      <c r="L17" s="49">
        <v>90</v>
      </c>
      <c r="M17" s="50">
        <v>95</v>
      </c>
      <c r="N17" s="63">
        <f t="shared" si="0"/>
        <v>90.666666666666671</v>
      </c>
      <c r="O17" s="1"/>
      <c r="P17" s="1"/>
      <c r="Q17" s="1"/>
      <c r="R17" s="1"/>
    </row>
    <row r="18" spans="2:18" ht="18">
      <c r="B18" s="12">
        <v>3</v>
      </c>
      <c r="C18" s="65" t="s">
        <v>37</v>
      </c>
      <c r="D18" s="67"/>
      <c r="E18" s="48">
        <v>79</v>
      </c>
      <c r="F18" s="49">
        <v>83</v>
      </c>
      <c r="G18" s="50">
        <v>81</v>
      </c>
      <c r="H18" s="50">
        <v>86</v>
      </c>
      <c r="I18" s="49">
        <v>80</v>
      </c>
      <c r="J18" s="48">
        <v>77</v>
      </c>
      <c r="K18" s="49">
        <v>86</v>
      </c>
      <c r="L18" s="49">
        <v>84</v>
      </c>
      <c r="M18" s="50">
        <v>95</v>
      </c>
      <c r="N18" s="63">
        <f t="shared" si="0"/>
        <v>83.444444444444443</v>
      </c>
      <c r="O18" s="1"/>
      <c r="P18" s="1"/>
      <c r="Q18" s="1"/>
      <c r="R18" s="1"/>
    </row>
    <row r="19" spans="2:18" ht="18">
      <c r="B19" s="12">
        <v>4</v>
      </c>
      <c r="C19" s="65" t="s">
        <v>38</v>
      </c>
      <c r="D19" s="67"/>
      <c r="E19" s="48">
        <v>87</v>
      </c>
      <c r="F19" s="49">
        <v>92</v>
      </c>
      <c r="G19" s="50">
        <v>85</v>
      </c>
      <c r="H19" s="50">
        <v>96</v>
      </c>
      <c r="I19" s="49">
        <v>85</v>
      </c>
      <c r="J19" s="48">
        <v>89</v>
      </c>
      <c r="K19" s="49">
        <v>89</v>
      </c>
      <c r="L19" s="49">
        <v>96</v>
      </c>
      <c r="M19" s="50">
        <v>95</v>
      </c>
      <c r="N19" s="63">
        <f t="shared" si="0"/>
        <v>90.444444444444443</v>
      </c>
      <c r="O19" s="1"/>
      <c r="P19" s="1"/>
      <c r="Q19" s="1"/>
      <c r="R19" s="1"/>
    </row>
    <row r="20" spans="2:18" ht="18">
      <c r="B20" s="12">
        <v>5</v>
      </c>
      <c r="C20" s="65" t="s">
        <v>39</v>
      </c>
      <c r="D20" s="67"/>
      <c r="E20" s="48">
        <v>87</v>
      </c>
      <c r="F20" s="49">
        <v>92</v>
      </c>
      <c r="G20" s="50">
        <v>87</v>
      </c>
      <c r="H20" s="50">
        <v>96</v>
      </c>
      <c r="I20" s="49">
        <v>81</v>
      </c>
      <c r="J20" s="48">
        <v>91</v>
      </c>
      <c r="K20" s="49">
        <v>91</v>
      </c>
      <c r="L20" s="49">
        <v>92</v>
      </c>
      <c r="M20" s="50">
        <v>95</v>
      </c>
      <c r="N20" s="63">
        <f t="shared" si="0"/>
        <v>90.222222222222229</v>
      </c>
      <c r="O20" s="1"/>
      <c r="P20" s="1"/>
      <c r="Q20" s="1"/>
      <c r="R20" s="1"/>
    </row>
    <row r="21" spans="2:18" ht="18">
      <c r="B21" s="12">
        <v>6</v>
      </c>
      <c r="C21" s="65" t="s">
        <v>40</v>
      </c>
      <c r="D21" s="67"/>
      <c r="E21" s="48">
        <v>88</v>
      </c>
      <c r="F21" s="49">
        <v>92</v>
      </c>
      <c r="G21" s="50">
        <v>92</v>
      </c>
      <c r="H21" s="50">
        <v>95</v>
      </c>
      <c r="I21" s="49">
        <v>87</v>
      </c>
      <c r="J21" s="48">
        <v>91</v>
      </c>
      <c r="K21" s="49">
        <v>89</v>
      </c>
      <c r="L21" s="49">
        <v>94</v>
      </c>
      <c r="M21" s="50">
        <v>95</v>
      </c>
      <c r="N21" s="63">
        <f t="shared" si="0"/>
        <v>91.444444444444443</v>
      </c>
      <c r="O21" s="1"/>
      <c r="P21" s="1"/>
      <c r="Q21" s="1"/>
      <c r="R21" s="1"/>
    </row>
    <row r="22" spans="2:18" ht="18">
      <c r="B22" s="12">
        <v>7</v>
      </c>
      <c r="C22" s="65" t="s">
        <v>41</v>
      </c>
      <c r="D22" s="67"/>
      <c r="E22" s="48">
        <v>88</v>
      </c>
      <c r="F22" s="49">
        <v>91</v>
      </c>
      <c r="G22" s="50">
        <v>86</v>
      </c>
      <c r="H22" s="50">
        <v>96</v>
      </c>
      <c r="I22" s="49">
        <v>85</v>
      </c>
      <c r="J22" s="48">
        <v>92</v>
      </c>
      <c r="K22" s="49">
        <v>93</v>
      </c>
      <c r="L22" s="49">
        <v>94</v>
      </c>
      <c r="M22" s="50">
        <v>95</v>
      </c>
      <c r="N22" s="63">
        <f t="shared" si="0"/>
        <v>91.111111111111114</v>
      </c>
      <c r="O22" s="1"/>
      <c r="P22" s="1"/>
      <c r="Q22" s="1"/>
      <c r="R22" s="1"/>
    </row>
    <row r="23" spans="2:18" ht="18">
      <c r="B23" s="12">
        <v>8</v>
      </c>
      <c r="C23" s="65" t="s">
        <v>42</v>
      </c>
      <c r="D23" s="67"/>
      <c r="E23" s="48">
        <v>80</v>
      </c>
      <c r="F23" s="49">
        <v>85</v>
      </c>
      <c r="G23" s="50">
        <v>86</v>
      </c>
      <c r="H23" s="50">
        <v>94</v>
      </c>
      <c r="I23" s="49">
        <v>87</v>
      </c>
      <c r="J23" s="48">
        <v>79</v>
      </c>
      <c r="K23" s="49">
        <v>88</v>
      </c>
      <c r="L23" s="49">
        <v>93</v>
      </c>
      <c r="M23" s="50">
        <v>94</v>
      </c>
      <c r="N23" s="63">
        <f t="shared" si="0"/>
        <v>87.333333333333329</v>
      </c>
      <c r="O23" s="1"/>
      <c r="P23" s="1"/>
      <c r="Q23" s="1"/>
      <c r="R23" s="1"/>
    </row>
    <row r="24" spans="2:18" ht="18">
      <c r="B24" s="12">
        <v>9</v>
      </c>
      <c r="C24" s="65" t="s">
        <v>43</v>
      </c>
      <c r="D24" s="67"/>
      <c r="E24" s="48">
        <v>89</v>
      </c>
      <c r="F24" s="49">
        <v>95</v>
      </c>
      <c r="G24" s="50">
        <v>92</v>
      </c>
      <c r="H24" s="50">
        <v>98</v>
      </c>
      <c r="I24" s="49">
        <v>86</v>
      </c>
      <c r="J24" s="48">
        <v>93</v>
      </c>
      <c r="K24" s="49">
        <v>91</v>
      </c>
      <c r="L24" s="49">
        <v>95</v>
      </c>
      <c r="M24" s="50">
        <v>95</v>
      </c>
      <c r="N24" s="63">
        <f t="shared" si="0"/>
        <v>92.666666666666671</v>
      </c>
      <c r="O24" s="1"/>
      <c r="P24" s="1"/>
      <c r="Q24" s="1"/>
      <c r="R24" s="1"/>
    </row>
    <row r="25" spans="2:18" ht="18">
      <c r="B25" s="12">
        <v>10</v>
      </c>
      <c r="C25" s="65" t="s">
        <v>44</v>
      </c>
      <c r="D25" s="67"/>
      <c r="E25" s="48">
        <v>82</v>
      </c>
      <c r="F25" s="49">
        <v>86</v>
      </c>
      <c r="G25" s="50">
        <v>82</v>
      </c>
      <c r="H25" s="50">
        <v>92</v>
      </c>
      <c r="I25" s="49">
        <v>82</v>
      </c>
      <c r="J25" s="48">
        <v>82</v>
      </c>
      <c r="K25" s="49">
        <v>91</v>
      </c>
      <c r="L25" s="49">
        <v>88</v>
      </c>
      <c r="M25" s="50">
        <v>95</v>
      </c>
      <c r="N25" s="63">
        <f t="shared" si="0"/>
        <v>86.666666666666671</v>
      </c>
      <c r="O25" s="1"/>
      <c r="P25" s="1"/>
      <c r="Q25" s="1"/>
      <c r="R25" s="1"/>
    </row>
    <row r="26" spans="2:18" s="1" customFormat="1" ht="18">
      <c r="B26" s="12">
        <v>11</v>
      </c>
      <c r="C26" s="65" t="s">
        <v>45</v>
      </c>
      <c r="D26" s="67"/>
      <c r="E26" s="48">
        <v>87</v>
      </c>
      <c r="F26" s="49">
        <v>93</v>
      </c>
      <c r="G26" s="50">
        <v>85</v>
      </c>
      <c r="H26" s="50">
        <v>94</v>
      </c>
      <c r="I26" s="49">
        <v>85</v>
      </c>
      <c r="J26" s="48">
        <v>81</v>
      </c>
      <c r="K26" s="49">
        <v>91</v>
      </c>
      <c r="L26" s="49">
        <v>90</v>
      </c>
      <c r="M26" s="50">
        <v>95</v>
      </c>
      <c r="N26" s="63">
        <f t="shared" si="0"/>
        <v>89</v>
      </c>
    </row>
    <row r="27" spans="2:18" ht="18">
      <c r="B27" s="12">
        <v>12</v>
      </c>
      <c r="C27" s="65" t="s">
        <v>46</v>
      </c>
      <c r="D27" s="67"/>
      <c r="E27" s="48">
        <v>85</v>
      </c>
      <c r="F27" s="49">
        <v>90</v>
      </c>
      <c r="G27" s="50">
        <v>81</v>
      </c>
      <c r="H27" s="50">
        <v>90</v>
      </c>
      <c r="I27" s="49">
        <v>82</v>
      </c>
      <c r="J27" s="48">
        <v>78</v>
      </c>
      <c r="K27" s="49">
        <v>86</v>
      </c>
      <c r="L27" s="49">
        <v>86</v>
      </c>
      <c r="M27" s="50">
        <v>95</v>
      </c>
      <c r="N27" s="63">
        <f t="shared" si="0"/>
        <v>85.888888888888886</v>
      </c>
      <c r="O27" s="1"/>
      <c r="P27" s="1"/>
      <c r="Q27" s="1"/>
      <c r="R27" s="1"/>
    </row>
    <row r="28" spans="2:18" ht="18">
      <c r="B28" s="12">
        <v>13</v>
      </c>
      <c r="C28" s="65" t="s">
        <v>47</v>
      </c>
      <c r="D28" s="67"/>
      <c r="E28" s="48">
        <v>91</v>
      </c>
      <c r="F28" s="49">
        <v>93</v>
      </c>
      <c r="G28" s="50">
        <v>92</v>
      </c>
      <c r="H28" s="50">
        <v>96</v>
      </c>
      <c r="I28" s="49">
        <v>88</v>
      </c>
      <c r="J28" s="48">
        <v>92</v>
      </c>
      <c r="K28" s="49">
        <v>93</v>
      </c>
      <c r="L28" s="49">
        <v>96</v>
      </c>
      <c r="M28" s="50">
        <v>95</v>
      </c>
      <c r="N28" s="63">
        <f t="shared" si="0"/>
        <v>92.888888888888886</v>
      </c>
      <c r="O28" s="1"/>
      <c r="P28" s="1"/>
      <c r="Q28" s="1"/>
      <c r="R28" s="1"/>
    </row>
    <row r="29" spans="2:18" ht="18">
      <c r="B29" s="12">
        <v>14</v>
      </c>
      <c r="C29" s="65" t="s">
        <v>48</v>
      </c>
      <c r="D29" s="67"/>
      <c r="E29" s="48">
        <v>83</v>
      </c>
      <c r="F29" s="49">
        <v>90</v>
      </c>
      <c r="G29" s="50">
        <v>84</v>
      </c>
      <c r="H29" s="50">
        <v>95</v>
      </c>
      <c r="I29" s="49">
        <v>84</v>
      </c>
      <c r="J29" s="48">
        <v>85</v>
      </c>
      <c r="K29" s="49">
        <v>93</v>
      </c>
      <c r="L29" s="49">
        <v>87</v>
      </c>
      <c r="M29" s="50">
        <v>95</v>
      </c>
      <c r="N29" s="63">
        <f t="shared" si="0"/>
        <v>88.444444444444443</v>
      </c>
      <c r="O29" s="1"/>
      <c r="P29" s="1"/>
      <c r="Q29" s="1"/>
      <c r="R29" s="1"/>
    </row>
    <row r="30" spans="2:18" ht="18">
      <c r="B30" s="12">
        <v>15</v>
      </c>
      <c r="C30" s="65" t="s">
        <v>49</v>
      </c>
      <c r="D30" s="67"/>
      <c r="E30" s="48">
        <v>73</v>
      </c>
      <c r="F30" s="49">
        <v>75</v>
      </c>
      <c r="G30" s="50">
        <v>87</v>
      </c>
      <c r="H30" s="50">
        <v>93</v>
      </c>
      <c r="I30" s="49">
        <v>84</v>
      </c>
      <c r="J30" s="48">
        <v>84</v>
      </c>
      <c r="K30" s="49">
        <v>88</v>
      </c>
      <c r="L30" s="49">
        <v>91</v>
      </c>
      <c r="M30" s="50">
        <v>95</v>
      </c>
      <c r="N30" s="63">
        <f t="shared" si="0"/>
        <v>85.555555555555557</v>
      </c>
      <c r="O30" s="1"/>
      <c r="P30" s="1"/>
      <c r="Q30" s="1"/>
      <c r="R30" s="1"/>
    </row>
    <row r="31" spans="2:18" ht="18">
      <c r="B31" s="12">
        <v>16</v>
      </c>
      <c r="C31" s="65" t="s">
        <v>50</v>
      </c>
      <c r="D31" s="67"/>
      <c r="E31" s="48">
        <v>85</v>
      </c>
      <c r="F31" s="49">
        <v>78</v>
      </c>
      <c r="G31" s="50">
        <v>88</v>
      </c>
      <c r="H31" s="50">
        <v>91</v>
      </c>
      <c r="I31" s="49">
        <v>84</v>
      </c>
      <c r="J31" s="48">
        <v>87</v>
      </c>
      <c r="K31" s="49">
        <v>89</v>
      </c>
      <c r="L31" s="49">
        <v>90</v>
      </c>
      <c r="M31" s="50">
        <v>94</v>
      </c>
      <c r="N31" s="63">
        <f t="shared" si="0"/>
        <v>87.333333333333329</v>
      </c>
      <c r="O31" s="1"/>
      <c r="P31" s="1"/>
      <c r="Q31" s="1"/>
      <c r="R31" s="1"/>
    </row>
    <row r="32" spans="2:18" ht="18">
      <c r="B32" s="12">
        <v>17</v>
      </c>
      <c r="C32" s="65" t="s">
        <v>51</v>
      </c>
      <c r="D32" s="67"/>
      <c r="E32" s="48">
        <v>86</v>
      </c>
      <c r="F32" s="49">
        <v>87</v>
      </c>
      <c r="G32" s="50">
        <v>83</v>
      </c>
      <c r="H32" s="50">
        <v>88</v>
      </c>
      <c r="I32" s="49">
        <v>81</v>
      </c>
      <c r="J32" s="48">
        <v>84</v>
      </c>
      <c r="K32" s="49">
        <v>84</v>
      </c>
      <c r="L32" s="49">
        <v>86</v>
      </c>
      <c r="M32" s="50">
        <v>95</v>
      </c>
      <c r="N32" s="63">
        <f t="shared" si="0"/>
        <v>86</v>
      </c>
      <c r="O32" s="1"/>
      <c r="P32" s="1"/>
      <c r="Q32" s="1"/>
      <c r="R32" s="1"/>
    </row>
    <row r="33" spans="2:25" ht="18">
      <c r="B33" s="12">
        <v>18</v>
      </c>
      <c r="C33" s="65" t="s">
        <v>52</v>
      </c>
      <c r="D33" s="67"/>
      <c r="E33" s="48">
        <v>75</v>
      </c>
      <c r="F33" s="49">
        <v>82</v>
      </c>
      <c r="G33" s="50">
        <v>80</v>
      </c>
      <c r="H33" s="50">
        <v>87</v>
      </c>
      <c r="I33" s="49">
        <v>76</v>
      </c>
      <c r="J33" s="48">
        <v>75</v>
      </c>
      <c r="K33" s="49">
        <v>83</v>
      </c>
      <c r="L33" s="49">
        <v>75</v>
      </c>
      <c r="M33" s="50">
        <v>94</v>
      </c>
      <c r="N33" s="63">
        <f t="shared" si="0"/>
        <v>80.777777777777771</v>
      </c>
      <c r="O33" s="1"/>
      <c r="P33" s="1"/>
      <c r="Q33" s="1"/>
      <c r="R33" s="1"/>
    </row>
    <row r="34" spans="2:25" ht="18">
      <c r="B34" s="12">
        <v>19</v>
      </c>
      <c r="C34" s="65" t="s">
        <v>53</v>
      </c>
      <c r="D34" s="67"/>
      <c r="E34" s="48">
        <v>81</v>
      </c>
      <c r="F34" s="49">
        <v>91</v>
      </c>
      <c r="G34" s="50">
        <v>84</v>
      </c>
      <c r="H34" s="50">
        <v>91</v>
      </c>
      <c r="I34" s="49">
        <v>85</v>
      </c>
      <c r="J34" s="48">
        <v>80</v>
      </c>
      <c r="K34" s="49">
        <v>87</v>
      </c>
      <c r="L34" s="49">
        <v>85</v>
      </c>
      <c r="M34" s="50">
        <v>95</v>
      </c>
      <c r="N34" s="63">
        <f t="shared" si="0"/>
        <v>86.555555555555557</v>
      </c>
      <c r="O34" s="1"/>
      <c r="P34" s="1"/>
      <c r="Q34" s="1"/>
      <c r="R34" s="1"/>
    </row>
    <row r="35" spans="2:25" ht="18">
      <c r="B35" s="12">
        <v>20</v>
      </c>
      <c r="C35" s="65" t="s">
        <v>54</v>
      </c>
      <c r="D35" s="67"/>
      <c r="E35" s="48">
        <v>87</v>
      </c>
      <c r="F35" s="49">
        <v>86</v>
      </c>
      <c r="G35" s="50">
        <v>87</v>
      </c>
      <c r="H35" s="50">
        <v>92</v>
      </c>
      <c r="I35" s="49">
        <v>85</v>
      </c>
      <c r="J35" s="48">
        <v>90</v>
      </c>
      <c r="K35" s="49">
        <v>90</v>
      </c>
      <c r="L35" s="49">
        <v>92</v>
      </c>
      <c r="M35" s="50">
        <v>95</v>
      </c>
      <c r="N35" s="63">
        <f t="shared" si="0"/>
        <v>89.333333333333329</v>
      </c>
      <c r="O35" s="1"/>
      <c r="P35" s="1"/>
      <c r="Q35" s="1"/>
      <c r="R35" s="1"/>
    </row>
    <row r="36" spans="2:25" s="1" customFormat="1" ht="18">
      <c r="B36" s="26">
        <v>21</v>
      </c>
      <c r="C36" s="65" t="s">
        <v>55</v>
      </c>
      <c r="D36" s="67"/>
      <c r="E36" s="48">
        <v>83</v>
      </c>
      <c r="F36" s="49">
        <v>88</v>
      </c>
      <c r="G36" s="50">
        <v>86</v>
      </c>
      <c r="H36" s="50">
        <v>92</v>
      </c>
      <c r="I36" s="49">
        <v>87</v>
      </c>
      <c r="J36" s="48">
        <v>81</v>
      </c>
      <c r="K36" s="49">
        <v>88</v>
      </c>
      <c r="L36" s="49">
        <v>86</v>
      </c>
      <c r="M36" s="50">
        <v>94</v>
      </c>
      <c r="N36" s="64">
        <f t="shared" si="0"/>
        <v>87.222222222222229</v>
      </c>
    </row>
    <row r="37" spans="2:25" ht="18">
      <c r="B37" s="12">
        <v>22</v>
      </c>
      <c r="C37" s="65" t="s">
        <v>56</v>
      </c>
      <c r="D37" s="67"/>
      <c r="E37" s="48">
        <v>84</v>
      </c>
      <c r="F37" s="49">
        <v>89</v>
      </c>
      <c r="G37" s="50">
        <v>84</v>
      </c>
      <c r="H37" s="50">
        <v>91</v>
      </c>
      <c r="I37" s="49">
        <v>87</v>
      </c>
      <c r="J37" s="48">
        <v>83</v>
      </c>
      <c r="K37" s="49">
        <v>91</v>
      </c>
      <c r="L37" s="49">
        <v>87</v>
      </c>
      <c r="M37" s="50">
        <v>95</v>
      </c>
      <c r="N37" s="63">
        <f t="shared" si="0"/>
        <v>87.888888888888886</v>
      </c>
      <c r="O37" s="1"/>
      <c r="P37" s="1"/>
      <c r="Q37" s="1"/>
      <c r="R37" s="1"/>
    </row>
    <row r="38" spans="2:25" ht="18">
      <c r="B38" s="12">
        <v>23</v>
      </c>
      <c r="C38" s="65" t="s">
        <v>57</v>
      </c>
      <c r="D38" s="67"/>
      <c r="E38" s="48">
        <v>89</v>
      </c>
      <c r="F38" s="49">
        <v>88</v>
      </c>
      <c r="G38" s="50">
        <v>90</v>
      </c>
      <c r="H38" s="50">
        <v>95</v>
      </c>
      <c r="I38" s="49">
        <v>85</v>
      </c>
      <c r="J38" s="48">
        <v>88</v>
      </c>
      <c r="K38" s="49">
        <v>91</v>
      </c>
      <c r="L38" s="49">
        <v>93</v>
      </c>
      <c r="M38" s="50">
        <v>95</v>
      </c>
      <c r="N38" s="63">
        <f t="shared" si="0"/>
        <v>90.444444444444443</v>
      </c>
      <c r="O38" s="1"/>
      <c r="P38" s="1"/>
      <c r="Q38" s="1"/>
      <c r="R38" s="1"/>
    </row>
    <row r="39" spans="2:25" ht="18">
      <c r="B39" s="12">
        <v>24</v>
      </c>
      <c r="C39" s="65" t="s">
        <v>58</v>
      </c>
      <c r="D39" s="67"/>
      <c r="E39" s="48">
        <v>85</v>
      </c>
      <c r="F39" s="49">
        <v>86</v>
      </c>
      <c r="G39" s="50">
        <v>84</v>
      </c>
      <c r="H39" s="50">
        <v>92</v>
      </c>
      <c r="I39" s="49">
        <v>83</v>
      </c>
      <c r="J39" s="48">
        <v>83</v>
      </c>
      <c r="K39" s="49">
        <v>89</v>
      </c>
      <c r="L39" s="49">
        <v>85</v>
      </c>
      <c r="M39" s="50">
        <v>95</v>
      </c>
      <c r="N39" s="63">
        <f t="shared" si="0"/>
        <v>86.888888888888886</v>
      </c>
      <c r="O39" s="1"/>
      <c r="P39" s="1"/>
      <c r="Q39" s="1"/>
      <c r="R39" s="1"/>
    </row>
    <row r="40" spans="2:25" s="1" customFormat="1" ht="18">
      <c r="B40" s="26">
        <v>25</v>
      </c>
      <c r="C40" s="65" t="s">
        <v>59</v>
      </c>
      <c r="D40" s="67"/>
      <c r="E40" s="48">
        <v>87</v>
      </c>
      <c r="F40" s="49">
        <v>89</v>
      </c>
      <c r="G40" s="50">
        <v>86</v>
      </c>
      <c r="H40" s="50">
        <v>95</v>
      </c>
      <c r="I40" s="49">
        <v>84</v>
      </c>
      <c r="J40" s="48">
        <v>85</v>
      </c>
      <c r="K40" s="49">
        <v>90</v>
      </c>
      <c r="L40" s="49">
        <v>89</v>
      </c>
      <c r="M40" s="50">
        <v>95</v>
      </c>
      <c r="N40" s="64">
        <f t="shared" si="0"/>
        <v>88.888888888888886</v>
      </c>
    </row>
    <row r="41" spans="2:25" s="1" customFormat="1" ht="18">
      <c r="B41" s="26">
        <v>26</v>
      </c>
      <c r="C41" s="65" t="s">
        <v>60</v>
      </c>
      <c r="D41" s="67"/>
      <c r="E41" s="48">
        <v>75</v>
      </c>
      <c r="F41" s="49">
        <v>81</v>
      </c>
      <c r="G41" s="50">
        <v>77</v>
      </c>
      <c r="H41" s="50">
        <v>81</v>
      </c>
      <c r="I41" s="49">
        <v>80</v>
      </c>
      <c r="J41" s="48">
        <v>75</v>
      </c>
      <c r="K41" s="49">
        <v>86</v>
      </c>
      <c r="L41" s="49">
        <v>84</v>
      </c>
      <c r="M41" s="50">
        <v>95</v>
      </c>
      <c r="N41" s="64">
        <f t="shared" si="0"/>
        <v>81.555555555555557</v>
      </c>
    </row>
    <row r="42" spans="2:25" s="1" customFormat="1" ht="18">
      <c r="B42" s="26">
        <v>27</v>
      </c>
      <c r="C42" s="65" t="s">
        <v>61</v>
      </c>
      <c r="D42" s="67"/>
      <c r="E42" s="48">
        <v>86</v>
      </c>
      <c r="F42" s="49">
        <v>87</v>
      </c>
      <c r="G42" s="50">
        <v>85</v>
      </c>
      <c r="H42" s="50">
        <v>91</v>
      </c>
      <c r="I42" s="49">
        <v>86</v>
      </c>
      <c r="J42" s="48">
        <v>83</v>
      </c>
      <c r="K42" s="49">
        <v>89</v>
      </c>
      <c r="L42" s="49">
        <v>90</v>
      </c>
      <c r="M42" s="50">
        <v>94</v>
      </c>
      <c r="N42" s="64">
        <f t="shared" si="0"/>
        <v>87.888888888888886</v>
      </c>
    </row>
    <row r="43" spans="2:25" s="1" customFormat="1" ht="18">
      <c r="B43" s="26">
        <v>28</v>
      </c>
      <c r="C43" s="65" t="s">
        <v>62</v>
      </c>
      <c r="D43" s="67"/>
      <c r="E43" s="48">
        <v>75</v>
      </c>
      <c r="F43" s="49">
        <v>75</v>
      </c>
      <c r="G43" s="50">
        <v>91</v>
      </c>
      <c r="H43" s="50">
        <v>79</v>
      </c>
      <c r="I43" s="49">
        <v>87</v>
      </c>
      <c r="J43" s="48">
        <v>91</v>
      </c>
      <c r="K43" s="49">
        <v>75</v>
      </c>
      <c r="L43" s="49">
        <v>81</v>
      </c>
      <c r="M43" s="50">
        <v>94</v>
      </c>
      <c r="N43" s="64">
        <f t="shared" si="0"/>
        <v>83.111111111111114</v>
      </c>
    </row>
    <row r="44" spans="2:25" s="1" customFormat="1" ht="18">
      <c r="B44" s="26">
        <v>29</v>
      </c>
      <c r="C44" s="65" t="s">
        <v>63</v>
      </c>
      <c r="D44" s="67"/>
      <c r="E44" s="48">
        <v>87</v>
      </c>
      <c r="F44" s="49">
        <v>90</v>
      </c>
      <c r="G44" s="50">
        <v>87</v>
      </c>
      <c r="H44" s="50">
        <v>94</v>
      </c>
      <c r="I44" s="49">
        <v>80</v>
      </c>
      <c r="J44" s="48">
        <v>86</v>
      </c>
      <c r="K44" s="49">
        <v>90</v>
      </c>
      <c r="L44" s="49">
        <v>87</v>
      </c>
      <c r="M44" s="50">
        <v>94</v>
      </c>
      <c r="N44" s="64">
        <f t="shared" si="0"/>
        <v>88.333333333333329</v>
      </c>
    </row>
    <row r="45" spans="2:25" s="1" customFormat="1" ht="18">
      <c r="B45" s="26">
        <v>30</v>
      </c>
      <c r="C45" s="65" t="s">
        <v>64</v>
      </c>
      <c r="D45" s="67"/>
      <c r="E45" s="48">
        <v>89</v>
      </c>
      <c r="F45" s="49">
        <v>91</v>
      </c>
      <c r="G45" s="50">
        <v>91</v>
      </c>
      <c r="H45" s="50">
        <v>96</v>
      </c>
      <c r="I45" s="49">
        <v>89</v>
      </c>
      <c r="J45" s="48">
        <v>89</v>
      </c>
      <c r="K45" s="49">
        <v>93</v>
      </c>
      <c r="L45" s="49">
        <v>93</v>
      </c>
      <c r="M45" s="50">
        <v>95</v>
      </c>
      <c r="N45" s="64">
        <f t="shared" si="0"/>
        <v>91.777777777777771</v>
      </c>
    </row>
    <row r="46" spans="2:25" s="1" customFormat="1" ht="18">
      <c r="B46" s="26">
        <v>31</v>
      </c>
      <c r="C46" s="65" t="s">
        <v>65</v>
      </c>
      <c r="D46" s="67"/>
      <c r="E46" s="48">
        <v>84</v>
      </c>
      <c r="F46" s="49">
        <v>88</v>
      </c>
      <c r="G46" s="50">
        <v>84</v>
      </c>
      <c r="H46" s="50">
        <v>91</v>
      </c>
      <c r="I46" s="49">
        <v>81</v>
      </c>
      <c r="J46" s="48">
        <v>81</v>
      </c>
      <c r="K46" s="49">
        <v>81</v>
      </c>
      <c r="L46" s="49">
        <v>84</v>
      </c>
      <c r="M46" s="50">
        <v>95</v>
      </c>
      <c r="N46" s="64">
        <f t="shared" si="0"/>
        <v>85.444444444444443</v>
      </c>
    </row>
    <row r="47" spans="2:25" s="1" customFormat="1" ht="18">
      <c r="B47" s="26">
        <v>32</v>
      </c>
      <c r="C47" s="65" t="s">
        <v>66</v>
      </c>
      <c r="D47" s="67"/>
      <c r="E47" s="48">
        <v>88</v>
      </c>
      <c r="F47" s="49">
        <v>86</v>
      </c>
      <c r="G47" s="50">
        <v>83</v>
      </c>
      <c r="H47" s="50">
        <v>94</v>
      </c>
      <c r="I47" s="49">
        <v>85</v>
      </c>
      <c r="J47" s="48">
        <v>84</v>
      </c>
      <c r="K47" s="49">
        <v>88</v>
      </c>
      <c r="L47" s="49">
        <v>86</v>
      </c>
      <c r="M47" s="50">
        <v>95</v>
      </c>
      <c r="N47" s="64">
        <f t="shared" si="0"/>
        <v>87.666666666666671</v>
      </c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2:25" s="1" customFormat="1" ht="18">
      <c r="B48" s="26">
        <v>33</v>
      </c>
      <c r="C48" s="65" t="s">
        <v>67</v>
      </c>
      <c r="D48" s="67"/>
      <c r="E48" s="48">
        <v>90</v>
      </c>
      <c r="F48" s="49">
        <v>94</v>
      </c>
      <c r="G48" s="50">
        <v>91</v>
      </c>
      <c r="H48" s="50">
        <v>94</v>
      </c>
      <c r="I48" s="49">
        <v>87</v>
      </c>
      <c r="J48" s="48">
        <v>94</v>
      </c>
      <c r="K48" s="49">
        <v>92</v>
      </c>
      <c r="L48" s="49">
        <v>92</v>
      </c>
      <c r="M48" s="50">
        <v>95</v>
      </c>
      <c r="N48" s="64">
        <f t="shared" si="0"/>
        <v>92.111111111111114</v>
      </c>
    </row>
    <row r="49" spans="2:14" s="1" customFormat="1" ht="18">
      <c r="B49" s="26">
        <v>34</v>
      </c>
      <c r="C49" s="65" t="s">
        <v>68</v>
      </c>
      <c r="D49" s="67"/>
      <c r="E49" s="48">
        <v>88</v>
      </c>
      <c r="F49" s="49">
        <v>90</v>
      </c>
      <c r="G49" s="50">
        <v>85</v>
      </c>
      <c r="H49" s="50">
        <v>96</v>
      </c>
      <c r="I49" s="49">
        <v>81</v>
      </c>
      <c r="J49" s="48">
        <v>82</v>
      </c>
      <c r="K49" s="49">
        <v>90</v>
      </c>
      <c r="L49" s="49">
        <v>93</v>
      </c>
      <c r="M49" s="50">
        <v>95</v>
      </c>
      <c r="N49" s="64">
        <f t="shared" si="0"/>
        <v>88.888888888888886</v>
      </c>
    </row>
    <row r="50" spans="2:14" s="1" customFormat="1" ht="18">
      <c r="B50" s="26">
        <v>35</v>
      </c>
      <c r="C50" s="65" t="s">
        <v>69</v>
      </c>
      <c r="D50" s="67"/>
      <c r="E50" s="48">
        <v>87</v>
      </c>
      <c r="F50" s="49">
        <v>89</v>
      </c>
      <c r="G50" s="50">
        <v>84</v>
      </c>
      <c r="H50" s="50">
        <v>91</v>
      </c>
      <c r="I50" s="49">
        <v>83</v>
      </c>
      <c r="J50" s="48">
        <v>79</v>
      </c>
      <c r="K50" s="49">
        <v>89</v>
      </c>
      <c r="L50" s="49">
        <v>83</v>
      </c>
      <c r="M50" s="50">
        <v>94</v>
      </c>
      <c r="N50" s="64">
        <f t="shared" si="0"/>
        <v>86.555555555555557</v>
      </c>
    </row>
    <row r="51" spans="2:14" s="1" customFormat="1" ht="18">
      <c r="B51" s="26">
        <v>36</v>
      </c>
      <c r="C51" s="65" t="s">
        <v>70</v>
      </c>
      <c r="D51" s="67"/>
      <c r="E51" s="48">
        <v>91</v>
      </c>
      <c r="F51" s="49">
        <v>92</v>
      </c>
      <c r="G51" s="50">
        <v>92</v>
      </c>
      <c r="H51" s="50">
        <v>96</v>
      </c>
      <c r="I51" s="49">
        <v>89</v>
      </c>
      <c r="J51" s="48">
        <v>93</v>
      </c>
      <c r="K51" s="49">
        <v>94</v>
      </c>
      <c r="L51" s="49">
        <v>94</v>
      </c>
      <c r="M51" s="50">
        <v>95</v>
      </c>
      <c r="N51" s="64">
        <f t="shared" si="0"/>
        <v>92.888888888888886</v>
      </c>
    </row>
    <row r="52" spans="2:14" s="1" customFormat="1" ht="18">
      <c r="B52" s="26">
        <v>37</v>
      </c>
      <c r="C52" s="65" t="s">
        <v>71</v>
      </c>
      <c r="D52" s="67"/>
      <c r="E52" s="48">
        <v>88</v>
      </c>
      <c r="F52" s="49">
        <v>93</v>
      </c>
      <c r="G52" s="50">
        <v>89</v>
      </c>
      <c r="H52" s="50">
        <v>96</v>
      </c>
      <c r="I52" s="49">
        <v>86</v>
      </c>
      <c r="J52" s="48">
        <v>91</v>
      </c>
      <c r="K52" s="49">
        <v>94</v>
      </c>
      <c r="L52" s="49">
        <v>92</v>
      </c>
      <c r="M52" s="50">
        <v>95</v>
      </c>
      <c r="N52" s="64">
        <f t="shared" si="0"/>
        <v>91.555555555555557</v>
      </c>
    </row>
    <row r="53" spans="2:14" s="1" customFormat="1" ht="18">
      <c r="B53" s="26">
        <v>38</v>
      </c>
      <c r="C53" s="65" t="s">
        <v>72</v>
      </c>
      <c r="D53" s="67"/>
      <c r="E53" s="48">
        <v>87</v>
      </c>
      <c r="F53" s="49">
        <v>88</v>
      </c>
      <c r="G53" s="50">
        <v>86</v>
      </c>
      <c r="H53" s="50">
        <v>95</v>
      </c>
      <c r="I53" s="49">
        <v>82</v>
      </c>
      <c r="J53" s="48">
        <v>93</v>
      </c>
      <c r="K53" s="49">
        <v>91</v>
      </c>
      <c r="L53" s="49">
        <v>87</v>
      </c>
      <c r="M53" s="50">
        <v>94</v>
      </c>
      <c r="N53" s="64">
        <f t="shared" si="0"/>
        <v>89.222222222222229</v>
      </c>
    </row>
    <row r="54" spans="2:14" s="1" customFormat="1" ht="18">
      <c r="B54" s="26">
        <v>39</v>
      </c>
      <c r="C54" s="65" t="s">
        <v>73</v>
      </c>
      <c r="D54" s="67"/>
      <c r="E54" s="48">
        <v>90</v>
      </c>
      <c r="F54" s="49">
        <v>89</v>
      </c>
      <c r="G54" s="50">
        <v>91</v>
      </c>
      <c r="H54" s="50">
        <v>96</v>
      </c>
      <c r="I54" s="49">
        <v>86</v>
      </c>
      <c r="J54" s="48">
        <v>85</v>
      </c>
      <c r="K54" s="49">
        <v>94</v>
      </c>
      <c r="L54" s="49">
        <v>94</v>
      </c>
      <c r="M54" s="50">
        <v>95</v>
      </c>
      <c r="N54" s="64">
        <f t="shared" si="0"/>
        <v>91.111111111111114</v>
      </c>
    </row>
    <row r="55" spans="2:14" s="1" customFormat="1" ht="18">
      <c r="B55" s="26">
        <v>40</v>
      </c>
      <c r="C55" s="65" t="s">
        <v>74</v>
      </c>
      <c r="D55" s="67"/>
      <c r="E55" s="48">
        <v>85</v>
      </c>
      <c r="F55" s="49">
        <v>86</v>
      </c>
      <c r="G55" s="50">
        <v>86</v>
      </c>
      <c r="H55" s="50">
        <v>92</v>
      </c>
      <c r="I55" s="49">
        <v>81</v>
      </c>
      <c r="J55" s="48">
        <v>87</v>
      </c>
      <c r="K55" s="49">
        <v>90</v>
      </c>
      <c r="L55" s="49">
        <v>85</v>
      </c>
      <c r="M55" s="50">
        <v>94</v>
      </c>
      <c r="N55" s="64">
        <f t="shared" si="0"/>
        <v>87.333333333333329</v>
      </c>
    </row>
    <row r="56" spans="2:14" s="1" customFormat="1" ht="18">
      <c r="B56" s="26">
        <v>41</v>
      </c>
      <c r="C56" s="65" t="s">
        <v>75</v>
      </c>
      <c r="D56" s="67"/>
      <c r="E56" s="48">
        <v>82</v>
      </c>
      <c r="F56" s="49">
        <v>80</v>
      </c>
      <c r="G56" s="50">
        <v>80</v>
      </c>
      <c r="H56" s="50">
        <v>88</v>
      </c>
      <c r="I56" s="49">
        <v>80</v>
      </c>
      <c r="J56" s="48">
        <v>80</v>
      </c>
      <c r="K56" s="49">
        <v>89</v>
      </c>
      <c r="L56" s="49">
        <v>81</v>
      </c>
      <c r="M56" s="50">
        <v>95</v>
      </c>
      <c r="N56" s="64">
        <f t="shared" si="0"/>
        <v>83.888888888888886</v>
      </c>
    </row>
    <row r="57" spans="2:14" s="1" customFormat="1" ht="18">
      <c r="B57" s="26">
        <v>42</v>
      </c>
      <c r="C57" s="65" t="s">
        <v>76</v>
      </c>
      <c r="D57" s="67"/>
      <c r="E57" s="48">
        <v>88</v>
      </c>
      <c r="F57" s="49">
        <v>88</v>
      </c>
      <c r="G57" s="50">
        <v>83</v>
      </c>
      <c r="H57" s="50">
        <v>94</v>
      </c>
      <c r="I57" s="49">
        <v>81</v>
      </c>
      <c r="J57" s="48">
        <v>81</v>
      </c>
      <c r="K57" s="49">
        <v>89</v>
      </c>
      <c r="L57" s="49">
        <v>81</v>
      </c>
      <c r="M57" s="50">
        <v>95</v>
      </c>
      <c r="N57" s="64">
        <f t="shared" si="0"/>
        <v>86.666666666666671</v>
      </c>
    </row>
    <row r="58" spans="2:14" s="1" customFormat="1" ht="18">
      <c r="B58" s="26">
        <v>43</v>
      </c>
      <c r="C58" s="65" t="s">
        <v>77</v>
      </c>
      <c r="D58" s="67"/>
      <c r="E58" s="48">
        <v>90</v>
      </c>
      <c r="F58" s="49">
        <v>88</v>
      </c>
      <c r="G58" s="50">
        <v>91</v>
      </c>
      <c r="H58" s="50">
        <v>94</v>
      </c>
      <c r="I58" s="49">
        <v>88</v>
      </c>
      <c r="J58" s="48">
        <v>89</v>
      </c>
      <c r="K58" s="49">
        <v>93</v>
      </c>
      <c r="L58" s="49">
        <v>92</v>
      </c>
      <c r="M58" s="50">
        <v>94</v>
      </c>
      <c r="N58" s="64">
        <f t="shared" si="0"/>
        <v>91</v>
      </c>
    </row>
    <row r="59" spans="2:14" s="1" customFormat="1" ht="18">
      <c r="B59" s="26">
        <v>44</v>
      </c>
      <c r="C59" s="65" t="s">
        <v>78</v>
      </c>
      <c r="D59" s="67"/>
      <c r="E59" s="48">
        <v>87</v>
      </c>
      <c r="F59" s="49">
        <v>91</v>
      </c>
      <c r="G59" s="50">
        <v>86</v>
      </c>
      <c r="H59" s="50">
        <v>90</v>
      </c>
      <c r="I59" s="49">
        <v>85</v>
      </c>
      <c r="J59" s="48">
        <v>85</v>
      </c>
      <c r="K59" s="49">
        <v>90</v>
      </c>
      <c r="L59" s="49">
        <v>90</v>
      </c>
      <c r="M59" s="50">
        <v>94</v>
      </c>
      <c r="N59" s="64">
        <f t="shared" si="0"/>
        <v>88.666666666666671</v>
      </c>
    </row>
    <row r="60" spans="2:14" s="1" customFormat="1" ht="18">
      <c r="B60" s="26">
        <v>45</v>
      </c>
      <c r="C60" s="65" t="s">
        <v>79</v>
      </c>
      <c r="D60" s="67"/>
      <c r="E60" s="48">
        <v>87</v>
      </c>
      <c r="F60" s="49">
        <v>91</v>
      </c>
      <c r="G60" s="50">
        <v>87</v>
      </c>
      <c r="H60" s="50">
        <v>94</v>
      </c>
      <c r="I60" s="49">
        <v>87</v>
      </c>
      <c r="J60" s="48">
        <v>91</v>
      </c>
      <c r="K60" s="49">
        <v>93</v>
      </c>
      <c r="L60" s="49">
        <v>93</v>
      </c>
      <c r="M60" s="50">
        <v>95</v>
      </c>
      <c r="N60" s="64">
        <f t="shared" si="0"/>
        <v>90.888888888888886</v>
      </c>
    </row>
    <row r="61" spans="2:14" s="1" customFormat="1" ht="18">
      <c r="B61" s="26">
        <v>46</v>
      </c>
      <c r="C61" s="65" t="s">
        <v>80</v>
      </c>
      <c r="D61" s="67"/>
      <c r="E61" s="48">
        <v>87</v>
      </c>
      <c r="F61" s="49">
        <v>87</v>
      </c>
      <c r="G61" s="50">
        <v>87</v>
      </c>
      <c r="H61" s="50">
        <v>93</v>
      </c>
      <c r="I61" s="49">
        <v>86</v>
      </c>
      <c r="J61" s="48">
        <v>88</v>
      </c>
      <c r="K61" s="49">
        <v>94</v>
      </c>
      <c r="L61" s="49">
        <v>92</v>
      </c>
      <c r="M61" s="50">
        <v>95</v>
      </c>
      <c r="N61" s="64">
        <f t="shared" si="0"/>
        <v>89.888888888888886</v>
      </c>
    </row>
    <row r="62" spans="2:14" s="1" customFormat="1" ht="18">
      <c r="B62" s="26">
        <v>47</v>
      </c>
      <c r="C62" s="65" t="s">
        <v>81</v>
      </c>
      <c r="D62" s="67"/>
      <c r="E62" s="48">
        <v>89</v>
      </c>
      <c r="F62" s="49">
        <v>85</v>
      </c>
      <c r="G62" s="50">
        <v>92</v>
      </c>
      <c r="H62" s="50">
        <v>94</v>
      </c>
      <c r="I62" s="49">
        <v>88</v>
      </c>
      <c r="J62" s="48">
        <v>90</v>
      </c>
      <c r="K62" s="49">
        <v>93</v>
      </c>
      <c r="L62" s="49">
        <v>94</v>
      </c>
      <c r="M62" s="50">
        <v>94</v>
      </c>
      <c r="N62" s="64">
        <f t="shared" si="0"/>
        <v>91</v>
      </c>
    </row>
    <row r="63" spans="2:14" s="1" customFormat="1" ht="18">
      <c r="B63" s="26">
        <v>48</v>
      </c>
      <c r="C63" s="65" t="s">
        <v>82</v>
      </c>
      <c r="D63" s="67"/>
      <c r="E63" s="48">
        <v>87</v>
      </c>
      <c r="F63" s="49">
        <v>89</v>
      </c>
      <c r="G63" s="50">
        <v>91</v>
      </c>
      <c r="H63" s="50">
        <v>92</v>
      </c>
      <c r="I63" s="49">
        <v>87</v>
      </c>
      <c r="J63" s="48">
        <v>87</v>
      </c>
      <c r="K63" s="49">
        <v>93</v>
      </c>
      <c r="L63" s="49">
        <v>90</v>
      </c>
      <c r="M63" s="50">
        <v>94</v>
      </c>
      <c r="N63" s="64">
        <f t="shared" si="0"/>
        <v>90</v>
      </c>
    </row>
    <row r="64" spans="2:14" s="1" customFormat="1" ht="18">
      <c r="B64" s="26">
        <v>49</v>
      </c>
      <c r="C64" s="65" t="s">
        <v>83</v>
      </c>
      <c r="D64" s="67"/>
      <c r="E64" s="48">
        <v>90</v>
      </c>
      <c r="F64" s="49">
        <v>89</v>
      </c>
      <c r="G64" s="50">
        <v>88</v>
      </c>
      <c r="H64" s="50">
        <v>94</v>
      </c>
      <c r="I64" s="49">
        <v>86</v>
      </c>
      <c r="J64" s="48">
        <v>87</v>
      </c>
      <c r="K64" s="49">
        <v>91</v>
      </c>
      <c r="L64" s="49">
        <v>96</v>
      </c>
      <c r="M64" s="50">
        <v>94</v>
      </c>
      <c r="N64" s="64">
        <f t="shared" si="0"/>
        <v>90.555555555555557</v>
      </c>
    </row>
    <row r="65" spans="2:18" s="1" customFormat="1" ht="18">
      <c r="B65" s="26">
        <v>50</v>
      </c>
      <c r="C65" s="65" t="s">
        <v>84</v>
      </c>
      <c r="D65" s="67"/>
      <c r="E65" s="48">
        <v>89</v>
      </c>
      <c r="F65" s="49">
        <v>90</v>
      </c>
      <c r="G65" s="50">
        <v>89</v>
      </c>
      <c r="H65" s="50">
        <v>96</v>
      </c>
      <c r="I65" s="49">
        <v>83</v>
      </c>
      <c r="J65" s="48">
        <v>92</v>
      </c>
      <c r="K65" s="49">
        <v>91</v>
      </c>
      <c r="L65" s="49">
        <v>92</v>
      </c>
      <c r="M65" s="50">
        <v>94</v>
      </c>
      <c r="N65" s="64">
        <f t="shared" si="0"/>
        <v>90.666666666666671</v>
      </c>
    </row>
    <row r="66" spans="2:18" s="1" customFormat="1" ht="18">
      <c r="B66" s="26">
        <v>51</v>
      </c>
      <c r="C66" s="65" t="s">
        <v>85</v>
      </c>
      <c r="D66" s="67"/>
      <c r="E66" s="48">
        <v>86</v>
      </c>
      <c r="F66" s="49">
        <v>91</v>
      </c>
      <c r="G66" s="50">
        <v>86</v>
      </c>
      <c r="H66" s="50">
        <v>94</v>
      </c>
      <c r="I66" s="49">
        <v>85</v>
      </c>
      <c r="J66" s="48">
        <v>83</v>
      </c>
      <c r="K66" s="49">
        <v>89</v>
      </c>
      <c r="L66" s="49">
        <v>89</v>
      </c>
      <c r="M66" s="50">
        <v>95</v>
      </c>
      <c r="N66" s="64">
        <f t="shared" si="0"/>
        <v>88.666666666666671</v>
      </c>
    </row>
    <row r="67" spans="2:18" s="1" customFormat="1" ht="18">
      <c r="B67" s="26">
        <v>52</v>
      </c>
      <c r="C67" s="65" t="s">
        <v>86</v>
      </c>
      <c r="D67" s="67"/>
      <c r="E67" s="48">
        <v>89</v>
      </c>
      <c r="F67" s="49">
        <v>88</v>
      </c>
      <c r="G67" s="50">
        <v>94</v>
      </c>
      <c r="H67" s="50">
        <v>87</v>
      </c>
      <c r="I67" s="49">
        <v>91</v>
      </c>
      <c r="J67" s="48">
        <v>89</v>
      </c>
      <c r="K67" s="49">
        <v>87</v>
      </c>
      <c r="L67" s="49">
        <v>85</v>
      </c>
      <c r="M67" s="50">
        <v>95</v>
      </c>
      <c r="N67" s="64">
        <f t="shared" si="0"/>
        <v>89.444444444444443</v>
      </c>
    </row>
    <row r="68" spans="2:18" s="1" customFormat="1" ht="18">
      <c r="B68" s="26">
        <v>53</v>
      </c>
      <c r="C68" s="65" t="s">
        <v>87</v>
      </c>
      <c r="D68" s="67"/>
      <c r="E68" s="48">
        <v>87</v>
      </c>
      <c r="F68" s="49">
        <v>91</v>
      </c>
      <c r="G68" s="50">
        <v>90</v>
      </c>
      <c r="H68" s="50">
        <v>95</v>
      </c>
      <c r="I68" s="49">
        <v>87</v>
      </c>
      <c r="J68" s="48">
        <v>89</v>
      </c>
      <c r="K68" s="49">
        <v>91</v>
      </c>
      <c r="L68" s="49">
        <v>96</v>
      </c>
      <c r="M68" s="50">
        <v>95</v>
      </c>
      <c r="N68" s="64">
        <f t="shared" si="0"/>
        <v>91.222222222222229</v>
      </c>
    </row>
    <row r="69" spans="2:18" s="1" customFormat="1" ht="18">
      <c r="B69" s="26">
        <v>54</v>
      </c>
      <c r="C69" s="65" t="s">
        <v>88</v>
      </c>
      <c r="D69" s="67"/>
      <c r="E69" s="48">
        <v>88</v>
      </c>
      <c r="F69" s="49">
        <v>92</v>
      </c>
      <c r="G69" s="50">
        <v>90</v>
      </c>
      <c r="H69" s="50">
        <v>95</v>
      </c>
      <c r="I69" s="49">
        <v>88</v>
      </c>
      <c r="J69" s="48">
        <v>87</v>
      </c>
      <c r="K69" s="49">
        <v>93</v>
      </c>
      <c r="L69" s="49">
        <v>92</v>
      </c>
      <c r="M69" s="50">
        <v>95</v>
      </c>
      <c r="N69" s="64">
        <f t="shared" si="0"/>
        <v>91.111111111111114</v>
      </c>
    </row>
    <row r="70" spans="2:18" s="1" customFormat="1" ht="18">
      <c r="B70" s="26">
        <v>55</v>
      </c>
      <c r="C70" s="65" t="s">
        <v>89</v>
      </c>
      <c r="D70" s="67"/>
      <c r="E70" s="48">
        <v>88</v>
      </c>
      <c r="F70" s="49">
        <v>90</v>
      </c>
      <c r="G70" s="50">
        <v>87</v>
      </c>
      <c r="H70" s="50">
        <v>93</v>
      </c>
      <c r="I70" s="49">
        <v>82</v>
      </c>
      <c r="J70" s="48">
        <v>87</v>
      </c>
      <c r="K70" s="49">
        <v>90</v>
      </c>
      <c r="L70" s="49">
        <v>91</v>
      </c>
      <c r="M70" s="50">
        <v>94</v>
      </c>
      <c r="N70" s="64">
        <f t="shared" si="0"/>
        <v>89.111111111111114</v>
      </c>
    </row>
    <row r="71" spans="2:18" s="1" customFormat="1" ht="18">
      <c r="B71" s="26">
        <v>56</v>
      </c>
      <c r="C71" s="65" t="s">
        <v>90</v>
      </c>
      <c r="D71" s="67"/>
      <c r="E71" s="48">
        <v>87</v>
      </c>
      <c r="F71" s="49">
        <v>85</v>
      </c>
      <c r="G71" s="50">
        <v>84</v>
      </c>
      <c r="H71" s="50">
        <v>92</v>
      </c>
      <c r="I71" s="49">
        <v>81</v>
      </c>
      <c r="J71" s="48">
        <v>89</v>
      </c>
      <c r="K71" s="49">
        <v>89</v>
      </c>
      <c r="L71" s="49">
        <v>87</v>
      </c>
      <c r="M71" s="50">
        <v>94</v>
      </c>
      <c r="N71" s="64">
        <f t="shared" si="0"/>
        <v>87.555555555555557</v>
      </c>
    </row>
    <row r="72" spans="2:18" s="1" customFormat="1" ht="18">
      <c r="B72" s="26">
        <v>57</v>
      </c>
      <c r="C72" s="65" t="s">
        <v>91</v>
      </c>
      <c r="D72" s="67"/>
      <c r="E72" s="48">
        <v>89</v>
      </c>
      <c r="F72" s="49">
        <v>91</v>
      </c>
      <c r="G72" s="50">
        <v>88</v>
      </c>
      <c r="H72" s="50">
        <v>96</v>
      </c>
      <c r="I72" s="49">
        <v>85</v>
      </c>
      <c r="J72" s="48">
        <v>89</v>
      </c>
      <c r="K72" s="49">
        <v>91</v>
      </c>
      <c r="L72" s="49">
        <v>90</v>
      </c>
      <c r="M72" s="50">
        <v>95</v>
      </c>
      <c r="N72" s="64">
        <f t="shared" si="0"/>
        <v>90.444444444444443</v>
      </c>
    </row>
    <row r="73" spans="2:18" s="1" customFormat="1" ht="18">
      <c r="B73" s="26">
        <v>58</v>
      </c>
      <c r="C73" s="65" t="s">
        <v>92</v>
      </c>
      <c r="D73" s="67"/>
      <c r="E73" s="48">
        <v>86</v>
      </c>
      <c r="F73" s="49">
        <v>90</v>
      </c>
      <c r="G73" s="50">
        <v>88</v>
      </c>
      <c r="H73" s="50">
        <v>92</v>
      </c>
      <c r="I73" s="49">
        <v>83</v>
      </c>
      <c r="J73" s="48">
        <v>89</v>
      </c>
      <c r="K73" s="49">
        <v>91</v>
      </c>
      <c r="L73" s="49">
        <v>91</v>
      </c>
      <c r="M73" s="50">
        <v>95</v>
      </c>
      <c r="N73" s="64">
        <f t="shared" si="0"/>
        <v>89.444444444444443</v>
      </c>
    </row>
    <row r="74" spans="2:18" s="1" customFormat="1" ht="18">
      <c r="B74" s="26">
        <v>59</v>
      </c>
      <c r="C74" s="65" t="s">
        <v>93</v>
      </c>
      <c r="D74" s="67"/>
      <c r="E74" s="48">
        <v>91</v>
      </c>
      <c r="F74" s="49">
        <v>94</v>
      </c>
      <c r="G74" s="50">
        <v>94</v>
      </c>
      <c r="H74" s="50">
        <v>96</v>
      </c>
      <c r="I74" s="49">
        <v>88</v>
      </c>
      <c r="J74" s="48">
        <v>95</v>
      </c>
      <c r="K74" s="49">
        <v>94</v>
      </c>
      <c r="L74" s="49">
        <v>96</v>
      </c>
      <c r="M74" s="50">
        <v>95</v>
      </c>
      <c r="N74" s="64">
        <f t="shared" si="0"/>
        <v>93.666666666666671</v>
      </c>
    </row>
    <row r="75" spans="2:18" s="1" customFormat="1" ht="18">
      <c r="B75" s="26">
        <v>60</v>
      </c>
      <c r="C75" s="65" t="s">
        <v>94</v>
      </c>
      <c r="D75" s="67"/>
      <c r="E75" s="48">
        <v>90</v>
      </c>
      <c r="F75" s="49">
        <v>86</v>
      </c>
      <c r="G75" s="50">
        <v>93</v>
      </c>
      <c r="H75" s="50">
        <v>88</v>
      </c>
      <c r="I75" s="49">
        <v>89</v>
      </c>
      <c r="J75" s="48">
        <v>90</v>
      </c>
      <c r="K75" s="49">
        <v>78</v>
      </c>
      <c r="L75" s="49">
        <v>86</v>
      </c>
      <c r="M75" s="50">
        <v>94</v>
      </c>
      <c r="N75" s="64">
        <f t="shared" si="0"/>
        <v>88.222222222222229</v>
      </c>
    </row>
    <row r="76" spans="2:18" s="1" customFormat="1" ht="18">
      <c r="B76" s="26">
        <v>61</v>
      </c>
      <c r="C76" s="65" t="s">
        <v>95</v>
      </c>
      <c r="D76" s="67"/>
      <c r="E76" s="48">
        <v>89</v>
      </c>
      <c r="F76" s="49">
        <v>90</v>
      </c>
      <c r="G76" s="50">
        <v>87</v>
      </c>
      <c r="H76" s="50">
        <v>94</v>
      </c>
      <c r="I76" s="49">
        <v>85</v>
      </c>
      <c r="J76" s="48">
        <v>87</v>
      </c>
      <c r="K76" s="49">
        <v>90</v>
      </c>
      <c r="L76" s="49">
        <v>86</v>
      </c>
      <c r="M76" s="50">
        <v>95</v>
      </c>
      <c r="N76" s="64">
        <f t="shared" si="0"/>
        <v>89.222222222222229</v>
      </c>
    </row>
    <row r="77" spans="2:18" ht="18">
      <c r="B77" s="12">
        <v>62</v>
      </c>
      <c r="C77" s="65" t="s">
        <v>96</v>
      </c>
      <c r="D77" s="67"/>
      <c r="E77" s="48">
        <v>90</v>
      </c>
      <c r="F77" s="49">
        <v>93</v>
      </c>
      <c r="G77" s="50">
        <v>90</v>
      </c>
      <c r="H77" s="50">
        <v>96</v>
      </c>
      <c r="I77" s="49">
        <v>87</v>
      </c>
      <c r="J77" s="48">
        <v>92</v>
      </c>
      <c r="K77" s="49">
        <v>92</v>
      </c>
      <c r="L77" s="49">
        <v>92</v>
      </c>
      <c r="M77" s="50">
        <v>95</v>
      </c>
      <c r="N77" s="63">
        <f t="shared" si="0"/>
        <v>91.888888888888886</v>
      </c>
      <c r="O77" s="1"/>
      <c r="P77" s="1"/>
      <c r="Q77" s="1"/>
      <c r="R77" s="1"/>
    </row>
    <row r="78" spans="2:18" ht="18">
      <c r="B78" s="12">
        <v>63</v>
      </c>
      <c r="C78" s="27"/>
      <c r="D78" s="28"/>
      <c r="E78" s="48"/>
      <c r="F78" s="49"/>
      <c r="G78" s="50"/>
      <c r="H78" s="51"/>
      <c r="I78" s="49"/>
      <c r="J78" s="48"/>
      <c r="K78" s="52"/>
      <c r="L78" s="50"/>
      <c r="M78" s="50"/>
      <c r="N78" s="32"/>
      <c r="O78" s="1"/>
      <c r="P78" s="1"/>
      <c r="Q78" s="1"/>
      <c r="R78" s="1"/>
    </row>
    <row r="79" spans="2:18" ht="18">
      <c r="B79" s="12">
        <v>64</v>
      </c>
      <c r="C79" s="27"/>
      <c r="D79" s="28"/>
      <c r="E79" s="48"/>
      <c r="F79" s="49"/>
      <c r="G79" s="50"/>
      <c r="H79" s="51"/>
      <c r="I79" s="49"/>
      <c r="J79" s="48"/>
      <c r="K79" s="52"/>
      <c r="L79" s="50"/>
      <c r="M79" s="50"/>
      <c r="N79" s="32"/>
      <c r="O79" s="1"/>
      <c r="P79" s="1"/>
      <c r="Q79" s="1"/>
      <c r="R79" s="1"/>
    </row>
    <row r="80" spans="2:18" ht="18">
      <c r="B80" s="12">
        <v>65</v>
      </c>
      <c r="C80" s="27"/>
      <c r="D80" s="28"/>
      <c r="E80" s="48"/>
      <c r="F80" s="49"/>
      <c r="G80" s="50"/>
      <c r="H80" s="51"/>
      <c r="I80" s="49"/>
      <c r="J80" s="48"/>
      <c r="K80" s="52"/>
      <c r="L80" s="50"/>
      <c r="M80" s="50"/>
      <c r="N80" s="32"/>
      <c r="O80" s="1"/>
      <c r="P80" s="1"/>
      <c r="Q80" s="1"/>
      <c r="R80" s="1"/>
    </row>
    <row r="81" spans="2:18" ht="18">
      <c r="B81" s="12">
        <v>66</v>
      </c>
      <c r="C81" s="27"/>
      <c r="D81" s="28"/>
      <c r="E81" s="48"/>
      <c r="F81" s="49"/>
      <c r="G81" s="50"/>
      <c r="H81" s="51"/>
      <c r="I81" s="49"/>
      <c r="J81" s="48"/>
      <c r="K81" s="52"/>
      <c r="L81" s="50"/>
      <c r="M81" s="50"/>
      <c r="N81" s="32"/>
      <c r="O81" s="1"/>
      <c r="P81" s="1"/>
      <c r="Q81" s="1"/>
      <c r="R81" s="1"/>
    </row>
    <row r="82" spans="2:18" ht="16.8">
      <c r="B82" s="15"/>
      <c r="C82" s="16"/>
      <c r="D82" s="17"/>
      <c r="E82" s="53"/>
      <c r="F82" s="53"/>
      <c r="G82" s="53"/>
      <c r="H82" s="53"/>
      <c r="I82" s="54"/>
      <c r="J82" s="55"/>
      <c r="K82" s="55"/>
      <c r="L82" s="55"/>
      <c r="M82" s="55"/>
      <c r="N82" s="77"/>
      <c r="O82" s="1"/>
      <c r="P82" s="1"/>
      <c r="Q82" s="1"/>
      <c r="R82" s="1"/>
    </row>
    <row r="83" spans="2:18" ht="16.8">
      <c r="B83" s="76"/>
      <c r="C83" s="77"/>
      <c r="D83" s="24" t="s">
        <v>19</v>
      </c>
      <c r="E83" s="53"/>
      <c r="F83" s="53"/>
      <c r="G83" s="53"/>
      <c r="H83" s="53"/>
      <c r="I83" s="54"/>
      <c r="J83" s="55"/>
      <c r="K83" s="55"/>
      <c r="L83" s="55"/>
      <c r="M83" s="55"/>
      <c r="N83" s="77"/>
      <c r="O83" s="1"/>
      <c r="P83" s="1"/>
      <c r="Q83" s="1"/>
      <c r="R83" s="1"/>
    </row>
    <row r="84" spans="2:18" ht="16.8">
      <c r="B84" s="76"/>
      <c r="C84" s="77"/>
      <c r="D84" s="24"/>
      <c r="E84" s="53"/>
      <c r="F84" s="53"/>
      <c r="G84" s="53"/>
      <c r="H84" s="53"/>
      <c r="I84" s="54"/>
      <c r="J84" s="55"/>
      <c r="K84" s="55"/>
      <c r="L84" s="55"/>
      <c r="M84" s="55"/>
      <c r="N84" s="77"/>
      <c r="O84" s="1"/>
      <c r="P84" s="1"/>
      <c r="Q84" s="1"/>
      <c r="R84" s="1"/>
    </row>
    <row r="85" spans="2:18" ht="16.8">
      <c r="B85" s="76"/>
      <c r="C85" s="77"/>
      <c r="D85" s="29" t="s">
        <v>106</v>
      </c>
      <c r="E85" s="53"/>
      <c r="F85" s="53"/>
      <c r="G85" s="53"/>
      <c r="H85" s="53"/>
      <c r="I85" s="54"/>
      <c r="J85" s="55"/>
      <c r="K85" s="55"/>
      <c r="L85" s="55"/>
      <c r="M85" s="55"/>
      <c r="N85" s="77"/>
      <c r="O85" s="1"/>
      <c r="P85" s="1"/>
      <c r="Q85" s="1"/>
      <c r="R85" s="1"/>
    </row>
    <row r="86" spans="2:18" ht="16.8">
      <c r="B86" s="76"/>
      <c r="C86" s="77"/>
      <c r="D86" s="24" t="s">
        <v>20</v>
      </c>
      <c r="E86" s="53"/>
      <c r="F86" s="56"/>
      <c r="G86" s="56"/>
      <c r="H86" s="53"/>
      <c r="I86" s="57"/>
      <c r="J86" s="55"/>
      <c r="K86" s="55"/>
      <c r="L86" s="55"/>
      <c r="M86" s="55"/>
      <c r="N86" s="77"/>
      <c r="O86" s="1"/>
      <c r="P86" s="1"/>
      <c r="Q86" s="1"/>
      <c r="R86" s="1"/>
    </row>
    <row r="87" spans="2:18" ht="16.8">
      <c r="B87" s="76"/>
      <c r="C87" s="77"/>
      <c r="D87" s="25"/>
      <c r="E87" s="53"/>
      <c r="F87" s="56"/>
      <c r="G87" s="56"/>
      <c r="H87" s="53"/>
      <c r="I87" s="55"/>
      <c r="J87" s="55"/>
      <c r="K87" s="55"/>
      <c r="L87" s="55"/>
      <c r="M87" s="55"/>
      <c r="N87" s="77"/>
      <c r="O87" s="1"/>
      <c r="P87" s="1"/>
      <c r="Q87" s="1"/>
      <c r="R87" s="1"/>
    </row>
    <row r="88" spans="2:18" ht="16.8">
      <c r="B88" s="76"/>
      <c r="C88" s="77"/>
      <c r="D88" s="23" t="s">
        <v>21</v>
      </c>
      <c r="E88" s="53"/>
      <c r="F88" s="53"/>
      <c r="G88" s="53"/>
      <c r="H88" s="53"/>
      <c r="I88" s="55"/>
      <c r="J88" s="55"/>
      <c r="K88" s="55"/>
      <c r="L88" s="55"/>
      <c r="M88" s="55"/>
      <c r="N88" s="77"/>
      <c r="O88" s="1"/>
      <c r="P88" s="1"/>
      <c r="Q88" s="1"/>
      <c r="R88" s="1"/>
    </row>
    <row r="89" spans="2:18" ht="16.8">
      <c r="B89" s="76"/>
      <c r="C89" s="77"/>
      <c r="D89" s="23"/>
      <c r="E89" s="54"/>
      <c r="F89" s="55"/>
      <c r="G89" s="55"/>
      <c r="H89" s="55"/>
      <c r="I89" s="55"/>
      <c r="J89" s="55"/>
      <c r="K89" s="55"/>
      <c r="L89" s="55"/>
      <c r="M89" s="55"/>
      <c r="N89" s="77"/>
      <c r="O89" s="1"/>
      <c r="P89" s="1"/>
      <c r="Q89" s="1"/>
      <c r="R89" s="1"/>
    </row>
    <row r="90" spans="2:18" ht="16.8">
      <c r="B90" s="76"/>
      <c r="C90" s="77"/>
      <c r="D90" s="29" t="s">
        <v>22</v>
      </c>
      <c r="E90" s="54"/>
      <c r="F90" s="55"/>
      <c r="G90" s="55"/>
      <c r="H90" s="55"/>
      <c r="I90" s="55"/>
      <c r="J90" s="55"/>
      <c r="K90" s="55"/>
      <c r="L90" s="55"/>
      <c r="M90" s="55"/>
      <c r="N90" s="77"/>
      <c r="O90" s="1"/>
      <c r="P90" s="1"/>
      <c r="Q90" s="1"/>
      <c r="R90" s="1"/>
    </row>
    <row r="91" spans="2:18" ht="16.8">
      <c r="B91" s="76"/>
      <c r="C91" s="77"/>
      <c r="D91" s="24" t="s">
        <v>23</v>
      </c>
      <c r="E91" s="54"/>
      <c r="F91" s="55"/>
      <c r="G91" s="55"/>
      <c r="H91" s="55"/>
      <c r="I91" s="55"/>
      <c r="J91" s="55"/>
      <c r="K91" s="55"/>
      <c r="L91" s="55"/>
      <c r="M91" s="55"/>
      <c r="N91" s="77"/>
      <c r="O91" s="1"/>
      <c r="P91" s="1"/>
      <c r="Q91" s="1"/>
      <c r="R91" s="1"/>
    </row>
    <row r="92" spans="2:18" ht="16.8">
      <c r="B92" s="76"/>
      <c r="C92" s="77"/>
      <c r="D92" s="24"/>
      <c r="E92" s="54"/>
      <c r="F92" s="55"/>
      <c r="G92" s="55"/>
      <c r="H92" s="55"/>
      <c r="I92" s="55"/>
      <c r="J92" s="55"/>
      <c r="K92" s="55"/>
      <c r="L92" s="55"/>
      <c r="M92" s="55"/>
      <c r="N92" s="77"/>
      <c r="O92" s="1"/>
      <c r="P92" s="1"/>
      <c r="Q92" s="1"/>
      <c r="R92" s="1"/>
    </row>
    <row r="93" spans="2:18" ht="16.8">
      <c r="B93" s="76"/>
      <c r="C93" s="77"/>
      <c r="D93" s="24" t="s">
        <v>24</v>
      </c>
      <c r="E93" s="54"/>
      <c r="F93" s="55"/>
      <c r="G93" s="55"/>
      <c r="H93" s="55"/>
      <c r="I93" s="55"/>
      <c r="J93" s="55"/>
      <c r="K93" s="55"/>
      <c r="L93" s="55"/>
      <c r="M93" s="55"/>
      <c r="N93" s="77"/>
      <c r="O93" s="1"/>
      <c r="P93" s="1"/>
      <c r="Q93" s="1"/>
      <c r="R93" s="1"/>
    </row>
    <row r="94" spans="2:18" ht="16.8">
      <c r="B94" s="76"/>
      <c r="C94" s="77"/>
      <c r="D94" s="24"/>
      <c r="E94" s="54"/>
      <c r="F94" s="55"/>
      <c r="G94" s="55"/>
      <c r="H94" s="55"/>
      <c r="I94" s="55"/>
      <c r="J94" s="55"/>
      <c r="K94" s="55"/>
      <c r="L94" s="55"/>
      <c r="M94" s="55"/>
      <c r="N94" s="77"/>
      <c r="O94" s="1"/>
      <c r="P94" s="1"/>
      <c r="Q94" s="1"/>
      <c r="R94" s="1"/>
    </row>
    <row r="95" spans="2:18" ht="16.8">
      <c r="B95" s="76"/>
      <c r="C95" s="77"/>
      <c r="D95" s="29" t="s">
        <v>25</v>
      </c>
      <c r="E95" s="54"/>
      <c r="F95" s="55"/>
      <c r="G95" s="55"/>
      <c r="H95" s="55"/>
      <c r="I95" s="55"/>
      <c r="J95" s="55"/>
      <c r="K95" s="55"/>
      <c r="L95" s="55"/>
      <c r="M95" s="55"/>
      <c r="N95" s="77"/>
      <c r="O95" s="1"/>
      <c r="P95" s="1"/>
      <c r="Q95" s="1"/>
      <c r="R95" s="1"/>
    </row>
    <row r="96" spans="2:18" ht="16.8">
      <c r="B96" s="76"/>
      <c r="C96" s="77"/>
      <c r="D96" s="24" t="s">
        <v>3</v>
      </c>
      <c r="E96" s="54"/>
      <c r="F96" s="55"/>
      <c r="G96" s="55"/>
      <c r="H96" s="55"/>
      <c r="I96" s="55"/>
      <c r="J96" s="55"/>
      <c r="K96" s="55"/>
      <c r="L96" s="55"/>
      <c r="M96" s="55"/>
      <c r="N96" s="77"/>
      <c r="O96" s="1"/>
      <c r="P96" s="1"/>
      <c r="Q96" s="1"/>
      <c r="R96" s="1"/>
    </row>
    <row r="97" spans="2:18" thickBot="1">
      <c r="B97" s="74"/>
      <c r="C97" s="75"/>
      <c r="D97" s="18"/>
      <c r="E97" s="58"/>
      <c r="F97" s="59"/>
      <c r="G97" s="59"/>
      <c r="H97" s="59"/>
      <c r="I97" s="59"/>
      <c r="J97" s="59"/>
      <c r="K97" s="59"/>
      <c r="L97" s="59"/>
      <c r="M97" s="59"/>
      <c r="N97" s="75"/>
      <c r="O97" s="1"/>
      <c r="P97" s="1"/>
      <c r="Q97" s="1"/>
      <c r="R97" s="1"/>
    </row>
    <row r="98" spans="2:18">
      <c r="B98" s="6"/>
      <c r="C98" s="6"/>
      <c r="D98" s="7"/>
      <c r="E98" s="41"/>
      <c r="F98" s="42"/>
      <c r="G98" s="42"/>
      <c r="H98" s="42"/>
      <c r="I98" s="42"/>
      <c r="J98" s="42"/>
      <c r="K98" s="42"/>
      <c r="L98" s="42"/>
      <c r="M98" s="42"/>
      <c r="N98" s="6"/>
      <c r="O98" s="1"/>
      <c r="P98" s="1"/>
      <c r="Q98" s="1"/>
      <c r="R98" s="1"/>
    </row>
    <row r="99" spans="2:18">
      <c r="B99" s="6"/>
      <c r="C99" s="6"/>
      <c r="D99" s="7"/>
      <c r="E99" s="41"/>
      <c r="F99" s="42"/>
      <c r="G99" s="42"/>
      <c r="H99" s="42"/>
      <c r="I99" s="42"/>
      <c r="J99" s="42"/>
      <c r="K99" s="42"/>
      <c r="L99" s="42"/>
      <c r="M99" s="42"/>
      <c r="N99" s="6"/>
      <c r="O99" s="1"/>
      <c r="P99" s="1"/>
      <c r="Q99" s="1"/>
      <c r="R99" s="1"/>
    </row>
    <row r="100" spans="2:18">
      <c r="B100" s="6"/>
      <c r="C100" s="6"/>
      <c r="D100" s="7"/>
      <c r="E100" s="41"/>
      <c r="F100" s="42"/>
      <c r="G100" s="42"/>
      <c r="H100" s="42"/>
      <c r="I100" s="42"/>
      <c r="J100" s="42"/>
      <c r="K100" s="42"/>
      <c r="L100" s="42"/>
      <c r="M100" s="42"/>
      <c r="N100" s="6"/>
      <c r="O100" s="1"/>
      <c r="P100" s="1"/>
      <c r="Q100" s="1"/>
      <c r="R100" s="1"/>
    </row>
    <row r="101" spans="2:18">
      <c r="B101" s="6"/>
      <c r="C101" s="6"/>
      <c r="D101" s="7"/>
      <c r="E101" s="41"/>
      <c r="F101" s="42"/>
      <c r="G101" s="42"/>
      <c r="H101" s="42"/>
      <c r="I101" s="42"/>
      <c r="J101" s="42"/>
      <c r="K101" s="42"/>
      <c r="L101" s="42"/>
      <c r="M101" s="42"/>
      <c r="N101" s="6"/>
      <c r="O101" s="1"/>
      <c r="P101" s="1"/>
      <c r="Q101" s="1"/>
      <c r="R101" s="1"/>
    </row>
    <row r="102" spans="2:18">
      <c r="B102" s="6"/>
      <c r="C102" s="6"/>
      <c r="D102" s="7"/>
      <c r="E102" s="41"/>
      <c r="F102" s="42"/>
      <c r="G102" s="42"/>
      <c r="H102" s="42"/>
      <c r="I102" s="42"/>
      <c r="J102" s="42"/>
      <c r="K102" s="42"/>
      <c r="L102" s="42"/>
      <c r="M102" s="42"/>
      <c r="N102" s="6"/>
      <c r="O102" s="1"/>
      <c r="P102" s="1"/>
      <c r="Q102" s="1"/>
      <c r="R102" s="1"/>
    </row>
    <row r="103" spans="2:18">
      <c r="B103" s="6"/>
      <c r="C103" s="6"/>
      <c r="D103" s="7"/>
      <c r="E103" s="41"/>
      <c r="F103" s="42"/>
      <c r="G103" s="42"/>
      <c r="H103" s="42"/>
      <c r="I103" s="42"/>
      <c r="J103" s="42"/>
      <c r="K103" s="42"/>
      <c r="L103" s="42"/>
      <c r="M103" s="42"/>
      <c r="N103" s="6"/>
      <c r="O103" s="1"/>
      <c r="P103" s="1"/>
      <c r="Q103" s="1"/>
      <c r="R103" s="1"/>
    </row>
    <row r="104" spans="2:18">
      <c r="B104" s="6"/>
      <c r="C104" s="6"/>
      <c r="D104" s="7"/>
      <c r="E104" s="41"/>
      <c r="F104" s="42"/>
      <c r="G104" s="42"/>
      <c r="H104" s="42"/>
      <c r="I104" s="42"/>
      <c r="J104" s="42"/>
      <c r="K104" s="42"/>
      <c r="L104" s="42"/>
      <c r="M104" s="42"/>
      <c r="N104" s="6"/>
      <c r="O104" s="1"/>
      <c r="P104" s="1"/>
      <c r="Q104" s="1"/>
      <c r="R104" s="1"/>
    </row>
    <row r="105" spans="2:18">
      <c r="B105" s="6"/>
      <c r="C105" s="6"/>
      <c r="D105" s="7"/>
      <c r="E105" s="41"/>
      <c r="F105" s="42"/>
      <c r="G105" s="42"/>
      <c r="H105" s="42"/>
      <c r="I105" s="42"/>
      <c r="J105" s="42"/>
      <c r="K105" s="42"/>
      <c r="L105" s="42"/>
      <c r="M105" s="42"/>
      <c r="N105" s="6"/>
      <c r="O105" s="1"/>
      <c r="P105" s="1"/>
      <c r="Q105" s="1"/>
      <c r="R105" s="1"/>
    </row>
    <row r="106" spans="2:18">
      <c r="B106" s="6"/>
      <c r="C106" s="6"/>
      <c r="D106" s="7"/>
      <c r="E106" s="41"/>
      <c r="F106" s="42"/>
      <c r="G106" s="42"/>
      <c r="H106" s="42"/>
      <c r="I106" s="42"/>
      <c r="J106" s="42"/>
      <c r="K106" s="42"/>
      <c r="L106" s="42"/>
      <c r="M106" s="42"/>
      <c r="N106" s="6"/>
      <c r="O106" s="1"/>
      <c r="P106" s="1"/>
      <c r="Q106" s="1"/>
      <c r="R106" s="1"/>
    </row>
    <row r="107" spans="2:18">
      <c r="B107" s="6"/>
      <c r="C107" s="6"/>
      <c r="D107" s="7"/>
      <c r="E107" s="41"/>
      <c r="F107" s="42"/>
      <c r="G107" s="42"/>
      <c r="H107" s="42"/>
      <c r="I107" s="42"/>
      <c r="J107" s="42"/>
      <c r="K107" s="42"/>
      <c r="L107" s="42"/>
      <c r="M107" s="42"/>
      <c r="N107" s="6"/>
      <c r="O107" s="1"/>
      <c r="P107" s="1"/>
      <c r="Q107" s="1"/>
      <c r="R107" s="1"/>
    </row>
    <row r="108" spans="2:18">
      <c r="O108" s="1"/>
      <c r="P108" s="1"/>
      <c r="Q108" s="1"/>
      <c r="R108" s="1"/>
    </row>
    <row r="109" spans="2:18">
      <c r="O109" s="1"/>
      <c r="P109" s="1"/>
      <c r="Q109" s="1"/>
      <c r="R109" s="1"/>
    </row>
    <row r="110" spans="2:18">
      <c r="O110" s="1"/>
      <c r="P110" s="1"/>
      <c r="Q110" s="1"/>
      <c r="R110" s="1"/>
    </row>
    <row r="111" spans="2:18">
      <c r="O111" s="1"/>
      <c r="P111" s="1"/>
      <c r="Q111" s="1"/>
      <c r="R111" s="1"/>
    </row>
    <row r="112" spans="2:18">
      <c r="O112" s="1"/>
      <c r="P112" s="1"/>
      <c r="Q112" s="1"/>
      <c r="R112" s="1"/>
    </row>
    <row r="113" spans="15:18">
      <c r="O113" s="1"/>
      <c r="P113" s="1"/>
      <c r="Q113" s="1"/>
      <c r="R113" s="1"/>
    </row>
    <row r="114" spans="15:18">
      <c r="O114" s="1"/>
      <c r="P114" s="1"/>
      <c r="Q114" s="1"/>
      <c r="R114" s="1"/>
    </row>
    <row r="115" spans="15:18">
      <c r="O115" s="1"/>
      <c r="P115" s="1"/>
      <c r="Q115" s="1"/>
      <c r="R115" s="1"/>
    </row>
    <row r="116" spans="15:18">
      <c r="O116" s="1"/>
      <c r="P116" s="1"/>
      <c r="Q116" s="1"/>
      <c r="R116" s="1"/>
    </row>
    <row r="117" spans="15:18">
      <c r="O117" s="1"/>
      <c r="P117" s="1"/>
      <c r="Q117" s="1"/>
      <c r="R117" s="1"/>
    </row>
    <row r="118" spans="15:18">
      <c r="O118" s="1"/>
      <c r="P118" s="1"/>
      <c r="Q118" s="1"/>
      <c r="R118" s="1"/>
    </row>
    <row r="119" spans="15:18">
      <c r="O119" s="1"/>
      <c r="P119" s="1"/>
      <c r="Q119" s="1"/>
      <c r="R119" s="1"/>
    </row>
    <row r="120" spans="15:18">
      <c r="O120" s="1"/>
      <c r="P120" s="1"/>
      <c r="Q120" s="1"/>
      <c r="R120" s="1"/>
    </row>
    <row r="121" spans="15:18">
      <c r="O121" s="1"/>
      <c r="P121" s="1"/>
      <c r="Q121" s="1"/>
      <c r="R121" s="1"/>
    </row>
    <row r="122" spans="15:18">
      <c r="O122" s="1"/>
      <c r="P122" s="1"/>
      <c r="Q122" s="1"/>
      <c r="R122" s="1"/>
    </row>
    <row r="123" spans="15:18">
      <c r="O123" s="1"/>
      <c r="P123" s="1"/>
      <c r="Q123" s="1"/>
      <c r="R123" s="1"/>
    </row>
    <row r="124" spans="15:18">
      <c r="O124" s="1"/>
      <c r="P124" s="1"/>
      <c r="Q124" s="1"/>
      <c r="R124" s="1"/>
    </row>
    <row r="125" spans="15:18">
      <c r="O125" s="1"/>
      <c r="P125" s="1"/>
      <c r="Q125" s="1"/>
      <c r="R125" s="1"/>
    </row>
    <row r="126" spans="15:18">
      <c r="O126" s="1"/>
      <c r="P126" s="1"/>
      <c r="Q126" s="1"/>
      <c r="R126" s="1"/>
    </row>
    <row r="127" spans="15:18">
      <c r="O127" s="1"/>
      <c r="P127" s="1"/>
      <c r="Q127" s="1"/>
      <c r="R127" s="1"/>
    </row>
    <row r="128" spans="15:18">
      <c r="O128" s="1"/>
      <c r="P128" s="1"/>
      <c r="Q128" s="1"/>
      <c r="R128" s="1"/>
    </row>
    <row r="129" spans="15:18">
      <c r="O129" s="1"/>
      <c r="P129" s="1"/>
      <c r="Q129" s="1"/>
      <c r="R129" s="1"/>
    </row>
    <row r="130" spans="15:18">
      <c r="O130" s="1"/>
      <c r="P130" s="1"/>
      <c r="Q130" s="1"/>
      <c r="R130" s="1"/>
    </row>
    <row r="131" spans="15:18">
      <c r="O131" s="1"/>
      <c r="P131" s="1"/>
      <c r="Q131" s="1"/>
      <c r="R131" s="1"/>
    </row>
    <row r="132" spans="15:18">
      <c r="O132" s="1"/>
      <c r="P132" s="1"/>
      <c r="Q132" s="1"/>
      <c r="R132" s="1"/>
    </row>
    <row r="133" spans="15:18">
      <c r="O133" s="1"/>
      <c r="P133" s="1"/>
      <c r="Q133" s="1"/>
      <c r="R133" s="1"/>
    </row>
    <row r="134" spans="15:18">
      <c r="O134" s="1"/>
      <c r="P134" s="1"/>
      <c r="Q134" s="1"/>
      <c r="R134" s="1"/>
    </row>
    <row r="135" spans="15:18">
      <c r="O135" s="1"/>
      <c r="P135" s="1"/>
      <c r="Q135" s="1"/>
      <c r="R135" s="1"/>
    </row>
  </sheetData>
  <mergeCells count="18">
    <mergeCell ref="B12:D12"/>
    <mergeCell ref="E12:N12"/>
    <mergeCell ref="B13:N13"/>
    <mergeCell ref="C14:D14"/>
    <mergeCell ref="C15:D15"/>
    <mergeCell ref="B8:N8"/>
    <mergeCell ref="B9:D9"/>
    <mergeCell ref="E9:G9"/>
    <mergeCell ref="E10:G10"/>
    <mergeCell ref="B11:D11"/>
    <mergeCell ref="E11:G11"/>
    <mergeCell ref="H11:N11"/>
    <mergeCell ref="B7:N7"/>
    <mergeCell ref="B2:N2"/>
    <mergeCell ref="B3:N3"/>
    <mergeCell ref="B4:N4"/>
    <mergeCell ref="B5:N5"/>
    <mergeCell ref="B6:N6"/>
  </mergeCells>
  <conditionalFormatting sqref="N16:N81">
    <cfRule type="cellIs" dxfId="31" priority="2" operator="greaterThan">
      <formula>89</formula>
    </cfRule>
    <cfRule type="cellIs" dxfId="30" priority="3" operator="lessThan">
      <formula>75</formula>
    </cfRule>
  </conditionalFormatting>
  <conditionalFormatting sqref="E16:M77">
    <cfRule type="cellIs" dxfId="29" priority="1" operator="between">
      <formula>70</formula>
      <formula>79</formula>
    </cfRule>
  </conditionalFormatting>
  <dataValidations count="1">
    <dataValidation type="list" allowBlank="1" showInputMessage="1" showErrorMessage="1" sqref="E9:G9" xr:uid="{86E2A876-52F6-465A-A09B-A24984A78D91}">
      <formula1>$AA$3:$AA$6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6292-698F-4F67-8D67-9259D6ABE0B9}">
  <dimension ref="B1:AA135"/>
  <sheetViews>
    <sheetView topLeftCell="B14" zoomScale="110" zoomScaleNormal="110" workbookViewId="0">
      <pane xSplit="3" ySplit="2" topLeftCell="E67" activePane="bottomRight" state="frozen"/>
      <selection activeCell="N74" sqref="N74"/>
      <selection pane="topRight" activeCell="N74" sqref="N74"/>
      <selection pane="bottomLeft" activeCell="N74" sqref="N74"/>
      <selection pane="bottomRight" activeCell="N74" sqref="N74"/>
    </sheetView>
  </sheetViews>
  <sheetFormatPr defaultColWidth="9.109375" defaultRowHeight="17.399999999999999"/>
  <cols>
    <col min="1" max="1" width="9.109375" style="2"/>
    <col min="2" max="3" width="5" style="3" customWidth="1"/>
    <col min="4" max="4" width="28.6640625" style="5" customWidth="1"/>
    <col min="5" max="5" width="4.109375" style="60" customWidth="1"/>
    <col min="6" max="13" width="4.109375" style="61" customWidth="1"/>
    <col min="14" max="14" width="18.109375" style="3" customWidth="1"/>
    <col min="15" max="16384" width="9.109375" style="2"/>
  </cols>
  <sheetData>
    <row r="1" spans="2:27" ht="18" thickBot="1">
      <c r="B1" s="6"/>
      <c r="C1" s="6"/>
      <c r="D1" s="7"/>
      <c r="E1" s="41"/>
      <c r="F1" s="42"/>
      <c r="G1" s="42"/>
      <c r="H1" s="42"/>
      <c r="I1" s="42"/>
      <c r="J1" s="42"/>
      <c r="K1" s="42"/>
      <c r="L1" s="42"/>
      <c r="M1" s="42"/>
      <c r="N1" s="6"/>
      <c r="O1" s="1"/>
      <c r="P1" s="1"/>
      <c r="Q1" s="1"/>
      <c r="R1" s="1"/>
    </row>
    <row r="2" spans="2:27" ht="13.8">
      <c r="B2" s="179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"/>
      <c r="P2" s="1"/>
      <c r="Q2" s="1"/>
      <c r="R2" s="1"/>
      <c r="AA2" s="2" t="s">
        <v>16</v>
      </c>
    </row>
    <row r="3" spans="2:27" ht="18.600000000000001">
      <c r="B3" s="181" t="s">
        <v>9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"/>
      <c r="P3" s="1"/>
      <c r="Q3" s="1"/>
      <c r="R3" s="1"/>
      <c r="AA3" s="2" t="s">
        <v>7</v>
      </c>
    </row>
    <row r="4" spans="2:27" ht="13.8">
      <c r="B4" s="183" t="s">
        <v>10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"/>
      <c r="P4" s="1"/>
      <c r="Q4" s="1"/>
      <c r="R4" s="1"/>
      <c r="AA4" s="2" t="s">
        <v>13</v>
      </c>
    </row>
    <row r="5" spans="2:27" ht="13.8">
      <c r="B5" s="183" t="s">
        <v>11</v>
      </c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"/>
      <c r="P5" s="1"/>
      <c r="Q5" s="1"/>
      <c r="R5" s="1"/>
      <c r="AA5" s="2" t="s">
        <v>14</v>
      </c>
    </row>
    <row r="6" spans="2:27" ht="13.8">
      <c r="B6" s="185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"/>
      <c r="P6" s="1"/>
      <c r="Q6" s="1"/>
      <c r="R6" s="1"/>
      <c r="AA6" s="2" t="s">
        <v>15</v>
      </c>
    </row>
    <row r="7" spans="2:27">
      <c r="B7" s="177" t="s">
        <v>12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"/>
      <c r="P7" s="1"/>
      <c r="Q7" s="1"/>
      <c r="R7" s="1"/>
    </row>
    <row r="8" spans="2:27" ht="13.8">
      <c r="B8" s="185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"/>
      <c r="P8" s="1"/>
      <c r="Q8" s="1"/>
      <c r="R8" s="1"/>
    </row>
    <row r="9" spans="2:27" ht="16.8">
      <c r="B9" s="183" t="s">
        <v>5</v>
      </c>
      <c r="C9" s="184"/>
      <c r="D9" s="184"/>
      <c r="E9" s="187" t="s">
        <v>14</v>
      </c>
      <c r="F9" s="187"/>
      <c r="G9" s="187"/>
      <c r="H9" s="78"/>
      <c r="I9" s="78"/>
      <c r="J9" s="78"/>
      <c r="K9" s="78"/>
      <c r="L9" s="78"/>
      <c r="M9" s="78"/>
      <c r="N9" s="62"/>
      <c r="O9" s="1"/>
      <c r="P9" s="1"/>
      <c r="Q9" s="1"/>
      <c r="R9" s="1"/>
    </row>
    <row r="10" spans="2:27" ht="16.8">
      <c r="B10" s="72" t="s">
        <v>17</v>
      </c>
      <c r="C10" s="73"/>
      <c r="D10" s="73"/>
      <c r="E10" s="188" t="s">
        <v>18</v>
      </c>
      <c r="F10" s="188"/>
      <c r="G10" s="188"/>
      <c r="H10" s="78"/>
      <c r="I10" s="78"/>
      <c r="J10" s="78"/>
      <c r="K10" s="78"/>
      <c r="L10" s="78"/>
      <c r="M10" s="78"/>
      <c r="N10" s="62"/>
      <c r="O10" s="1"/>
      <c r="P10" s="1"/>
      <c r="Q10" s="1"/>
      <c r="R10" s="1"/>
    </row>
    <row r="11" spans="2:27" ht="16.8">
      <c r="B11" s="183" t="s">
        <v>33</v>
      </c>
      <c r="C11" s="184"/>
      <c r="D11" s="184"/>
      <c r="E11" s="187"/>
      <c r="F11" s="187"/>
      <c r="G11" s="187"/>
      <c r="H11" s="189"/>
      <c r="I11" s="189"/>
      <c r="J11" s="189"/>
      <c r="K11" s="189"/>
      <c r="L11" s="189"/>
      <c r="M11" s="189"/>
      <c r="N11" s="189"/>
      <c r="O11" s="1"/>
      <c r="P11" s="1"/>
      <c r="Q11" s="1"/>
      <c r="R11" s="1"/>
    </row>
    <row r="12" spans="2:27" ht="13.8">
      <c r="B12" s="183" t="s">
        <v>34</v>
      </c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"/>
      <c r="P12" s="1"/>
      <c r="Q12" s="1"/>
      <c r="R12" s="1"/>
    </row>
    <row r="13" spans="2:27" ht="14.4" thickBot="1">
      <c r="B13" s="190" t="s">
        <v>2</v>
      </c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"/>
      <c r="P13" s="1"/>
      <c r="Q13" s="1"/>
      <c r="R13" s="1"/>
    </row>
    <row r="14" spans="2:27" ht="187.8" thickBot="1">
      <c r="B14" s="10" t="s">
        <v>1</v>
      </c>
      <c r="C14" s="192" t="s">
        <v>0</v>
      </c>
      <c r="D14" s="193"/>
      <c r="E14" s="86" t="s">
        <v>108</v>
      </c>
      <c r="F14" s="86" t="s">
        <v>109</v>
      </c>
      <c r="G14" s="86" t="s">
        <v>110</v>
      </c>
      <c r="H14" s="86" t="s">
        <v>111</v>
      </c>
      <c r="I14" s="86" t="s">
        <v>112</v>
      </c>
      <c r="J14" s="86" t="s">
        <v>113</v>
      </c>
      <c r="K14" s="86" t="s">
        <v>114</v>
      </c>
      <c r="L14" s="86" t="s">
        <v>115</v>
      </c>
      <c r="M14" s="86" t="s">
        <v>116</v>
      </c>
      <c r="N14" s="39" t="s">
        <v>32</v>
      </c>
      <c r="O14" s="1"/>
      <c r="P14" s="1"/>
      <c r="Q14" s="1"/>
      <c r="R14" s="1"/>
    </row>
    <row r="15" spans="2:27" hidden="1" thickBot="1">
      <c r="B15" s="11"/>
      <c r="C15" s="194"/>
      <c r="D15" s="195"/>
      <c r="E15" s="46"/>
      <c r="F15" s="46"/>
      <c r="G15" s="46"/>
      <c r="H15" s="46"/>
      <c r="I15" s="46"/>
      <c r="J15" s="46"/>
      <c r="K15" s="47"/>
      <c r="L15" s="46"/>
      <c r="M15" s="46"/>
      <c r="N15" s="40"/>
      <c r="O15" s="1"/>
      <c r="P15" s="1"/>
      <c r="Q15" s="1"/>
      <c r="R15" s="1"/>
    </row>
    <row r="16" spans="2:27" ht="15.75" customHeight="1">
      <c r="B16" s="12">
        <v>1</v>
      </c>
      <c r="C16" s="66" t="s">
        <v>35</v>
      </c>
      <c r="D16" s="67"/>
      <c r="E16" s="48">
        <v>90</v>
      </c>
      <c r="F16" s="49">
        <v>93</v>
      </c>
      <c r="G16" s="50">
        <v>82</v>
      </c>
      <c r="H16" s="50">
        <v>86</v>
      </c>
      <c r="I16" s="49">
        <v>87</v>
      </c>
      <c r="J16" s="48">
        <v>96</v>
      </c>
      <c r="K16" s="49">
        <v>92</v>
      </c>
      <c r="L16" s="49">
        <v>90</v>
      </c>
      <c r="M16" s="50">
        <v>93</v>
      </c>
      <c r="N16" s="63">
        <f t="shared" ref="N16:N77" si="0">AVERAGE(E16:M16)</f>
        <v>89.888888888888886</v>
      </c>
      <c r="O16" s="1"/>
      <c r="P16" s="1"/>
      <c r="Q16" s="1"/>
      <c r="R16" s="1"/>
    </row>
    <row r="17" spans="2:18" ht="18">
      <c r="B17" s="12">
        <v>2</v>
      </c>
      <c r="C17" s="65" t="s">
        <v>36</v>
      </c>
      <c r="D17" s="67"/>
      <c r="E17" s="48">
        <v>97</v>
      </c>
      <c r="F17" s="49">
        <v>94</v>
      </c>
      <c r="G17" s="50">
        <v>88</v>
      </c>
      <c r="H17" s="50">
        <v>91</v>
      </c>
      <c r="I17" s="49">
        <v>86</v>
      </c>
      <c r="J17" s="48">
        <v>98</v>
      </c>
      <c r="K17" s="49">
        <v>95</v>
      </c>
      <c r="L17" s="49">
        <v>94</v>
      </c>
      <c r="M17" s="50">
        <v>98</v>
      </c>
      <c r="N17" s="63">
        <f t="shared" si="0"/>
        <v>93.444444444444443</v>
      </c>
      <c r="O17" s="1"/>
      <c r="P17" s="1"/>
      <c r="Q17" s="1"/>
      <c r="R17" s="1"/>
    </row>
    <row r="18" spans="2:18" ht="18">
      <c r="B18" s="12">
        <v>3</v>
      </c>
      <c r="C18" s="65" t="s">
        <v>37</v>
      </c>
      <c r="D18" s="67"/>
      <c r="E18" s="48">
        <v>86</v>
      </c>
      <c r="F18" s="49">
        <v>89</v>
      </c>
      <c r="G18" s="50">
        <v>80</v>
      </c>
      <c r="H18" s="50">
        <v>86</v>
      </c>
      <c r="I18" s="49">
        <v>77</v>
      </c>
      <c r="J18" s="48">
        <v>85</v>
      </c>
      <c r="K18" s="49">
        <v>87</v>
      </c>
      <c r="L18" s="49">
        <v>90</v>
      </c>
      <c r="M18" s="50">
        <v>95</v>
      </c>
      <c r="N18" s="63">
        <f t="shared" si="0"/>
        <v>86.111111111111114</v>
      </c>
      <c r="O18" s="1"/>
      <c r="P18" s="1"/>
      <c r="Q18" s="1"/>
      <c r="R18" s="1"/>
    </row>
    <row r="19" spans="2:18" ht="18">
      <c r="B19" s="12">
        <v>4</v>
      </c>
      <c r="C19" s="65" t="s">
        <v>38</v>
      </c>
      <c r="D19" s="67"/>
      <c r="E19" s="48">
        <v>93</v>
      </c>
      <c r="F19" s="49">
        <v>95</v>
      </c>
      <c r="G19" s="50">
        <v>86</v>
      </c>
      <c r="H19" s="50">
        <v>92</v>
      </c>
      <c r="I19" s="49">
        <v>85</v>
      </c>
      <c r="J19" s="48">
        <v>92</v>
      </c>
      <c r="K19" s="49">
        <v>95</v>
      </c>
      <c r="L19" s="49">
        <v>98</v>
      </c>
      <c r="M19" s="50">
        <v>98</v>
      </c>
      <c r="N19" s="63">
        <f t="shared" si="0"/>
        <v>92.666666666666671</v>
      </c>
      <c r="O19" s="1"/>
      <c r="P19" s="1"/>
      <c r="Q19" s="1"/>
      <c r="R19" s="1"/>
    </row>
    <row r="20" spans="2:18" ht="18">
      <c r="B20" s="12">
        <v>5</v>
      </c>
      <c r="C20" s="65" t="s">
        <v>39</v>
      </c>
      <c r="D20" s="67"/>
      <c r="E20" s="48">
        <v>92</v>
      </c>
      <c r="F20" s="49">
        <v>93</v>
      </c>
      <c r="G20" s="50">
        <v>85</v>
      </c>
      <c r="H20" s="50">
        <v>90</v>
      </c>
      <c r="I20" s="49">
        <v>84</v>
      </c>
      <c r="J20" s="48">
        <v>90</v>
      </c>
      <c r="K20" s="49">
        <v>92</v>
      </c>
      <c r="L20" s="49">
        <v>90</v>
      </c>
      <c r="M20" s="50">
        <v>98</v>
      </c>
      <c r="N20" s="63">
        <f t="shared" si="0"/>
        <v>90.444444444444443</v>
      </c>
      <c r="O20" s="1"/>
      <c r="P20" s="1"/>
      <c r="Q20" s="1"/>
      <c r="R20" s="1"/>
    </row>
    <row r="21" spans="2:18" ht="18">
      <c r="B21" s="12">
        <v>6</v>
      </c>
      <c r="C21" s="65" t="s">
        <v>40</v>
      </c>
      <c r="D21" s="67"/>
      <c r="E21" s="48">
        <v>89</v>
      </c>
      <c r="F21" s="49">
        <v>95</v>
      </c>
      <c r="G21" s="50">
        <v>90</v>
      </c>
      <c r="H21" s="50">
        <v>95</v>
      </c>
      <c r="I21" s="49">
        <v>88</v>
      </c>
      <c r="J21" s="48">
        <v>92</v>
      </c>
      <c r="K21" s="49">
        <v>95</v>
      </c>
      <c r="L21" s="49">
        <v>96</v>
      </c>
      <c r="M21" s="50">
        <v>95</v>
      </c>
      <c r="N21" s="63">
        <f t="shared" si="0"/>
        <v>92.777777777777771</v>
      </c>
      <c r="O21" s="1"/>
      <c r="P21" s="1"/>
      <c r="Q21" s="1"/>
      <c r="R21" s="1"/>
    </row>
    <row r="22" spans="2:18" ht="18">
      <c r="B22" s="12">
        <v>7</v>
      </c>
      <c r="C22" s="65" t="s">
        <v>41</v>
      </c>
      <c r="D22" s="67"/>
      <c r="E22" s="48">
        <v>88</v>
      </c>
      <c r="F22" s="49">
        <v>95</v>
      </c>
      <c r="G22" s="50">
        <v>87</v>
      </c>
      <c r="H22" s="50">
        <v>91</v>
      </c>
      <c r="I22" s="49">
        <v>88</v>
      </c>
      <c r="J22" s="48">
        <v>96</v>
      </c>
      <c r="K22" s="49">
        <v>97</v>
      </c>
      <c r="L22" s="49">
        <v>95</v>
      </c>
      <c r="M22" s="50">
        <v>94</v>
      </c>
      <c r="N22" s="63">
        <f t="shared" si="0"/>
        <v>92.333333333333329</v>
      </c>
      <c r="O22" s="1"/>
      <c r="P22" s="1"/>
      <c r="Q22" s="1"/>
      <c r="R22" s="1"/>
    </row>
    <row r="23" spans="2:18" ht="18">
      <c r="B23" s="12">
        <v>8</v>
      </c>
      <c r="C23" s="65" t="s">
        <v>42</v>
      </c>
      <c r="D23" s="67"/>
      <c r="E23" s="48">
        <v>84</v>
      </c>
      <c r="F23" s="49">
        <v>91</v>
      </c>
      <c r="G23" s="50">
        <v>82</v>
      </c>
      <c r="H23" s="50">
        <v>88</v>
      </c>
      <c r="I23" s="49">
        <v>88</v>
      </c>
      <c r="J23" s="48">
        <v>80</v>
      </c>
      <c r="K23" s="49">
        <v>92</v>
      </c>
      <c r="L23" s="49">
        <v>95</v>
      </c>
      <c r="M23" s="50">
        <v>97</v>
      </c>
      <c r="N23" s="63">
        <f t="shared" si="0"/>
        <v>88.555555555555557</v>
      </c>
      <c r="O23" s="1"/>
      <c r="P23" s="1"/>
      <c r="Q23" s="1"/>
      <c r="R23" s="1"/>
    </row>
    <row r="24" spans="2:18" ht="18">
      <c r="B24" s="12">
        <v>9</v>
      </c>
      <c r="C24" s="65" t="s">
        <v>43</v>
      </c>
      <c r="D24" s="67"/>
      <c r="E24" s="48">
        <v>88</v>
      </c>
      <c r="F24" s="49">
        <v>95</v>
      </c>
      <c r="G24" s="50">
        <v>90</v>
      </c>
      <c r="H24" s="50">
        <v>94</v>
      </c>
      <c r="I24" s="49">
        <v>89</v>
      </c>
      <c r="J24" s="48">
        <v>96</v>
      </c>
      <c r="K24" s="49">
        <v>94</v>
      </c>
      <c r="L24" s="49">
        <v>96</v>
      </c>
      <c r="M24" s="50">
        <v>98</v>
      </c>
      <c r="N24" s="63">
        <f t="shared" si="0"/>
        <v>93.333333333333329</v>
      </c>
      <c r="O24" s="1"/>
      <c r="P24" s="1"/>
      <c r="Q24" s="1"/>
      <c r="R24" s="1"/>
    </row>
    <row r="25" spans="2:18" ht="18">
      <c r="B25" s="12">
        <v>10</v>
      </c>
      <c r="C25" s="65" t="s">
        <v>44</v>
      </c>
      <c r="D25" s="67"/>
      <c r="E25" s="48">
        <v>77</v>
      </c>
      <c r="F25" s="49">
        <v>94</v>
      </c>
      <c r="G25" s="50">
        <v>80</v>
      </c>
      <c r="H25" s="50">
        <v>87</v>
      </c>
      <c r="I25" s="49">
        <v>85</v>
      </c>
      <c r="J25" s="48">
        <v>84</v>
      </c>
      <c r="K25" s="49">
        <v>89</v>
      </c>
      <c r="L25" s="49">
        <v>90</v>
      </c>
      <c r="M25" s="50">
        <v>93</v>
      </c>
      <c r="N25" s="63">
        <f t="shared" si="0"/>
        <v>86.555555555555557</v>
      </c>
      <c r="O25" s="1"/>
      <c r="P25" s="1"/>
      <c r="Q25" s="1"/>
      <c r="R25" s="1"/>
    </row>
    <row r="26" spans="2:18" s="1" customFormat="1" ht="18">
      <c r="B26" s="12">
        <v>11</v>
      </c>
      <c r="C26" s="65" t="s">
        <v>45</v>
      </c>
      <c r="D26" s="67"/>
      <c r="E26" s="48">
        <v>89</v>
      </c>
      <c r="F26" s="49">
        <v>95</v>
      </c>
      <c r="G26" s="50">
        <v>86</v>
      </c>
      <c r="H26" s="50">
        <v>92</v>
      </c>
      <c r="I26" s="49">
        <v>87</v>
      </c>
      <c r="J26" s="48">
        <v>95</v>
      </c>
      <c r="K26" s="49">
        <v>95</v>
      </c>
      <c r="L26" s="49">
        <v>92</v>
      </c>
      <c r="M26" s="50">
        <v>98</v>
      </c>
      <c r="N26" s="63">
        <f t="shared" si="0"/>
        <v>92.111111111111114</v>
      </c>
    </row>
    <row r="27" spans="2:18" ht="18">
      <c r="B27" s="12">
        <v>12</v>
      </c>
      <c r="C27" s="65" t="s">
        <v>46</v>
      </c>
      <c r="D27" s="67"/>
      <c r="E27" s="48">
        <v>82</v>
      </c>
      <c r="F27" s="49">
        <v>92</v>
      </c>
      <c r="G27" s="50">
        <v>79</v>
      </c>
      <c r="H27" s="50">
        <v>83</v>
      </c>
      <c r="I27" s="49">
        <v>85</v>
      </c>
      <c r="J27" s="48">
        <v>88</v>
      </c>
      <c r="K27" s="49">
        <v>90</v>
      </c>
      <c r="L27" s="49">
        <v>88</v>
      </c>
      <c r="M27" s="50">
        <v>92</v>
      </c>
      <c r="N27" s="63">
        <f t="shared" si="0"/>
        <v>86.555555555555557</v>
      </c>
      <c r="O27" s="1"/>
      <c r="P27" s="1"/>
      <c r="Q27" s="1"/>
      <c r="R27" s="1"/>
    </row>
    <row r="28" spans="2:18" ht="18">
      <c r="B28" s="12">
        <v>13</v>
      </c>
      <c r="C28" s="65" t="s">
        <v>47</v>
      </c>
      <c r="D28" s="67"/>
      <c r="E28" s="48">
        <v>93</v>
      </c>
      <c r="F28" s="49">
        <v>95</v>
      </c>
      <c r="G28" s="50">
        <v>92</v>
      </c>
      <c r="H28" s="50">
        <v>93</v>
      </c>
      <c r="I28" s="49">
        <v>89</v>
      </c>
      <c r="J28" s="48">
        <v>95</v>
      </c>
      <c r="K28" s="49">
        <v>97</v>
      </c>
      <c r="L28" s="49">
        <v>97</v>
      </c>
      <c r="M28" s="50">
        <v>98</v>
      </c>
      <c r="N28" s="63">
        <f t="shared" si="0"/>
        <v>94.333333333333329</v>
      </c>
      <c r="O28" s="1"/>
      <c r="P28" s="1"/>
      <c r="Q28" s="1"/>
      <c r="R28" s="1"/>
    </row>
    <row r="29" spans="2:18" ht="18">
      <c r="B29" s="12">
        <v>14</v>
      </c>
      <c r="C29" s="65" t="s">
        <v>48</v>
      </c>
      <c r="D29" s="67"/>
      <c r="E29" s="48">
        <v>86</v>
      </c>
      <c r="F29" s="49">
        <v>95</v>
      </c>
      <c r="G29" s="50">
        <v>84</v>
      </c>
      <c r="H29" s="50">
        <v>92</v>
      </c>
      <c r="I29" s="49">
        <v>87</v>
      </c>
      <c r="J29" s="48">
        <v>91</v>
      </c>
      <c r="K29" s="49">
        <v>94</v>
      </c>
      <c r="L29" s="49">
        <v>91</v>
      </c>
      <c r="M29" s="50">
        <v>97</v>
      </c>
      <c r="N29" s="63">
        <f t="shared" si="0"/>
        <v>90.777777777777771</v>
      </c>
      <c r="O29" s="1"/>
      <c r="P29" s="1"/>
      <c r="Q29" s="1"/>
      <c r="R29" s="1"/>
    </row>
    <row r="30" spans="2:18" ht="18">
      <c r="B30" s="12">
        <v>15</v>
      </c>
      <c r="C30" s="65" t="s">
        <v>49</v>
      </c>
      <c r="D30" s="67"/>
      <c r="E30" s="48">
        <v>93</v>
      </c>
      <c r="F30" s="49">
        <v>77</v>
      </c>
      <c r="G30" s="50">
        <v>85</v>
      </c>
      <c r="H30" s="50">
        <v>91</v>
      </c>
      <c r="I30" s="49">
        <v>86</v>
      </c>
      <c r="J30" s="48">
        <v>88</v>
      </c>
      <c r="K30" s="49">
        <v>88</v>
      </c>
      <c r="L30" s="49">
        <v>93</v>
      </c>
      <c r="M30" s="50">
        <v>94</v>
      </c>
      <c r="N30" s="63">
        <f t="shared" si="0"/>
        <v>88.333333333333329</v>
      </c>
      <c r="O30" s="1"/>
      <c r="P30" s="1"/>
      <c r="Q30" s="1"/>
      <c r="R30" s="1"/>
    </row>
    <row r="31" spans="2:18" ht="18">
      <c r="B31" s="12">
        <v>16</v>
      </c>
      <c r="C31" s="65" t="s">
        <v>50</v>
      </c>
      <c r="D31" s="67"/>
      <c r="E31" s="48">
        <v>88</v>
      </c>
      <c r="F31" s="49">
        <v>76</v>
      </c>
      <c r="G31" s="50">
        <v>84</v>
      </c>
      <c r="H31" s="50">
        <v>92</v>
      </c>
      <c r="I31" s="49">
        <v>86</v>
      </c>
      <c r="J31" s="48">
        <v>91</v>
      </c>
      <c r="K31" s="49">
        <v>88</v>
      </c>
      <c r="L31" s="49">
        <v>92</v>
      </c>
      <c r="M31" s="50">
        <v>95</v>
      </c>
      <c r="N31" s="63">
        <f t="shared" si="0"/>
        <v>88</v>
      </c>
      <c r="O31" s="1"/>
      <c r="P31" s="1"/>
      <c r="Q31" s="1"/>
      <c r="R31" s="1"/>
    </row>
    <row r="32" spans="2:18" ht="18">
      <c r="B32" s="12">
        <v>17</v>
      </c>
      <c r="C32" s="65" t="s">
        <v>51</v>
      </c>
      <c r="D32" s="67"/>
      <c r="E32" s="48">
        <v>90</v>
      </c>
      <c r="F32" s="49">
        <v>91</v>
      </c>
      <c r="G32" s="50">
        <v>81</v>
      </c>
      <c r="H32" s="50">
        <v>92</v>
      </c>
      <c r="I32" s="49">
        <v>91</v>
      </c>
      <c r="J32" s="48">
        <v>87</v>
      </c>
      <c r="K32" s="49">
        <v>92</v>
      </c>
      <c r="L32" s="49">
        <v>88</v>
      </c>
      <c r="M32" s="50">
        <v>94</v>
      </c>
      <c r="N32" s="63">
        <f t="shared" si="0"/>
        <v>89.555555555555557</v>
      </c>
      <c r="O32" s="1"/>
      <c r="P32" s="1"/>
      <c r="Q32" s="1"/>
      <c r="R32" s="1"/>
    </row>
    <row r="33" spans="2:25" ht="18">
      <c r="B33" s="12">
        <v>18</v>
      </c>
      <c r="C33" s="65" t="s">
        <v>52</v>
      </c>
      <c r="D33" s="67"/>
      <c r="E33" s="48">
        <v>75</v>
      </c>
      <c r="F33" s="49">
        <v>87</v>
      </c>
      <c r="G33" s="50">
        <v>75</v>
      </c>
      <c r="H33" s="50">
        <v>82</v>
      </c>
      <c r="I33" s="49">
        <v>75</v>
      </c>
      <c r="J33" s="48">
        <v>70</v>
      </c>
      <c r="K33" s="49">
        <v>87</v>
      </c>
      <c r="L33" s="49">
        <v>75</v>
      </c>
      <c r="M33" s="50">
        <v>92</v>
      </c>
      <c r="N33" s="63">
        <f t="shared" si="0"/>
        <v>79.777777777777771</v>
      </c>
      <c r="O33" s="1"/>
      <c r="P33" s="1"/>
      <c r="Q33" s="1"/>
      <c r="R33" s="1"/>
    </row>
    <row r="34" spans="2:25" ht="18">
      <c r="B34" s="12">
        <v>19</v>
      </c>
      <c r="C34" s="65" t="s">
        <v>53</v>
      </c>
      <c r="D34" s="67"/>
      <c r="E34" s="48">
        <v>82</v>
      </c>
      <c r="F34" s="49">
        <v>93</v>
      </c>
      <c r="G34" s="50">
        <v>82</v>
      </c>
      <c r="H34" s="50">
        <v>85</v>
      </c>
      <c r="I34" s="49">
        <v>87</v>
      </c>
      <c r="J34" s="48">
        <v>82</v>
      </c>
      <c r="K34" s="49">
        <v>90</v>
      </c>
      <c r="L34" s="49">
        <v>92</v>
      </c>
      <c r="M34" s="50">
        <v>96</v>
      </c>
      <c r="N34" s="63">
        <f t="shared" si="0"/>
        <v>87.666666666666671</v>
      </c>
      <c r="O34" s="1"/>
      <c r="P34" s="1"/>
      <c r="Q34" s="1"/>
      <c r="R34" s="1"/>
    </row>
    <row r="35" spans="2:25" ht="18">
      <c r="B35" s="12">
        <v>20</v>
      </c>
      <c r="C35" s="65" t="s">
        <v>54</v>
      </c>
      <c r="D35" s="67"/>
      <c r="E35" s="48">
        <v>89</v>
      </c>
      <c r="F35" s="49">
        <v>93</v>
      </c>
      <c r="G35" s="50">
        <v>85</v>
      </c>
      <c r="H35" s="50">
        <v>90</v>
      </c>
      <c r="I35" s="49">
        <v>83</v>
      </c>
      <c r="J35" s="48">
        <v>92</v>
      </c>
      <c r="K35" s="49">
        <v>91</v>
      </c>
      <c r="L35" s="49">
        <v>95</v>
      </c>
      <c r="M35" s="50">
        <v>93</v>
      </c>
      <c r="N35" s="63">
        <f t="shared" si="0"/>
        <v>90.111111111111114</v>
      </c>
      <c r="O35" s="1"/>
      <c r="P35" s="1"/>
      <c r="Q35" s="1"/>
      <c r="R35" s="1"/>
    </row>
    <row r="36" spans="2:25" s="1" customFormat="1" ht="18">
      <c r="B36" s="26">
        <v>21</v>
      </c>
      <c r="C36" s="65" t="s">
        <v>55</v>
      </c>
      <c r="D36" s="67"/>
      <c r="E36" s="48">
        <v>89</v>
      </c>
      <c r="F36" s="49">
        <v>93</v>
      </c>
      <c r="G36" s="50">
        <v>82</v>
      </c>
      <c r="H36" s="50">
        <v>91</v>
      </c>
      <c r="I36" s="49">
        <v>84</v>
      </c>
      <c r="J36" s="48">
        <v>85</v>
      </c>
      <c r="K36" s="49">
        <v>87</v>
      </c>
      <c r="L36" s="49">
        <v>89</v>
      </c>
      <c r="M36" s="50">
        <v>98</v>
      </c>
      <c r="N36" s="64">
        <f t="shared" si="0"/>
        <v>88.666666666666671</v>
      </c>
    </row>
    <row r="37" spans="2:25" ht="18">
      <c r="B37" s="12">
        <v>22</v>
      </c>
      <c r="C37" s="65" t="s">
        <v>56</v>
      </c>
      <c r="D37" s="67"/>
      <c r="E37" s="48">
        <v>89</v>
      </c>
      <c r="F37" s="49">
        <v>95</v>
      </c>
      <c r="G37" s="50">
        <v>83</v>
      </c>
      <c r="H37" s="50">
        <v>88</v>
      </c>
      <c r="I37" s="49">
        <v>89</v>
      </c>
      <c r="J37" s="48">
        <v>85</v>
      </c>
      <c r="K37" s="49">
        <v>91</v>
      </c>
      <c r="L37" s="49">
        <v>90</v>
      </c>
      <c r="M37" s="50">
        <v>93</v>
      </c>
      <c r="N37" s="63">
        <f t="shared" si="0"/>
        <v>89.222222222222229</v>
      </c>
      <c r="O37" s="1"/>
      <c r="P37" s="1"/>
      <c r="Q37" s="1"/>
      <c r="R37" s="1"/>
    </row>
    <row r="38" spans="2:25" ht="18">
      <c r="B38" s="12">
        <v>23</v>
      </c>
      <c r="C38" s="65" t="s">
        <v>57</v>
      </c>
      <c r="D38" s="67"/>
      <c r="E38" s="48">
        <v>88</v>
      </c>
      <c r="F38" s="49">
        <v>94</v>
      </c>
      <c r="G38" s="50">
        <v>86</v>
      </c>
      <c r="H38" s="50">
        <v>89</v>
      </c>
      <c r="I38" s="49">
        <v>88</v>
      </c>
      <c r="J38" s="48">
        <v>97</v>
      </c>
      <c r="K38" s="49">
        <v>95</v>
      </c>
      <c r="L38" s="49">
        <v>90</v>
      </c>
      <c r="M38" s="50">
        <v>94</v>
      </c>
      <c r="N38" s="63">
        <f t="shared" si="0"/>
        <v>91.222222222222229</v>
      </c>
      <c r="O38" s="1"/>
      <c r="P38" s="1"/>
      <c r="Q38" s="1"/>
      <c r="R38" s="1"/>
    </row>
    <row r="39" spans="2:25" ht="18">
      <c r="B39" s="12">
        <v>24</v>
      </c>
      <c r="C39" s="65" t="s">
        <v>58</v>
      </c>
      <c r="D39" s="67"/>
      <c r="E39" s="48">
        <v>89</v>
      </c>
      <c r="F39" s="49">
        <v>91</v>
      </c>
      <c r="G39" s="50">
        <v>82</v>
      </c>
      <c r="H39" s="50">
        <v>90</v>
      </c>
      <c r="I39" s="49">
        <v>80</v>
      </c>
      <c r="J39" s="48">
        <v>91</v>
      </c>
      <c r="K39" s="49">
        <v>91</v>
      </c>
      <c r="L39" s="49">
        <v>87</v>
      </c>
      <c r="M39" s="50">
        <v>98</v>
      </c>
      <c r="N39" s="63">
        <f t="shared" si="0"/>
        <v>88.777777777777771</v>
      </c>
      <c r="O39" s="1"/>
      <c r="P39" s="1"/>
      <c r="Q39" s="1"/>
      <c r="R39" s="1"/>
    </row>
    <row r="40" spans="2:25" s="1" customFormat="1" ht="18">
      <c r="B40" s="26">
        <v>25</v>
      </c>
      <c r="C40" s="65" t="s">
        <v>59</v>
      </c>
      <c r="D40" s="67"/>
      <c r="E40" s="48">
        <v>92</v>
      </c>
      <c r="F40" s="49">
        <v>94</v>
      </c>
      <c r="G40" s="50">
        <v>84</v>
      </c>
      <c r="H40" s="50">
        <v>87</v>
      </c>
      <c r="I40" s="49">
        <v>83</v>
      </c>
      <c r="J40" s="48">
        <v>84</v>
      </c>
      <c r="K40" s="49">
        <v>88</v>
      </c>
      <c r="L40" s="49">
        <v>90</v>
      </c>
      <c r="M40" s="50">
        <v>98</v>
      </c>
      <c r="N40" s="64">
        <f t="shared" si="0"/>
        <v>88.888888888888886</v>
      </c>
    </row>
    <row r="41" spans="2:25" s="1" customFormat="1" ht="18">
      <c r="B41" s="26">
        <v>26</v>
      </c>
      <c r="C41" s="65" t="s">
        <v>60</v>
      </c>
      <c r="D41" s="67"/>
      <c r="E41" s="48">
        <v>75</v>
      </c>
      <c r="F41" s="49">
        <v>91</v>
      </c>
      <c r="G41" s="50">
        <v>75</v>
      </c>
      <c r="H41" s="50">
        <v>84</v>
      </c>
      <c r="I41" s="49">
        <v>81</v>
      </c>
      <c r="J41" s="48">
        <v>80</v>
      </c>
      <c r="K41" s="49">
        <v>87</v>
      </c>
      <c r="L41" s="49">
        <v>87</v>
      </c>
      <c r="M41" s="50">
        <v>93</v>
      </c>
      <c r="N41" s="64">
        <f t="shared" si="0"/>
        <v>83.666666666666671</v>
      </c>
    </row>
    <row r="42" spans="2:25" s="1" customFormat="1" ht="18">
      <c r="B42" s="26">
        <v>27</v>
      </c>
      <c r="C42" s="65" t="s">
        <v>61</v>
      </c>
      <c r="D42" s="67"/>
      <c r="E42" s="48">
        <v>75</v>
      </c>
      <c r="F42" s="49">
        <v>92</v>
      </c>
      <c r="G42" s="50">
        <v>83</v>
      </c>
      <c r="H42" s="50">
        <v>87</v>
      </c>
      <c r="I42" s="49">
        <v>88</v>
      </c>
      <c r="J42" s="48">
        <v>83</v>
      </c>
      <c r="K42" s="49">
        <v>88</v>
      </c>
      <c r="L42" s="49">
        <v>90</v>
      </c>
      <c r="M42" s="50">
        <v>98</v>
      </c>
      <c r="N42" s="64">
        <f t="shared" si="0"/>
        <v>87.111111111111114</v>
      </c>
    </row>
    <row r="43" spans="2:25" s="1" customFormat="1" ht="18">
      <c r="B43" s="26">
        <v>28</v>
      </c>
      <c r="C43" s="65" t="s">
        <v>62</v>
      </c>
      <c r="D43" s="67"/>
      <c r="E43" s="48">
        <v>92</v>
      </c>
      <c r="F43" s="49">
        <v>75</v>
      </c>
      <c r="G43" s="50">
        <v>83</v>
      </c>
      <c r="H43" s="50">
        <v>77</v>
      </c>
      <c r="I43" s="49">
        <v>89</v>
      </c>
      <c r="J43" s="48">
        <v>82</v>
      </c>
      <c r="K43" s="49">
        <v>75</v>
      </c>
      <c r="L43" s="49">
        <v>84</v>
      </c>
      <c r="M43" s="50">
        <v>93</v>
      </c>
      <c r="N43" s="64">
        <f t="shared" si="0"/>
        <v>83.333333333333329</v>
      </c>
    </row>
    <row r="44" spans="2:25" s="1" customFormat="1" ht="18">
      <c r="B44" s="26">
        <v>29</v>
      </c>
      <c r="C44" s="65" t="s">
        <v>63</v>
      </c>
      <c r="D44" s="67"/>
      <c r="E44" s="48">
        <v>85</v>
      </c>
      <c r="F44" s="49">
        <v>91</v>
      </c>
      <c r="G44" s="50">
        <v>83</v>
      </c>
      <c r="H44" s="50">
        <v>87</v>
      </c>
      <c r="I44" s="49">
        <v>83</v>
      </c>
      <c r="J44" s="48">
        <v>89</v>
      </c>
      <c r="K44" s="49">
        <v>93</v>
      </c>
      <c r="L44" s="49">
        <v>88</v>
      </c>
      <c r="M44" s="50">
        <v>94</v>
      </c>
      <c r="N44" s="64">
        <f t="shared" si="0"/>
        <v>88.111111111111114</v>
      </c>
    </row>
    <row r="45" spans="2:25" s="1" customFormat="1" ht="18">
      <c r="B45" s="26">
        <v>30</v>
      </c>
      <c r="C45" s="65" t="s">
        <v>64</v>
      </c>
      <c r="D45" s="67"/>
      <c r="E45" s="48">
        <v>93</v>
      </c>
      <c r="F45" s="49">
        <v>95</v>
      </c>
      <c r="G45" s="50">
        <v>89</v>
      </c>
      <c r="H45" s="50">
        <v>95</v>
      </c>
      <c r="I45" s="49">
        <v>90</v>
      </c>
      <c r="J45" s="48">
        <v>96</v>
      </c>
      <c r="K45" s="49">
        <v>93</v>
      </c>
      <c r="L45" s="49">
        <v>94</v>
      </c>
      <c r="M45" s="50">
        <v>98</v>
      </c>
      <c r="N45" s="64">
        <f t="shared" si="0"/>
        <v>93.666666666666671</v>
      </c>
    </row>
    <row r="46" spans="2:25" s="1" customFormat="1" ht="18">
      <c r="B46" s="26">
        <v>31</v>
      </c>
      <c r="C46" s="65" t="s">
        <v>65</v>
      </c>
      <c r="D46" s="67"/>
      <c r="E46" s="48">
        <v>78</v>
      </c>
      <c r="F46" s="49">
        <v>93</v>
      </c>
      <c r="G46" s="50">
        <v>79</v>
      </c>
      <c r="H46" s="50">
        <v>83</v>
      </c>
      <c r="I46" s="49">
        <v>84</v>
      </c>
      <c r="J46" s="48">
        <v>86</v>
      </c>
      <c r="K46" s="49">
        <v>84</v>
      </c>
      <c r="L46" s="49">
        <v>87</v>
      </c>
      <c r="M46" s="50">
        <v>97</v>
      </c>
      <c r="N46" s="64">
        <f t="shared" si="0"/>
        <v>85.666666666666671</v>
      </c>
    </row>
    <row r="47" spans="2:25" s="1" customFormat="1" ht="18">
      <c r="B47" s="26">
        <v>32</v>
      </c>
      <c r="C47" s="65" t="s">
        <v>66</v>
      </c>
      <c r="D47" s="67"/>
      <c r="E47" s="48">
        <v>85</v>
      </c>
      <c r="F47" s="49">
        <v>91</v>
      </c>
      <c r="G47" s="50">
        <v>80</v>
      </c>
      <c r="H47" s="50">
        <v>90</v>
      </c>
      <c r="I47" s="49">
        <v>87</v>
      </c>
      <c r="J47" s="48">
        <v>84</v>
      </c>
      <c r="K47" s="49">
        <v>92</v>
      </c>
      <c r="L47" s="49">
        <v>89</v>
      </c>
      <c r="M47" s="50">
        <v>94</v>
      </c>
      <c r="N47" s="64">
        <f t="shared" si="0"/>
        <v>88</v>
      </c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2:25" s="1" customFormat="1" ht="18">
      <c r="B48" s="26">
        <v>33</v>
      </c>
      <c r="C48" s="65" t="s">
        <v>67</v>
      </c>
      <c r="D48" s="67"/>
      <c r="E48" s="48">
        <v>97</v>
      </c>
      <c r="F48" s="49">
        <v>95</v>
      </c>
      <c r="G48" s="50">
        <v>90</v>
      </c>
      <c r="H48" s="50">
        <v>94</v>
      </c>
      <c r="I48" s="49">
        <v>89</v>
      </c>
      <c r="J48" s="48">
        <v>98</v>
      </c>
      <c r="K48" s="49">
        <v>97</v>
      </c>
      <c r="L48" s="49">
        <v>93</v>
      </c>
      <c r="M48" s="50">
        <v>98</v>
      </c>
      <c r="N48" s="64">
        <f t="shared" si="0"/>
        <v>94.555555555555557</v>
      </c>
    </row>
    <row r="49" spans="2:14" s="1" customFormat="1" ht="18">
      <c r="B49" s="26">
        <v>34</v>
      </c>
      <c r="C49" s="65" t="s">
        <v>68</v>
      </c>
      <c r="D49" s="67"/>
      <c r="E49" s="48">
        <v>91</v>
      </c>
      <c r="F49" s="49">
        <v>90</v>
      </c>
      <c r="G49" s="50">
        <v>82</v>
      </c>
      <c r="H49" s="50">
        <v>87</v>
      </c>
      <c r="I49" s="49">
        <v>83</v>
      </c>
      <c r="J49" s="48">
        <v>84</v>
      </c>
      <c r="K49" s="49">
        <v>95</v>
      </c>
      <c r="L49" s="49">
        <v>93</v>
      </c>
      <c r="M49" s="50">
        <v>92</v>
      </c>
      <c r="N49" s="64">
        <f t="shared" si="0"/>
        <v>88.555555555555557</v>
      </c>
    </row>
    <row r="50" spans="2:14" s="1" customFormat="1" ht="18">
      <c r="B50" s="26">
        <v>35</v>
      </c>
      <c r="C50" s="65" t="s">
        <v>69</v>
      </c>
      <c r="D50" s="67"/>
      <c r="E50" s="48">
        <v>82</v>
      </c>
      <c r="F50" s="49">
        <v>93</v>
      </c>
      <c r="G50" s="50">
        <v>80</v>
      </c>
      <c r="H50" s="50">
        <v>83</v>
      </c>
      <c r="I50" s="49">
        <v>83</v>
      </c>
      <c r="J50" s="48">
        <v>80</v>
      </c>
      <c r="K50" s="49">
        <v>90</v>
      </c>
      <c r="L50" s="49">
        <v>86</v>
      </c>
      <c r="M50" s="50">
        <v>93</v>
      </c>
      <c r="N50" s="64">
        <f t="shared" si="0"/>
        <v>85.555555555555557</v>
      </c>
    </row>
    <row r="51" spans="2:14" s="1" customFormat="1" ht="18">
      <c r="B51" s="26">
        <v>36</v>
      </c>
      <c r="C51" s="65" t="s">
        <v>70</v>
      </c>
      <c r="D51" s="67"/>
      <c r="E51" s="48">
        <v>96</v>
      </c>
      <c r="F51" s="49">
        <v>96</v>
      </c>
      <c r="G51" s="50">
        <v>92</v>
      </c>
      <c r="H51" s="50">
        <v>96</v>
      </c>
      <c r="I51" s="49">
        <v>91</v>
      </c>
      <c r="J51" s="48">
        <v>97</v>
      </c>
      <c r="K51" s="49">
        <v>97</v>
      </c>
      <c r="L51" s="49">
        <v>96</v>
      </c>
      <c r="M51" s="50">
        <v>98</v>
      </c>
      <c r="N51" s="64">
        <f t="shared" si="0"/>
        <v>95.444444444444443</v>
      </c>
    </row>
    <row r="52" spans="2:14" s="1" customFormat="1" ht="18">
      <c r="B52" s="26">
        <v>37</v>
      </c>
      <c r="C52" s="65" t="s">
        <v>71</v>
      </c>
      <c r="D52" s="67"/>
      <c r="E52" s="48">
        <v>93</v>
      </c>
      <c r="F52" s="49">
        <v>96</v>
      </c>
      <c r="G52" s="50">
        <v>86</v>
      </c>
      <c r="H52" s="50">
        <v>92</v>
      </c>
      <c r="I52" s="49">
        <v>88</v>
      </c>
      <c r="J52" s="48">
        <v>95</v>
      </c>
      <c r="K52" s="49">
        <v>94</v>
      </c>
      <c r="L52" s="49">
        <v>93</v>
      </c>
      <c r="M52" s="50">
        <v>98</v>
      </c>
      <c r="N52" s="64">
        <f t="shared" si="0"/>
        <v>92.777777777777771</v>
      </c>
    </row>
    <row r="53" spans="2:14" s="1" customFormat="1" ht="18">
      <c r="B53" s="26">
        <v>38</v>
      </c>
      <c r="C53" s="65" t="s">
        <v>72</v>
      </c>
      <c r="D53" s="67"/>
      <c r="E53" s="48">
        <v>87</v>
      </c>
      <c r="F53" s="49">
        <v>93</v>
      </c>
      <c r="G53" s="50">
        <v>84</v>
      </c>
      <c r="H53" s="50">
        <v>93</v>
      </c>
      <c r="I53" s="49">
        <v>85</v>
      </c>
      <c r="J53" s="48">
        <v>97</v>
      </c>
      <c r="K53" s="49">
        <v>95</v>
      </c>
      <c r="L53" s="49">
        <v>92</v>
      </c>
      <c r="M53" s="50">
        <v>98</v>
      </c>
      <c r="N53" s="64">
        <f t="shared" si="0"/>
        <v>91.555555555555557</v>
      </c>
    </row>
    <row r="54" spans="2:14" s="1" customFormat="1" ht="18">
      <c r="B54" s="26">
        <v>39</v>
      </c>
      <c r="C54" s="65" t="s">
        <v>73</v>
      </c>
      <c r="D54" s="67"/>
      <c r="E54" s="48">
        <v>88</v>
      </c>
      <c r="F54" s="49">
        <v>95</v>
      </c>
      <c r="G54" s="50">
        <v>87</v>
      </c>
      <c r="H54" s="50">
        <v>93</v>
      </c>
      <c r="I54" s="49">
        <v>84</v>
      </c>
      <c r="J54" s="48">
        <v>88</v>
      </c>
      <c r="K54" s="49">
        <v>95</v>
      </c>
      <c r="L54" s="49">
        <v>92</v>
      </c>
      <c r="M54" s="50">
        <v>98</v>
      </c>
      <c r="N54" s="64">
        <f t="shared" si="0"/>
        <v>91.111111111111114</v>
      </c>
    </row>
    <row r="55" spans="2:14" s="1" customFormat="1" ht="18">
      <c r="B55" s="26">
        <v>40</v>
      </c>
      <c r="C55" s="65" t="s">
        <v>74</v>
      </c>
      <c r="D55" s="67"/>
      <c r="E55" s="48">
        <v>82</v>
      </c>
      <c r="F55" s="49">
        <v>92</v>
      </c>
      <c r="G55" s="50">
        <v>80</v>
      </c>
      <c r="H55" s="50">
        <v>87</v>
      </c>
      <c r="I55" s="49">
        <v>84</v>
      </c>
      <c r="J55" s="48">
        <v>89</v>
      </c>
      <c r="K55" s="49">
        <v>88</v>
      </c>
      <c r="L55" s="49">
        <v>90</v>
      </c>
      <c r="M55" s="50">
        <v>92</v>
      </c>
      <c r="N55" s="64">
        <f t="shared" si="0"/>
        <v>87.111111111111114</v>
      </c>
    </row>
    <row r="56" spans="2:14" s="1" customFormat="1" ht="18">
      <c r="B56" s="26">
        <v>41</v>
      </c>
      <c r="C56" s="65" t="s">
        <v>75</v>
      </c>
      <c r="D56" s="67"/>
      <c r="E56" s="48">
        <v>80</v>
      </c>
      <c r="F56" s="49">
        <v>87</v>
      </c>
      <c r="G56" s="50">
        <v>76</v>
      </c>
      <c r="H56" s="50">
        <v>83</v>
      </c>
      <c r="I56" s="49">
        <v>77</v>
      </c>
      <c r="J56" s="48">
        <v>80</v>
      </c>
      <c r="K56" s="49">
        <v>80</v>
      </c>
      <c r="L56" s="49">
        <v>82</v>
      </c>
      <c r="M56" s="50">
        <v>94</v>
      </c>
      <c r="N56" s="64">
        <f t="shared" si="0"/>
        <v>82.111111111111114</v>
      </c>
    </row>
    <row r="57" spans="2:14" s="1" customFormat="1" ht="18">
      <c r="B57" s="26">
        <v>42</v>
      </c>
      <c r="C57" s="65" t="s">
        <v>76</v>
      </c>
      <c r="D57" s="67"/>
      <c r="E57" s="48">
        <v>82</v>
      </c>
      <c r="F57" s="49">
        <v>95</v>
      </c>
      <c r="G57" s="50">
        <v>79</v>
      </c>
      <c r="H57" s="50">
        <v>89</v>
      </c>
      <c r="I57" s="49">
        <v>84</v>
      </c>
      <c r="J57" s="48">
        <v>77</v>
      </c>
      <c r="K57" s="49">
        <v>91</v>
      </c>
      <c r="L57" s="49">
        <v>93</v>
      </c>
      <c r="M57" s="50">
        <v>98</v>
      </c>
      <c r="N57" s="64">
        <f t="shared" si="0"/>
        <v>87.555555555555557</v>
      </c>
    </row>
    <row r="58" spans="2:14" s="1" customFormat="1" ht="18">
      <c r="B58" s="26">
        <v>43</v>
      </c>
      <c r="C58" s="65" t="s">
        <v>77</v>
      </c>
      <c r="D58" s="67"/>
      <c r="E58" s="48">
        <v>91</v>
      </c>
      <c r="F58" s="49">
        <v>92</v>
      </c>
      <c r="G58" s="50">
        <v>85</v>
      </c>
      <c r="H58" s="50">
        <v>84</v>
      </c>
      <c r="I58" s="49">
        <v>89</v>
      </c>
      <c r="J58" s="48">
        <v>92</v>
      </c>
      <c r="K58" s="49">
        <v>90</v>
      </c>
      <c r="L58" s="49">
        <v>91</v>
      </c>
      <c r="M58" s="50">
        <v>94</v>
      </c>
      <c r="N58" s="64">
        <f t="shared" si="0"/>
        <v>89.777777777777771</v>
      </c>
    </row>
    <row r="59" spans="2:14" s="1" customFormat="1" ht="18">
      <c r="B59" s="26">
        <v>44</v>
      </c>
      <c r="C59" s="65" t="s">
        <v>78</v>
      </c>
      <c r="D59" s="67"/>
      <c r="E59" s="48">
        <v>91</v>
      </c>
      <c r="F59" s="49">
        <v>94</v>
      </c>
      <c r="G59" s="50">
        <v>85</v>
      </c>
      <c r="H59" s="50">
        <v>92</v>
      </c>
      <c r="I59" s="49">
        <v>86</v>
      </c>
      <c r="J59" s="48">
        <v>94</v>
      </c>
      <c r="K59" s="49">
        <v>92</v>
      </c>
      <c r="L59" s="49">
        <v>90</v>
      </c>
      <c r="M59" s="50">
        <v>93</v>
      </c>
      <c r="N59" s="64">
        <f t="shared" si="0"/>
        <v>90.777777777777771</v>
      </c>
    </row>
    <row r="60" spans="2:14" s="1" customFormat="1" ht="18">
      <c r="B60" s="26">
        <v>45</v>
      </c>
      <c r="C60" s="65" t="s">
        <v>79</v>
      </c>
      <c r="D60" s="67"/>
      <c r="E60" s="48">
        <v>95</v>
      </c>
      <c r="F60" s="49">
        <v>94</v>
      </c>
      <c r="G60" s="50">
        <v>86</v>
      </c>
      <c r="H60" s="50">
        <v>94</v>
      </c>
      <c r="I60" s="49">
        <v>89</v>
      </c>
      <c r="J60" s="48">
        <v>94</v>
      </c>
      <c r="K60" s="49">
        <v>92</v>
      </c>
      <c r="L60" s="49">
        <v>94</v>
      </c>
      <c r="M60" s="50">
        <v>98</v>
      </c>
      <c r="N60" s="64">
        <f t="shared" si="0"/>
        <v>92.888888888888886</v>
      </c>
    </row>
    <row r="61" spans="2:14" s="1" customFormat="1" ht="18">
      <c r="B61" s="26">
        <v>46</v>
      </c>
      <c r="C61" s="65" t="s">
        <v>80</v>
      </c>
      <c r="D61" s="67"/>
      <c r="E61" s="48">
        <v>87</v>
      </c>
      <c r="F61" s="49">
        <v>91</v>
      </c>
      <c r="G61" s="50">
        <v>85</v>
      </c>
      <c r="H61" s="50">
        <v>90</v>
      </c>
      <c r="I61" s="49">
        <v>93</v>
      </c>
      <c r="J61" s="48">
        <v>90</v>
      </c>
      <c r="K61" s="49">
        <v>95</v>
      </c>
      <c r="L61" s="49">
        <v>86</v>
      </c>
      <c r="M61" s="50">
        <v>98</v>
      </c>
      <c r="N61" s="64">
        <f t="shared" si="0"/>
        <v>90.555555555555557</v>
      </c>
    </row>
    <row r="62" spans="2:14" s="1" customFormat="1" ht="18">
      <c r="B62" s="26">
        <v>47</v>
      </c>
      <c r="C62" s="65" t="s">
        <v>81</v>
      </c>
      <c r="D62" s="67"/>
      <c r="E62" s="48">
        <v>87</v>
      </c>
      <c r="F62" s="49">
        <v>93</v>
      </c>
      <c r="G62" s="50">
        <v>90</v>
      </c>
      <c r="H62" s="50">
        <v>91</v>
      </c>
      <c r="I62" s="49">
        <v>90</v>
      </c>
      <c r="J62" s="48">
        <v>91</v>
      </c>
      <c r="K62" s="49">
        <v>92</v>
      </c>
      <c r="L62" s="49">
        <v>95</v>
      </c>
      <c r="M62" s="50">
        <v>95</v>
      </c>
      <c r="N62" s="64">
        <f t="shared" si="0"/>
        <v>91.555555555555557</v>
      </c>
    </row>
    <row r="63" spans="2:14" s="1" customFormat="1" ht="18">
      <c r="B63" s="26">
        <v>48</v>
      </c>
      <c r="C63" s="65" t="s">
        <v>82</v>
      </c>
      <c r="D63" s="67"/>
      <c r="E63" s="48">
        <v>88</v>
      </c>
      <c r="F63" s="49">
        <v>94</v>
      </c>
      <c r="G63" s="50">
        <v>86</v>
      </c>
      <c r="H63" s="50">
        <v>90</v>
      </c>
      <c r="I63" s="49">
        <v>89</v>
      </c>
      <c r="J63" s="48">
        <v>92</v>
      </c>
      <c r="K63" s="49">
        <v>90</v>
      </c>
      <c r="L63" s="49">
        <v>93</v>
      </c>
      <c r="M63" s="50">
        <v>97</v>
      </c>
      <c r="N63" s="64">
        <f t="shared" si="0"/>
        <v>91</v>
      </c>
    </row>
    <row r="64" spans="2:14" s="1" customFormat="1" ht="18">
      <c r="B64" s="26">
        <v>49</v>
      </c>
      <c r="C64" s="65" t="s">
        <v>83</v>
      </c>
      <c r="D64" s="67"/>
      <c r="E64" s="48">
        <v>92</v>
      </c>
      <c r="F64" s="49">
        <v>94</v>
      </c>
      <c r="G64" s="50">
        <v>86</v>
      </c>
      <c r="H64" s="50">
        <v>91</v>
      </c>
      <c r="I64" s="49">
        <v>88</v>
      </c>
      <c r="J64" s="48">
        <v>95</v>
      </c>
      <c r="K64" s="49">
        <v>87</v>
      </c>
      <c r="L64" s="49">
        <v>96</v>
      </c>
      <c r="M64" s="50">
        <v>97</v>
      </c>
      <c r="N64" s="64">
        <f t="shared" si="0"/>
        <v>91.777777777777771</v>
      </c>
    </row>
    <row r="65" spans="2:18" s="1" customFormat="1" ht="18">
      <c r="B65" s="26">
        <v>50</v>
      </c>
      <c r="C65" s="65" t="s">
        <v>84</v>
      </c>
      <c r="D65" s="67"/>
      <c r="E65" s="48">
        <v>92</v>
      </c>
      <c r="F65" s="49">
        <v>94</v>
      </c>
      <c r="G65" s="50">
        <v>87</v>
      </c>
      <c r="H65" s="50">
        <v>93</v>
      </c>
      <c r="I65" s="49">
        <v>86</v>
      </c>
      <c r="J65" s="48">
        <v>94</v>
      </c>
      <c r="K65" s="49">
        <v>95</v>
      </c>
      <c r="L65" s="49">
        <v>92</v>
      </c>
      <c r="M65" s="50">
        <v>96</v>
      </c>
      <c r="N65" s="64">
        <f t="shared" si="0"/>
        <v>92.111111111111114</v>
      </c>
    </row>
    <row r="66" spans="2:18" s="1" customFormat="1" ht="18">
      <c r="B66" s="26">
        <v>51</v>
      </c>
      <c r="C66" s="65" t="s">
        <v>85</v>
      </c>
      <c r="D66" s="67"/>
      <c r="E66" s="48">
        <v>86</v>
      </c>
      <c r="F66" s="49">
        <v>96</v>
      </c>
      <c r="G66" s="50">
        <v>85</v>
      </c>
      <c r="H66" s="50">
        <v>91</v>
      </c>
      <c r="I66" s="49">
        <v>86</v>
      </c>
      <c r="J66" s="48">
        <v>90</v>
      </c>
      <c r="K66" s="49">
        <v>92</v>
      </c>
      <c r="L66" s="49">
        <v>91</v>
      </c>
      <c r="M66" s="50">
        <v>95</v>
      </c>
      <c r="N66" s="64">
        <f t="shared" si="0"/>
        <v>90.222222222222229</v>
      </c>
    </row>
    <row r="67" spans="2:18" s="1" customFormat="1" ht="18">
      <c r="B67" s="26">
        <v>52</v>
      </c>
      <c r="C67" s="65" t="s">
        <v>86</v>
      </c>
      <c r="D67" s="67"/>
      <c r="E67" s="48">
        <v>91</v>
      </c>
      <c r="F67" s="49">
        <v>86</v>
      </c>
      <c r="G67" s="50">
        <v>85</v>
      </c>
      <c r="H67" s="50">
        <v>85</v>
      </c>
      <c r="I67" s="49">
        <v>89</v>
      </c>
      <c r="J67" s="48">
        <v>87</v>
      </c>
      <c r="K67" s="49">
        <v>85</v>
      </c>
      <c r="L67" s="49">
        <v>83</v>
      </c>
      <c r="M67" s="50">
        <v>98</v>
      </c>
      <c r="N67" s="64">
        <f t="shared" si="0"/>
        <v>87.666666666666671</v>
      </c>
    </row>
    <row r="68" spans="2:18" s="1" customFormat="1" ht="18">
      <c r="B68" s="26">
        <v>53</v>
      </c>
      <c r="C68" s="65" t="s">
        <v>87</v>
      </c>
      <c r="D68" s="67"/>
      <c r="E68" s="48">
        <v>92</v>
      </c>
      <c r="F68" s="49">
        <v>93</v>
      </c>
      <c r="G68" s="50">
        <v>89</v>
      </c>
      <c r="H68" s="50">
        <v>93</v>
      </c>
      <c r="I68" s="49">
        <v>88</v>
      </c>
      <c r="J68" s="48">
        <v>95</v>
      </c>
      <c r="K68" s="49">
        <v>96</v>
      </c>
      <c r="L68" s="49">
        <v>96</v>
      </c>
      <c r="M68" s="50">
        <v>98</v>
      </c>
      <c r="N68" s="64">
        <f t="shared" si="0"/>
        <v>93.333333333333329</v>
      </c>
    </row>
    <row r="69" spans="2:18" s="1" customFormat="1" ht="18">
      <c r="B69" s="26">
        <v>54</v>
      </c>
      <c r="C69" s="65" t="s">
        <v>88</v>
      </c>
      <c r="D69" s="67"/>
      <c r="E69" s="48">
        <v>96</v>
      </c>
      <c r="F69" s="49">
        <v>93</v>
      </c>
      <c r="G69" s="50">
        <v>89</v>
      </c>
      <c r="H69" s="50">
        <v>91</v>
      </c>
      <c r="I69" s="49">
        <v>89</v>
      </c>
      <c r="J69" s="48">
        <v>92</v>
      </c>
      <c r="K69" s="49">
        <v>95</v>
      </c>
      <c r="L69" s="49">
        <v>91</v>
      </c>
      <c r="M69" s="50">
        <v>92</v>
      </c>
      <c r="N69" s="64">
        <f t="shared" si="0"/>
        <v>92</v>
      </c>
    </row>
    <row r="70" spans="2:18" s="1" customFormat="1" ht="18">
      <c r="B70" s="26">
        <v>55</v>
      </c>
      <c r="C70" s="65" t="s">
        <v>89</v>
      </c>
      <c r="D70" s="67"/>
      <c r="E70" s="48">
        <v>94</v>
      </c>
      <c r="F70" s="49">
        <v>94</v>
      </c>
      <c r="G70" s="50">
        <v>81</v>
      </c>
      <c r="H70" s="50">
        <v>91</v>
      </c>
      <c r="I70" s="49">
        <v>85</v>
      </c>
      <c r="J70" s="48">
        <v>94</v>
      </c>
      <c r="K70" s="49">
        <v>93</v>
      </c>
      <c r="L70" s="49">
        <v>91</v>
      </c>
      <c r="M70" s="50">
        <v>97</v>
      </c>
      <c r="N70" s="64">
        <f t="shared" si="0"/>
        <v>91.111111111111114</v>
      </c>
    </row>
    <row r="71" spans="2:18" s="1" customFormat="1" ht="18">
      <c r="B71" s="26">
        <v>56</v>
      </c>
      <c r="C71" s="65" t="s">
        <v>90</v>
      </c>
      <c r="D71" s="67"/>
      <c r="E71" s="48">
        <v>81</v>
      </c>
      <c r="F71" s="49">
        <v>91</v>
      </c>
      <c r="G71" s="50">
        <v>81</v>
      </c>
      <c r="H71" s="50">
        <v>83</v>
      </c>
      <c r="I71" s="49">
        <v>85</v>
      </c>
      <c r="J71" s="48">
        <v>86</v>
      </c>
      <c r="K71" s="49">
        <v>89</v>
      </c>
      <c r="L71" s="49">
        <v>89</v>
      </c>
      <c r="M71" s="50">
        <v>95</v>
      </c>
      <c r="N71" s="64">
        <f t="shared" si="0"/>
        <v>86.666666666666671</v>
      </c>
    </row>
    <row r="72" spans="2:18" s="1" customFormat="1" ht="18">
      <c r="B72" s="26">
        <v>57</v>
      </c>
      <c r="C72" s="65" t="s">
        <v>91</v>
      </c>
      <c r="D72" s="67"/>
      <c r="E72" s="48">
        <v>96</v>
      </c>
      <c r="F72" s="49">
        <v>95</v>
      </c>
      <c r="G72" s="50">
        <v>86</v>
      </c>
      <c r="H72" s="50">
        <v>94</v>
      </c>
      <c r="I72" s="49">
        <v>87</v>
      </c>
      <c r="J72" s="48">
        <v>90</v>
      </c>
      <c r="K72" s="49">
        <v>94</v>
      </c>
      <c r="L72" s="49">
        <v>91</v>
      </c>
      <c r="M72" s="50">
        <v>98</v>
      </c>
      <c r="N72" s="64">
        <f t="shared" si="0"/>
        <v>92.333333333333329</v>
      </c>
    </row>
    <row r="73" spans="2:18" s="1" customFormat="1" ht="18">
      <c r="B73" s="26">
        <v>58</v>
      </c>
      <c r="C73" s="65" t="s">
        <v>92</v>
      </c>
      <c r="D73" s="67"/>
      <c r="E73" s="48">
        <v>91</v>
      </c>
      <c r="F73" s="49">
        <v>94</v>
      </c>
      <c r="G73" s="50">
        <v>81</v>
      </c>
      <c r="H73" s="50">
        <v>94</v>
      </c>
      <c r="I73" s="49">
        <v>86</v>
      </c>
      <c r="J73" s="48">
        <v>87</v>
      </c>
      <c r="K73" s="49">
        <v>92</v>
      </c>
      <c r="L73" s="49">
        <v>90</v>
      </c>
      <c r="M73" s="50">
        <v>97</v>
      </c>
      <c r="N73" s="64">
        <f t="shared" si="0"/>
        <v>90.222222222222229</v>
      </c>
    </row>
    <row r="74" spans="2:18" s="1" customFormat="1" ht="18">
      <c r="B74" s="26">
        <v>59</v>
      </c>
      <c r="C74" s="65" t="s">
        <v>93</v>
      </c>
      <c r="D74" s="67"/>
      <c r="E74" s="48">
        <v>98</v>
      </c>
      <c r="F74" s="49">
        <v>96</v>
      </c>
      <c r="G74" s="50">
        <v>93</v>
      </c>
      <c r="H74" s="50">
        <v>96</v>
      </c>
      <c r="I74" s="49">
        <v>88</v>
      </c>
      <c r="J74" s="48">
        <v>97</v>
      </c>
      <c r="K74" s="49">
        <v>96</v>
      </c>
      <c r="L74" s="49">
        <v>97</v>
      </c>
      <c r="M74" s="50">
        <v>98</v>
      </c>
      <c r="N74" s="64">
        <f t="shared" si="0"/>
        <v>95.444444444444443</v>
      </c>
    </row>
    <row r="75" spans="2:18" s="1" customFormat="1" ht="18">
      <c r="B75" s="26">
        <v>60</v>
      </c>
      <c r="C75" s="65" t="s">
        <v>94</v>
      </c>
      <c r="D75" s="67"/>
      <c r="E75" s="48">
        <v>93</v>
      </c>
      <c r="F75" s="49">
        <v>86</v>
      </c>
      <c r="G75" s="50">
        <v>90</v>
      </c>
      <c r="H75" s="50">
        <v>84</v>
      </c>
      <c r="I75" s="49">
        <v>91</v>
      </c>
      <c r="J75" s="48">
        <v>92</v>
      </c>
      <c r="K75" s="49">
        <v>93</v>
      </c>
      <c r="L75" s="49">
        <v>84</v>
      </c>
      <c r="M75" s="50">
        <v>97</v>
      </c>
      <c r="N75" s="64">
        <f t="shared" si="0"/>
        <v>90</v>
      </c>
    </row>
    <row r="76" spans="2:18" s="1" customFormat="1" ht="18">
      <c r="B76" s="26">
        <v>61</v>
      </c>
      <c r="C76" s="65" t="s">
        <v>95</v>
      </c>
      <c r="D76" s="67"/>
      <c r="E76" s="48">
        <v>96</v>
      </c>
      <c r="F76" s="49">
        <v>92</v>
      </c>
      <c r="G76" s="50">
        <v>90</v>
      </c>
      <c r="H76" s="50">
        <v>89</v>
      </c>
      <c r="I76" s="49">
        <v>88</v>
      </c>
      <c r="J76" s="48">
        <v>91</v>
      </c>
      <c r="K76" s="49">
        <v>93</v>
      </c>
      <c r="L76" s="49">
        <v>91</v>
      </c>
      <c r="M76" s="50">
        <v>98</v>
      </c>
      <c r="N76" s="64">
        <f t="shared" si="0"/>
        <v>92</v>
      </c>
    </row>
    <row r="77" spans="2:18" ht="18">
      <c r="B77" s="12">
        <v>62</v>
      </c>
      <c r="C77" s="65" t="s">
        <v>96</v>
      </c>
      <c r="D77" s="67"/>
      <c r="E77" s="48">
        <v>93</v>
      </c>
      <c r="F77" s="49">
        <v>95</v>
      </c>
      <c r="G77" s="50">
        <v>88</v>
      </c>
      <c r="H77" s="50">
        <v>92</v>
      </c>
      <c r="I77" s="49">
        <v>88</v>
      </c>
      <c r="J77" s="48">
        <v>98</v>
      </c>
      <c r="K77" s="49">
        <v>93</v>
      </c>
      <c r="L77" s="49">
        <v>91</v>
      </c>
      <c r="M77" s="50">
        <v>98</v>
      </c>
      <c r="N77" s="63">
        <f t="shared" si="0"/>
        <v>92.888888888888886</v>
      </c>
      <c r="O77" s="1"/>
      <c r="P77" s="1"/>
      <c r="Q77" s="1"/>
      <c r="R77" s="1"/>
    </row>
    <row r="78" spans="2:18" ht="18">
      <c r="B78" s="12">
        <v>63</v>
      </c>
      <c r="C78" s="27"/>
      <c r="D78" s="28"/>
      <c r="E78" s="48"/>
      <c r="F78" s="49"/>
      <c r="G78" s="50"/>
      <c r="H78" s="51"/>
      <c r="I78" s="49"/>
      <c r="J78" s="48"/>
      <c r="K78" s="52"/>
      <c r="L78" s="50"/>
      <c r="M78" s="50"/>
      <c r="N78" s="32"/>
      <c r="O78" s="1"/>
      <c r="P78" s="1"/>
      <c r="Q78" s="1"/>
      <c r="R78" s="1"/>
    </row>
    <row r="79" spans="2:18" ht="18">
      <c r="B79" s="12">
        <v>64</v>
      </c>
      <c r="C79" s="27"/>
      <c r="D79" s="28"/>
      <c r="E79" s="48"/>
      <c r="F79" s="49"/>
      <c r="G79" s="50"/>
      <c r="H79" s="51"/>
      <c r="I79" s="49"/>
      <c r="J79" s="48"/>
      <c r="K79" s="52"/>
      <c r="L79" s="50"/>
      <c r="M79" s="50"/>
      <c r="N79" s="32"/>
      <c r="O79" s="1"/>
      <c r="P79" s="1"/>
      <c r="Q79" s="1"/>
      <c r="R79" s="1"/>
    </row>
    <row r="80" spans="2:18" ht="18">
      <c r="B80" s="12">
        <v>65</v>
      </c>
      <c r="C80" s="27"/>
      <c r="D80" s="28"/>
      <c r="E80" s="48"/>
      <c r="F80" s="49"/>
      <c r="G80" s="50"/>
      <c r="H80" s="51"/>
      <c r="I80" s="49"/>
      <c r="J80" s="48"/>
      <c r="K80" s="52"/>
      <c r="L80" s="50"/>
      <c r="M80" s="50"/>
      <c r="N80" s="32"/>
      <c r="O80" s="1"/>
      <c r="P80" s="1"/>
      <c r="Q80" s="1"/>
      <c r="R80" s="1"/>
    </row>
    <row r="81" spans="2:18" ht="18">
      <c r="B81" s="12">
        <v>66</v>
      </c>
      <c r="C81" s="27"/>
      <c r="D81" s="28"/>
      <c r="E81" s="48"/>
      <c r="F81" s="49"/>
      <c r="G81" s="50"/>
      <c r="H81" s="51"/>
      <c r="I81" s="49"/>
      <c r="J81" s="48"/>
      <c r="K81" s="52"/>
      <c r="L81" s="50"/>
      <c r="M81" s="50"/>
      <c r="N81" s="32"/>
      <c r="O81" s="1"/>
      <c r="P81" s="1"/>
      <c r="Q81" s="1"/>
      <c r="R81" s="1"/>
    </row>
    <row r="82" spans="2:18" ht="16.8">
      <c r="B82" s="15"/>
      <c r="C82" s="16"/>
      <c r="D82" s="17"/>
      <c r="E82" s="53"/>
      <c r="F82" s="53"/>
      <c r="G82" s="53"/>
      <c r="H82" s="53"/>
      <c r="I82" s="54"/>
      <c r="J82" s="55"/>
      <c r="K82" s="55"/>
      <c r="L82" s="55"/>
      <c r="M82" s="55"/>
      <c r="N82" s="77"/>
      <c r="O82" s="1"/>
      <c r="P82" s="1"/>
      <c r="Q82" s="1"/>
      <c r="R82" s="1"/>
    </row>
    <row r="83" spans="2:18" ht="16.8">
      <c r="B83" s="76"/>
      <c r="C83" s="77"/>
      <c r="D83" s="24" t="s">
        <v>19</v>
      </c>
      <c r="E83" s="53"/>
      <c r="F83" s="53"/>
      <c r="G83" s="53"/>
      <c r="H83" s="53"/>
      <c r="I83" s="54"/>
      <c r="J83" s="55"/>
      <c r="K83" s="55"/>
      <c r="L83" s="55"/>
      <c r="M83" s="55"/>
      <c r="N83" s="77"/>
      <c r="O83" s="1"/>
      <c r="P83" s="1"/>
      <c r="Q83" s="1"/>
      <c r="R83" s="1"/>
    </row>
    <row r="84" spans="2:18" ht="16.8">
      <c r="B84" s="76"/>
      <c r="C84" s="77"/>
      <c r="D84" s="24"/>
      <c r="E84" s="53"/>
      <c r="F84" s="53"/>
      <c r="G84" s="53"/>
      <c r="H84" s="53"/>
      <c r="I84" s="54"/>
      <c r="J84" s="55"/>
      <c r="K84" s="55"/>
      <c r="L84" s="55"/>
      <c r="M84" s="55"/>
      <c r="N84" s="77"/>
      <c r="O84" s="1"/>
      <c r="P84" s="1"/>
      <c r="Q84" s="1"/>
      <c r="R84" s="1"/>
    </row>
    <row r="85" spans="2:18" ht="16.8">
      <c r="B85" s="76"/>
      <c r="C85" s="77"/>
      <c r="D85" s="29" t="s">
        <v>106</v>
      </c>
      <c r="E85" s="53"/>
      <c r="F85" s="53"/>
      <c r="G85" s="53"/>
      <c r="H85" s="53"/>
      <c r="I85" s="54"/>
      <c r="J85" s="55"/>
      <c r="K85" s="55"/>
      <c r="L85" s="55"/>
      <c r="M85" s="55"/>
      <c r="N85" s="77"/>
      <c r="O85" s="1"/>
      <c r="P85" s="1"/>
      <c r="Q85" s="1"/>
      <c r="R85" s="1"/>
    </row>
    <row r="86" spans="2:18" ht="16.8">
      <c r="B86" s="76"/>
      <c r="C86" s="77"/>
      <c r="D86" s="24" t="s">
        <v>20</v>
      </c>
      <c r="E86" s="53"/>
      <c r="F86" s="56"/>
      <c r="G86" s="56"/>
      <c r="H86" s="53"/>
      <c r="I86" s="57"/>
      <c r="J86" s="55"/>
      <c r="K86" s="55"/>
      <c r="L86" s="55"/>
      <c r="M86" s="55"/>
      <c r="N86" s="77"/>
      <c r="O86" s="1"/>
      <c r="P86" s="1"/>
      <c r="Q86" s="1"/>
      <c r="R86" s="1"/>
    </row>
    <row r="87" spans="2:18" ht="16.8">
      <c r="B87" s="76"/>
      <c r="C87" s="77"/>
      <c r="D87" s="25"/>
      <c r="E87" s="53"/>
      <c r="F87" s="56"/>
      <c r="G87" s="56"/>
      <c r="H87" s="53"/>
      <c r="I87" s="55"/>
      <c r="J87" s="55"/>
      <c r="K87" s="55"/>
      <c r="L87" s="55"/>
      <c r="M87" s="55"/>
      <c r="N87" s="77"/>
      <c r="O87" s="1"/>
      <c r="P87" s="1"/>
      <c r="Q87" s="1"/>
      <c r="R87" s="1"/>
    </row>
    <row r="88" spans="2:18" ht="16.8">
      <c r="B88" s="76"/>
      <c r="C88" s="77"/>
      <c r="D88" s="23" t="s">
        <v>21</v>
      </c>
      <c r="E88" s="53"/>
      <c r="F88" s="53"/>
      <c r="G88" s="53"/>
      <c r="H88" s="53"/>
      <c r="I88" s="55"/>
      <c r="J88" s="55"/>
      <c r="K88" s="55"/>
      <c r="L88" s="55"/>
      <c r="M88" s="55"/>
      <c r="N88" s="77"/>
      <c r="O88" s="1"/>
      <c r="P88" s="1"/>
      <c r="Q88" s="1"/>
      <c r="R88" s="1"/>
    </row>
    <row r="89" spans="2:18" ht="16.8">
      <c r="B89" s="76"/>
      <c r="C89" s="77"/>
      <c r="D89" s="23"/>
      <c r="E89" s="54"/>
      <c r="F89" s="55"/>
      <c r="G89" s="55"/>
      <c r="H89" s="55"/>
      <c r="I89" s="55"/>
      <c r="J89" s="55"/>
      <c r="K89" s="55"/>
      <c r="L89" s="55"/>
      <c r="M89" s="55"/>
      <c r="N89" s="77"/>
      <c r="O89" s="1"/>
      <c r="P89" s="1"/>
      <c r="Q89" s="1"/>
      <c r="R89" s="1"/>
    </row>
    <row r="90" spans="2:18" ht="16.8">
      <c r="B90" s="76"/>
      <c r="C90" s="77"/>
      <c r="D90" s="29" t="s">
        <v>22</v>
      </c>
      <c r="E90" s="54"/>
      <c r="F90" s="55"/>
      <c r="G90" s="55"/>
      <c r="H90" s="55"/>
      <c r="I90" s="55"/>
      <c r="J90" s="55"/>
      <c r="K90" s="55"/>
      <c r="L90" s="55"/>
      <c r="M90" s="55"/>
      <c r="N90" s="77"/>
      <c r="O90" s="1"/>
      <c r="P90" s="1"/>
      <c r="Q90" s="1"/>
      <c r="R90" s="1"/>
    </row>
    <row r="91" spans="2:18" ht="16.8">
      <c r="B91" s="76"/>
      <c r="C91" s="77"/>
      <c r="D91" s="24" t="s">
        <v>23</v>
      </c>
      <c r="E91" s="54"/>
      <c r="F91" s="55"/>
      <c r="G91" s="55"/>
      <c r="H91" s="55"/>
      <c r="I91" s="55"/>
      <c r="J91" s="55"/>
      <c r="K91" s="55"/>
      <c r="L91" s="55"/>
      <c r="M91" s="55"/>
      <c r="N91" s="77"/>
      <c r="O91" s="1"/>
      <c r="P91" s="1"/>
      <c r="Q91" s="1"/>
      <c r="R91" s="1"/>
    </row>
    <row r="92" spans="2:18" ht="16.8">
      <c r="B92" s="76"/>
      <c r="C92" s="77"/>
      <c r="D92" s="24"/>
      <c r="E92" s="54"/>
      <c r="F92" s="55"/>
      <c r="G92" s="55"/>
      <c r="H92" s="55"/>
      <c r="I92" s="55"/>
      <c r="J92" s="55"/>
      <c r="K92" s="55"/>
      <c r="L92" s="55"/>
      <c r="M92" s="55"/>
      <c r="N92" s="77"/>
      <c r="O92" s="1"/>
      <c r="P92" s="1"/>
      <c r="Q92" s="1"/>
      <c r="R92" s="1"/>
    </row>
    <row r="93" spans="2:18" ht="16.8">
      <c r="B93" s="76"/>
      <c r="C93" s="77"/>
      <c r="D93" s="24" t="s">
        <v>24</v>
      </c>
      <c r="E93" s="54"/>
      <c r="F93" s="55"/>
      <c r="G93" s="55"/>
      <c r="H93" s="55"/>
      <c r="I93" s="55"/>
      <c r="J93" s="55"/>
      <c r="K93" s="55"/>
      <c r="L93" s="55"/>
      <c r="M93" s="55"/>
      <c r="N93" s="77"/>
      <c r="O93" s="1"/>
      <c r="P93" s="1"/>
      <c r="Q93" s="1"/>
      <c r="R93" s="1"/>
    </row>
    <row r="94" spans="2:18" ht="16.8">
      <c r="B94" s="76"/>
      <c r="C94" s="77"/>
      <c r="D94" s="24"/>
      <c r="E94" s="54"/>
      <c r="F94" s="55"/>
      <c r="G94" s="55"/>
      <c r="H94" s="55"/>
      <c r="I94" s="55"/>
      <c r="J94" s="55"/>
      <c r="K94" s="55"/>
      <c r="L94" s="55"/>
      <c r="M94" s="55"/>
      <c r="N94" s="77"/>
      <c r="O94" s="1"/>
      <c r="P94" s="1"/>
      <c r="Q94" s="1"/>
      <c r="R94" s="1"/>
    </row>
    <row r="95" spans="2:18" ht="16.8">
      <c r="B95" s="76"/>
      <c r="C95" s="77"/>
      <c r="D95" s="29" t="s">
        <v>25</v>
      </c>
      <c r="E95" s="54"/>
      <c r="F95" s="55"/>
      <c r="G95" s="55"/>
      <c r="H95" s="55"/>
      <c r="I95" s="55"/>
      <c r="J95" s="55"/>
      <c r="K95" s="55"/>
      <c r="L95" s="55"/>
      <c r="M95" s="55"/>
      <c r="N95" s="77"/>
      <c r="O95" s="1"/>
      <c r="P95" s="1"/>
      <c r="Q95" s="1"/>
      <c r="R95" s="1"/>
    </row>
    <row r="96" spans="2:18" ht="16.8">
      <c r="B96" s="76"/>
      <c r="C96" s="77"/>
      <c r="D96" s="24" t="s">
        <v>3</v>
      </c>
      <c r="E96" s="54"/>
      <c r="F96" s="55"/>
      <c r="G96" s="55"/>
      <c r="H96" s="55"/>
      <c r="I96" s="55"/>
      <c r="J96" s="55"/>
      <c r="K96" s="55"/>
      <c r="L96" s="55"/>
      <c r="M96" s="55"/>
      <c r="N96" s="77"/>
      <c r="O96" s="1"/>
      <c r="P96" s="1"/>
      <c r="Q96" s="1"/>
      <c r="R96" s="1"/>
    </row>
    <row r="97" spans="2:18" thickBot="1">
      <c r="B97" s="74"/>
      <c r="C97" s="75"/>
      <c r="D97" s="18"/>
      <c r="E97" s="58"/>
      <c r="F97" s="59"/>
      <c r="G97" s="59"/>
      <c r="H97" s="59"/>
      <c r="I97" s="59"/>
      <c r="J97" s="59"/>
      <c r="K97" s="59"/>
      <c r="L97" s="59"/>
      <c r="M97" s="59"/>
      <c r="N97" s="75"/>
      <c r="O97" s="1"/>
      <c r="P97" s="1"/>
      <c r="Q97" s="1"/>
      <c r="R97" s="1"/>
    </row>
    <row r="98" spans="2:18">
      <c r="B98" s="6"/>
      <c r="C98" s="6"/>
      <c r="D98" s="7"/>
      <c r="E98" s="41"/>
      <c r="F98" s="42"/>
      <c r="G98" s="42"/>
      <c r="H98" s="42"/>
      <c r="I98" s="42"/>
      <c r="J98" s="42"/>
      <c r="K98" s="42"/>
      <c r="L98" s="42"/>
      <c r="M98" s="42"/>
      <c r="N98" s="6"/>
      <c r="O98" s="1"/>
      <c r="P98" s="1"/>
      <c r="Q98" s="1"/>
      <c r="R98" s="1"/>
    </row>
    <row r="99" spans="2:18">
      <c r="B99" s="6"/>
      <c r="C99" s="6"/>
      <c r="D99" s="7"/>
      <c r="E99" s="41"/>
      <c r="F99" s="42"/>
      <c r="G99" s="42"/>
      <c r="H99" s="42"/>
      <c r="I99" s="42"/>
      <c r="J99" s="42"/>
      <c r="K99" s="42"/>
      <c r="L99" s="42"/>
      <c r="M99" s="42"/>
      <c r="N99" s="6"/>
      <c r="O99" s="1"/>
      <c r="P99" s="1"/>
      <c r="Q99" s="1"/>
      <c r="R99" s="1"/>
    </row>
    <row r="100" spans="2:18">
      <c r="B100" s="6"/>
      <c r="C100" s="6"/>
      <c r="D100" s="7"/>
      <c r="E100" s="41"/>
      <c r="F100" s="42"/>
      <c r="G100" s="42"/>
      <c r="H100" s="42"/>
      <c r="I100" s="42"/>
      <c r="J100" s="42"/>
      <c r="K100" s="42"/>
      <c r="L100" s="42"/>
      <c r="M100" s="42"/>
      <c r="N100" s="6"/>
      <c r="O100" s="1"/>
      <c r="P100" s="1"/>
      <c r="Q100" s="1"/>
      <c r="R100" s="1"/>
    </row>
    <row r="101" spans="2:18">
      <c r="B101" s="6"/>
      <c r="C101" s="6"/>
      <c r="D101" s="7"/>
      <c r="E101" s="41"/>
      <c r="F101" s="42"/>
      <c r="G101" s="42"/>
      <c r="H101" s="42"/>
      <c r="I101" s="42"/>
      <c r="J101" s="42"/>
      <c r="K101" s="42"/>
      <c r="L101" s="42"/>
      <c r="M101" s="42"/>
      <c r="N101" s="6"/>
      <c r="O101" s="1"/>
      <c r="P101" s="1"/>
      <c r="Q101" s="1"/>
      <c r="R101" s="1"/>
    </row>
    <row r="102" spans="2:18">
      <c r="B102" s="6"/>
      <c r="C102" s="6"/>
      <c r="D102" s="7"/>
      <c r="E102" s="41"/>
      <c r="F102" s="42"/>
      <c r="G102" s="42"/>
      <c r="H102" s="42"/>
      <c r="I102" s="42"/>
      <c r="J102" s="42"/>
      <c r="K102" s="42"/>
      <c r="L102" s="42"/>
      <c r="M102" s="42"/>
      <c r="N102" s="6"/>
      <c r="O102" s="1"/>
      <c r="P102" s="1"/>
      <c r="Q102" s="1"/>
      <c r="R102" s="1"/>
    </row>
    <row r="103" spans="2:18">
      <c r="B103" s="6"/>
      <c r="C103" s="6"/>
      <c r="D103" s="7"/>
      <c r="E103" s="41"/>
      <c r="F103" s="42"/>
      <c r="G103" s="42"/>
      <c r="H103" s="42"/>
      <c r="I103" s="42"/>
      <c r="J103" s="42"/>
      <c r="K103" s="42"/>
      <c r="L103" s="42"/>
      <c r="M103" s="42"/>
      <c r="N103" s="6"/>
      <c r="O103" s="1"/>
      <c r="P103" s="1"/>
      <c r="Q103" s="1"/>
      <c r="R103" s="1"/>
    </row>
    <row r="104" spans="2:18">
      <c r="B104" s="6"/>
      <c r="C104" s="6"/>
      <c r="D104" s="7"/>
      <c r="E104" s="41"/>
      <c r="F104" s="42"/>
      <c r="G104" s="42"/>
      <c r="H104" s="42"/>
      <c r="I104" s="42"/>
      <c r="J104" s="42"/>
      <c r="K104" s="42"/>
      <c r="L104" s="42"/>
      <c r="M104" s="42"/>
      <c r="N104" s="6"/>
      <c r="O104" s="1"/>
      <c r="P104" s="1"/>
      <c r="Q104" s="1"/>
      <c r="R104" s="1"/>
    </row>
    <row r="105" spans="2:18">
      <c r="B105" s="6"/>
      <c r="C105" s="6"/>
      <c r="D105" s="7"/>
      <c r="E105" s="41"/>
      <c r="F105" s="42"/>
      <c r="G105" s="42"/>
      <c r="H105" s="42"/>
      <c r="I105" s="42"/>
      <c r="J105" s="42"/>
      <c r="K105" s="42"/>
      <c r="L105" s="42"/>
      <c r="M105" s="42"/>
      <c r="N105" s="6"/>
      <c r="O105" s="1"/>
      <c r="P105" s="1"/>
      <c r="Q105" s="1"/>
      <c r="R105" s="1"/>
    </row>
    <row r="106" spans="2:18">
      <c r="B106" s="6"/>
      <c r="C106" s="6"/>
      <c r="D106" s="7"/>
      <c r="E106" s="41"/>
      <c r="F106" s="42"/>
      <c r="G106" s="42"/>
      <c r="H106" s="42"/>
      <c r="I106" s="42"/>
      <c r="J106" s="42"/>
      <c r="K106" s="42"/>
      <c r="L106" s="42"/>
      <c r="M106" s="42"/>
      <c r="N106" s="6"/>
      <c r="O106" s="1"/>
      <c r="P106" s="1"/>
      <c r="Q106" s="1"/>
      <c r="R106" s="1"/>
    </row>
    <row r="107" spans="2:18">
      <c r="B107" s="6"/>
      <c r="C107" s="6"/>
      <c r="D107" s="7"/>
      <c r="E107" s="41"/>
      <c r="F107" s="42"/>
      <c r="G107" s="42"/>
      <c r="H107" s="42"/>
      <c r="I107" s="42"/>
      <c r="J107" s="42"/>
      <c r="K107" s="42"/>
      <c r="L107" s="42"/>
      <c r="M107" s="42"/>
      <c r="N107" s="6"/>
      <c r="O107" s="1"/>
      <c r="P107" s="1"/>
      <c r="Q107" s="1"/>
      <c r="R107" s="1"/>
    </row>
    <row r="108" spans="2:18">
      <c r="O108" s="1"/>
      <c r="P108" s="1"/>
      <c r="Q108" s="1"/>
      <c r="R108" s="1"/>
    </row>
    <row r="109" spans="2:18">
      <c r="O109" s="1"/>
      <c r="P109" s="1"/>
      <c r="Q109" s="1"/>
      <c r="R109" s="1"/>
    </row>
    <row r="110" spans="2:18">
      <c r="O110" s="1"/>
      <c r="P110" s="1"/>
      <c r="Q110" s="1"/>
      <c r="R110" s="1"/>
    </row>
    <row r="111" spans="2:18">
      <c r="O111" s="1"/>
      <c r="P111" s="1"/>
      <c r="Q111" s="1"/>
      <c r="R111" s="1"/>
    </row>
    <row r="112" spans="2:18">
      <c r="O112" s="1"/>
      <c r="P112" s="1"/>
      <c r="Q112" s="1"/>
      <c r="R112" s="1"/>
    </row>
    <row r="113" spans="15:18">
      <c r="O113" s="1"/>
      <c r="P113" s="1"/>
      <c r="Q113" s="1"/>
      <c r="R113" s="1"/>
    </row>
    <row r="114" spans="15:18">
      <c r="O114" s="1"/>
      <c r="P114" s="1"/>
      <c r="Q114" s="1"/>
      <c r="R114" s="1"/>
    </row>
    <row r="115" spans="15:18">
      <c r="O115" s="1"/>
      <c r="P115" s="1"/>
      <c r="Q115" s="1"/>
      <c r="R115" s="1"/>
    </row>
    <row r="116" spans="15:18">
      <c r="O116" s="1"/>
      <c r="P116" s="1"/>
      <c r="Q116" s="1"/>
      <c r="R116" s="1"/>
    </row>
    <row r="117" spans="15:18">
      <c r="O117" s="1"/>
      <c r="P117" s="1"/>
      <c r="Q117" s="1"/>
      <c r="R117" s="1"/>
    </row>
    <row r="118" spans="15:18">
      <c r="O118" s="1"/>
      <c r="P118" s="1"/>
      <c r="Q118" s="1"/>
      <c r="R118" s="1"/>
    </row>
    <row r="119" spans="15:18">
      <c r="O119" s="1"/>
      <c r="P119" s="1"/>
      <c r="Q119" s="1"/>
      <c r="R119" s="1"/>
    </row>
    <row r="120" spans="15:18">
      <c r="O120" s="1"/>
      <c r="P120" s="1"/>
      <c r="Q120" s="1"/>
      <c r="R120" s="1"/>
    </row>
    <row r="121" spans="15:18">
      <c r="O121" s="1"/>
      <c r="P121" s="1"/>
      <c r="Q121" s="1"/>
      <c r="R121" s="1"/>
    </row>
    <row r="122" spans="15:18">
      <c r="O122" s="1"/>
      <c r="P122" s="1"/>
      <c r="Q122" s="1"/>
      <c r="R122" s="1"/>
    </row>
    <row r="123" spans="15:18">
      <c r="O123" s="1"/>
      <c r="P123" s="1"/>
      <c r="Q123" s="1"/>
      <c r="R123" s="1"/>
    </row>
    <row r="124" spans="15:18">
      <c r="O124" s="1"/>
      <c r="P124" s="1"/>
      <c r="Q124" s="1"/>
      <c r="R124" s="1"/>
    </row>
    <row r="125" spans="15:18">
      <c r="O125" s="1"/>
      <c r="P125" s="1"/>
      <c r="Q125" s="1"/>
      <c r="R125" s="1"/>
    </row>
    <row r="126" spans="15:18">
      <c r="O126" s="1"/>
      <c r="P126" s="1"/>
      <c r="Q126" s="1"/>
      <c r="R126" s="1"/>
    </row>
    <row r="127" spans="15:18">
      <c r="O127" s="1"/>
      <c r="P127" s="1"/>
      <c r="Q127" s="1"/>
      <c r="R127" s="1"/>
    </row>
    <row r="128" spans="15:18">
      <c r="O128" s="1"/>
      <c r="P128" s="1"/>
      <c r="Q128" s="1"/>
      <c r="R128" s="1"/>
    </row>
    <row r="129" spans="15:18">
      <c r="O129" s="1"/>
      <c r="P129" s="1"/>
      <c r="Q129" s="1"/>
      <c r="R129" s="1"/>
    </row>
    <row r="130" spans="15:18">
      <c r="O130" s="1"/>
      <c r="P130" s="1"/>
      <c r="Q130" s="1"/>
      <c r="R130" s="1"/>
    </row>
    <row r="131" spans="15:18">
      <c r="O131" s="1"/>
      <c r="P131" s="1"/>
      <c r="Q131" s="1"/>
      <c r="R131" s="1"/>
    </row>
    <row r="132" spans="15:18">
      <c r="O132" s="1"/>
      <c r="P132" s="1"/>
      <c r="Q132" s="1"/>
      <c r="R132" s="1"/>
    </row>
    <row r="133" spans="15:18">
      <c r="O133" s="1"/>
      <c r="P133" s="1"/>
      <c r="Q133" s="1"/>
      <c r="R133" s="1"/>
    </row>
    <row r="134" spans="15:18">
      <c r="O134" s="1"/>
      <c r="P134" s="1"/>
      <c r="Q134" s="1"/>
      <c r="R134" s="1"/>
    </row>
    <row r="135" spans="15:18">
      <c r="O135" s="1"/>
      <c r="P135" s="1"/>
      <c r="Q135" s="1"/>
      <c r="R135" s="1"/>
    </row>
  </sheetData>
  <mergeCells count="18">
    <mergeCell ref="B12:D12"/>
    <mergeCell ref="E12:N12"/>
    <mergeCell ref="B13:N13"/>
    <mergeCell ref="C14:D14"/>
    <mergeCell ref="C15:D15"/>
    <mergeCell ref="B8:N8"/>
    <mergeCell ref="B9:D9"/>
    <mergeCell ref="E9:G9"/>
    <mergeCell ref="E10:G10"/>
    <mergeCell ref="B11:D11"/>
    <mergeCell ref="E11:G11"/>
    <mergeCell ref="H11:N11"/>
    <mergeCell ref="B7:N7"/>
    <mergeCell ref="B2:N2"/>
    <mergeCell ref="B3:N3"/>
    <mergeCell ref="B4:N4"/>
    <mergeCell ref="B5:N5"/>
    <mergeCell ref="B6:N6"/>
  </mergeCells>
  <conditionalFormatting sqref="N16:N81">
    <cfRule type="cellIs" dxfId="28" priority="2" operator="greaterThan">
      <formula>89</formula>
    </cfRule>
    <cfRule type="cellIs" dxfId="27" priority="3" operator="lessThan">
      <formula>75</formula>
    </cfRule>
  </conditionalFormatting>
  <conditionalFormatting sqref="E16:M77">
    <cfRule type="cellIs" dxfId="26" priority="1" operator="between">
      <formula>70</formula>
      <formula>79</formula>
    </cfRule>
  </conditionalFormatting>
  <dataValidations count="1">
    <dataValidation type="list" allowBlank="1" showInputMessage="1" showErrorMessage="1" sqref="E9:G9" xr:uid="{5FFB77F4-E0CB-4715-92A7-6EBE8D90BAA0}">
      <formula1>$AA$3:$AA$6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AB03-7973-40A1-B1BD-315F839F58BB}">
  <dimension ref="B1:AA135"/>
  <sheetViews>
    <sheetView topLeftCell="B14" zoomScale="110" zoomScaleNormal="110" workbookViewId="0">
      <pane xSplit="3" ySplit="2" topLeftCell="E43" activePane="bottomRight" state="frozen"/>
      <selection activeCell="N74" sqref="N74"/>
      <selection pane="topRight" activeCell="N74" sqref="N74"/>
      <selection pane="bottomLeft" activeCell="N74" sqref="N74"/>
      <selection pane="bottomRight" activeCell="N74" sqref="N74"/>
    </sheetView>
  </sheetViews>
  <sheetFormatPr defaultColWidth="9.109375" defaultRowHeight="17.399999999999999"/>
  <cols>
    <col min="1" max="1" width="9.109375" style="2"/>
    <col min="2" max="3" width="5" style="3" customWidth="1"/>
    <col min="4" max="4" width="28.6640625" style="5" customWidth="1"/>
    <col min="5" max="5" width="4.109375" style="60" customWidth="1"/>
    <col min="6" max="13" width="4.109375" style="61" customWidth="1"/>
    <col min="14" max="14" width="18.109375" style="3" customWidth="1"/>
    <col min="15" max="16384" width="9.109375" style="2"/>
  </cols>
  <sheetData>
    <row r="1" spans="2:27" ht="18" thickBot="1">
      <c r="B1" s="6"/>
      <c r="C1" s="6"/>
      <c r="D1" s="7"/>
      <c r="E1" s="41"/>
      <c r="F1" s="42"/>
      <c r="G1" s="42"/>
      <c r="H1" s="42"/>
      <c r="I1" s="42"/>
      <c r="J1" s="42"/>
      <c r="K1" s="42"/>
      <c r="L1" s="42"/>
      <c r="M1" s="42"/>
      <c r="N1" s="6"/>
      <c r="O1" s="1"/>
      <c r="P1" s="1"/>
      <c r="Q1" s="1"/>
      <c r="R1" s="1"/>
    </row>
    <row r="2" spans="2:27" ht="13.8">
      <c r="B2" s="179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"/>
      <c r="P2" s="1"/>
      <c r="Q2" s="1"/>
      <c r="R2" s="1"/>
      <c r="AA2" s="2" t="s">
        <v>16</v>
      </c>
    </row>
    <row r="3" spans="2:27" ht="18.600000000000001">
      <c r="B3" s="181" t="s">
        <v>9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"/>
      <c r="P3" s="1"/>
      <c r="Q3" s="1"/>
      <c r="R3" s="1"/>
      <c r="AA3" s="2" t="s">
        <v>7</v>
      </c>
    </row>
    <row r="4" spans="2:27" ht="13.8">
      <c r="B4" s="183" t="s">
        <v>10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"/>
      <c r="P4" s="1"/>
      <c r="Q4" s="1"/>
      <c r="R4" s="1"/>
      <c r="AA4" s="2" t="s">
        <v>13</v>
      </c>
    </row>
    <row r="5" spans="2:27" ht="13.8">
      <c r="B5" s="183" t="s">
        <v>11</v>
      </c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"/>
      <c r="P5" s="1"/>
      <c r="Q5" s="1"/>
      <c r="R5" s="1"/>
      <c r="AA5" s="2" t="s">
        <v>14</v>
      </c>
    </row>
    <row r="6" spans="2:27" ht="13.8">
      <c r="B6" s="185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"/>
      <c r="P6" s="1"/>
      <c r="Q6" s="1"/>
      <c r="R6" s="1"/>
      <c r="AA6" s="2" t="s">
        <v>15</v>
      </c>
    </row>
    <row r="7" spans="2:27">
      <c r="B7" s="177" t="s">
        <v>12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"/>
      <c r="P7" s="1"/>
      <c r="Q7" s="1"/>
      <c r="R7" s="1"/>
    </row>
    <row r="8" spans="2:27" ht="13.8">
      <c r="B8" s="185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"/>
      <c r="P8" s="1"/>
      <c r="Q8" s="1"/>
      <c r="R8" s="1"/>
    </row>
    <row r="9" spans="2:27" ht="16.8">
      <c r="B9" s="183" t="s">
        <v>5</v>
      </c>
      <c r="C9" s="184"/>
      <c r="D9" s="184"/>
      <c r="E9" s="187" t="s">
        <v>14</v>
      </c>
      <c r="F9" s="187"/>
      <c r="G9" s="187"/>
      <c r="H9" s="44"/>
      <c r="I9" s="44"/>
      <c r="J9" s="44"/>
      <c r="K9" s="44"/>
      <c r="L9" s="44"/>
      <c r="M9" s="44"/>
      <c r="N9" s="62"/>
      <c r="O9" s="1"/>
      <c r="P9" s="1"/>
      <c r="Q9" s="1"/>
      <c r="R9" s="1"/>
    </row>
    <row r="10" spans="2:27" ht="16.8">
      <c r="B10" s="37" t="s">
        <v>17</v>
      </c>
      <c r="C10" s="38"/>
      <c r="D10" s="38"/>
      <c r="E10" s="188" t="s">
        <v>18</v>
      </c>
      <c r="F10" s="188"/>
      <c r="G10" s="188"/>
      <c r="H10" s="44"/>
      <c r="I10" s="44"/>
      <c r="J10" s="44"/>
      <c r="K10" s="44"/>
      <c r="L10" s="44"/>
      <c r="M10" s="44"/>
      <c r="N10" s="62"/>
      <c r="O10" s="1"/>
      <c r="P10" s="1"/>
      <c r="Q10" s="1"/>
      <c r="R10" s="1"/>
    </row>
    <row r="11" spans="2:27" ht="16.8">
      <c r="B11" s="183" t="s">
        <v>33</v>
      </c>
      <c r="C11" s="184"/>
      <c r="D11" s="184"/>
      <c r="E11" s="187"/>
      <c r="F11" s="187"/>
      <c r="G11" s="187"/>
      <c r="H11" s="189"/>
      <c r="I11" s="189"/>
      <c r="J11" s="189"/>
      <c r="K11" s="189"/>
      <c r="L11" s="189"/>
      <c r="M11" s="189"/>
      <c r="N11" s="189"/>
      <c r="O11" s="1"/>
      <c r="P11" s="1"/>
      <c r="Q11" s="1"/>
      <c r="R11" s="1"/>
    </row>
    <row r="12" spans="2:27" ht="13.8">
      <c r="B12" s="183" t="s">
        <v>34</v>
      </c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"/>
      <c r="P12" s="1"/>
      <c r="Q12" s="1"/>
      <c r="R12" s="1"/>
    </row>
    <row r="13" spans="2:27" ht="14.4" thickBot="1">
      <c r="B13" s="190" t="s">
        <v>2</v>
      </c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"/>
      <c r="P13" s="1"/>
      <c r="Q13" s="1"/>
      <c r="R13" s="1"/>
    </row>
    <row r="14" spans="2:27" ht="150" thickBot="1">
      <c r="B14" s="10" t="s">
        <v>1</v>
      </c>
      <c r="C14" s="192" t="s">
        <v>0</v>
      </c>
      <c r="D14" s="193"/>
      <c r="E14" s="45" t="s">
        <v>97</v>
      </c>
      <c r="F14" s="45" t="s">
        <v>98</v>
      </c>
      <c r="G14" s="45" t="s">
        <v>99</v>
      </c>
      <c r="H14" s="45" t="s">
        <v>100</v>
      </c>
      <c r="I14" s="45" t="s">
        <v>101</v>
      </c>
      <c r="J14" s="45" t="s">
        <v>102</v>
      </c>
      <c r="K14" s="45" t="s">
        <v>103</v>
      </c>
      <c r="L14" s="45" t="s">
        <v>104</v>
      </c>
      <c r="M14" s="45" t="s">
        <v>105</v>
      </c>
      <c r="N14" s="39" t="s">
        <v>32</v>
      </c>
      <c r="O14" s="1"/>
      <c r="P14" s="1"/>
      <c r="Q14" s="1"/>
      <c r="R14" s="1"/>
    </row>
    <row r="15" spans="2:27" hidden="1" thickBot="1">
      <c r="B15" s="11"/>
      <c r="C15" s="194"/>
      <c r="D15" s="195"/>
      <c r="E15" s="46"/>
      <c r="F15" s="46"/>
      <c r="G15" s="46"/>
      <c r="H15" s="46"/>
      <c r="I15" s="46"/>
      <c r="J15" s="46"/>
      <c r="K15" s="47"/>
      <c r="L15" s="46"/>
      <c r="M15" s="46"/>
      <c r="N15" s="40"/>
      <c r="O15" s="1"/>
      <c r="P15" s="1"/>
      <c r="Q15" s="1"/>
      <c r="R15" s="1"/>
    </row>
    <row r="16" spans="2:27" ht="15.75" customHeight="1">
      <c r="B16" s="12">
        <v>1</v>
      </c>
      <c r="C16" s="66" t="s">
        <v>35</v>
      </c>
      <c r="D16" s="67"/>
      <c r="E16" s="48">
        <v>84</v>
      </c>
      <c r="F16" s="49">
        <v>95</v>
      </c>
      <c r="G16" s="50">
        <v>86</v>
      </c>
      <c r="H16" s="50">
        <v>94</v>
      </c>
      <c r="I16" s="49">
        <v>94</v>
      </c>
      <c r="J16" s="48">
        <v>92</v>
      </c>
      <c r="K16" s="49">
        <v>95</v>
      </c>
      <c r="L16" s="49">
        <v>86</v>
      </c>
      <c r="M16" s="50">
        <v>78</v>
      </c>
      <c r="N16" s="63">
        <f t="shared" ref="N16:N77" si="0">AVERAGE(E16:M16)</f>
        <v>89.333333333333329</v>
      </c>
      <c r="O16" s="1"/>
      <c r="P16" s="1"/>
      <c r="Q16" s="1"/>
      <c r="R16" s="1"/>
    </row>
    <row r="17" spans="2:18" ht="18">
      <c r="B17" s="12">
        <v>2</v>
      </c>
      <c r="C17" s="65" t="s">
        <v>36</v>
      </c>
      <c r="D17" s="67"/>
      <c r="E17" s="48">
        <v>95</v>
      </c>
      <c r="F17" s="49">
        <v>96</v>
      </c>
      <c r="G17" s="50">
        <v>94</v>
      </c>
      <c r="H17" s="50">
        <v>96</v>
      </c>
      <c r="I17" s="49">
        <v>96</v>
      </c>
      <c r="J17" s="48">
        <v>98</v>
      </c>
      <c r="K17" s="49">
        <v>95</v>
      </c>
      <c r="L17" s="49">
        <v>93</v>
      </c>
      <c r="M17" s="50">
        <v>93</v>
      </c>
      <c r="N17" s="63">
        <f t="shared" si="0"/>
        <v>95.111111111111114</v>
      </c>
      <c r="O17" s="1"/>
      <c r="P17" s="1"/>
      <c r="Q17" s="1"/>
      <c r="R17" s="1"/>
    </row>
    <row r="18" spans="2:18" ht="18">
      <c r="B18" s="12">
        <v>3</v>
      </c>
      <c r="C18" s="65" t="s">
        <v>37</v>
      </c>
      <c r="D18" s="67"/>
      <c r="E18" s="48">
        <v>75</v>
      </c>
      <c r="F18" s="49">
        <v>95</v>
      </c>
      <c r="G18" s="50">
        <v>75</v>
      </c>
      <c r="H18" s="50">
        <v>87</v>
      </c>
      <c r="I18" s="49">
        <v>87</v>
      </c>
      <c r="J18" s="48">
        <v>87</v>
      </c>
      <c r="K18" s="49">
        <v>70</v>
      </c>
      <c r="L18" s="49">
        <v>89</v>
      </c>
      <c r="M18" s="50">
        <v>75</v>
      </c>
      <c r="N18" s="63">
        <f t="shared" si="0"/>
        <v>82.222222222222229</v>
      </c>
      <c r="O18" s="1"/>
      <c r="P18" s="1"/>
      <c r="Q18" s="1"/>
      <c r="R18" s="1"/>
    </row>
    <row r="19" spans="2:18" ht="18">
      <c r="B19" s="12">
        <v>4</v>
      </c>
      <c r="C19" s="65" t="s">
        <v>38</v>
      </c>
      <c r="D19" s="67"/>
      <c r="E19" s="48">
        <v>94</v>
      </c>
      <c r="F19" s="49">
        <v>95</v>
      </c>
      <c r="G19" s="50">
        <v>92</v>
      </c>
      <c r="H19" s="50">
        <v>95</v>
      </c>
      <c r="I19" s="49">
        <v>95</v>
      </c>
      <c r="J19" s="48">
        <v>96</v>
      </c>
      <c r="K19" s="49">
        <v>95</v>
      </c>
      <c r="L19" s="49">
        <v>95</v>
      </c>
      <c r="M19" s="50">
        <v>86</v>
      </c>
      <c r="N19" s="63">
        <f t="shared" si="0"/>
        <v>93.666666666666671</v>
      </c>
      <c r="O19" s="1"/>
      <c r="P19" s="1"/>
      <c r="Q19" s="1"/>
      <c r="R19" s="1"/>
    </row>
    <row r="20" spans="2:18" ht="18">
      <c r="B20" s="12">
        <v>5</v>
      </c>
      <c r="C20" s="65" t="s">
        <v>39</v>
      </c>
      <c r="D20" s="67"/>
      <c r="E20" s="48">
        <v>92</v>
      </c>
      <c r="F20" s="49">
        <v>95</v>
      </c>
      <c r="G20" s="50">
        <v>96</v>
      </c>
      <c r="H20" s="50">
        <v>97</v>
      </c>
      <c r="I20" s="49">
        <v>97</v>
      </c>
      <c r="J20" s="48">
        <v>95</v>
      </c>
      <c r="K20" s="49">
        <v>95</v>
      </c>
      <c r="L20" s="49">
        <v>95</v>
      </c>
      <c r="M20" s="50">
        <v>91</v>
      </c>
      <c r="N20" s="63">
        <f t="shared" si="0"/>
        <v>94.777777777777771</v>
      </c>
      <c r="O20" s="1"/>
      <c r="P20" s="1"/>
      <c r="Q20" s="1"/>
      <c r="R20" s="1"/>
    </row>
    <row r="21" spans="2:18" ht="18">
      <c r="B21" s="12">
        <v>6</v>
      </c>
      <c r="C21" s="65" t="s">
        <v>40</v>
      </c>
      <c r="D21" s="67"/>
      <c r="E21" s="48">
        <v>90</v>
      </c>
      <c r="F21" s="49">
        <v>96</v>
      </c>
      <c r="G21" s="50">
        <v>96</v>
      </c>
      <c r="H21" s="50">
        <v>95</v>
      </c>
      <c r="I21" s="49">
        <v>95</v>
      </c>
      <c r="J21" s="48">
        <v>98</v>
      </c>
      <c r="K21" s="49">
        <v>94</v>
      </c>
      <c r="L21" s="49">
        <v>88</v>
      </c>
      <c r="M21" s="50">
        <v>90</v>
      </c>
      <c r="N21" s="63">
        <f t="shared" si="0"/>
        <v>93.555555555555557</v>
      </c>
      <c r="O21" s="1"/>
      <c r="P21" s="1"/>
      <c r="Q21" s="1"/>
      <c r="R21" s="1"/>
    </row>
    <row r="22" spans="2:18" ht="18">
      <c r="B22" s="12">
        <v>7</v>
      </c>
      <c r="C22" s="65" t="s">
        <v>41</v>
      </c>
      <c r="D22" s="67"/>
      <c r="E22" s="48">
        <v>92</v>
      </c>
      <c r="F22" s="49">
        <v>95</v>
      </c>
      <c r="G22" s="50">
        <v>91</v>
      </c>
      <c r="H22" s="50">
        <v>91</v>
      </c>
      <c r="I22" s="49">
        <v>91</v>
      </c>
      <c r="J22" s="48">
        <v>97</v>
      </c>
      <c r="K22" s="49">
        <v>95</v>
      </c>
      <c r="L22" s="49">
        <v>92</v>
      </c>
      <c r="M22" s="50">
        <v>85</v>
      </c>
      <c r="N22" s="63">
        <f t="shared" si="0"/>
        <v>92.111111111111114</v>
      </c>
      <c r="O22" s="1"/>
      <c r="P22" s="1"/>
      <c r="Q22" s="1"/>
      <c r="R22" s="1"/>
    </row>
    <row r="23" spans="2:18" ht="18">
      <c r="B23" s="12">
        <v>8</v>
      </c>
      <c r="C23" s="65" t="s">
        <v>42</v>
      </c>
      <c r="D23" s="67"/>
      <c r="E23" s="48">
        <v>83</v>
      </c>
      <c r="F23" s="49">
        <v>96</v>
      </c>
      <c r="G23" s="50">
        <v>94</v>
      </c>
      <c r="H23" s="50">
        <v>93</v>
      </c>
      <c r="I23" s="49">
        <v>93</v>
      </c>
      <c r="J23" s="48">
        <v>90</v>
      </c>
      <c r="K23" s="49">
        <v>96</v>
      </c>
      <c r="L23" s="49">
        <v>90</v>
      </c>
      <c r="M23" s="50">
        <v>75</v>
      </c>
      <c r="N23" s="63">
        <f t="shared" si="0"/>
        <v>90</v>
      </c>
      <c r="O23" s="1"/>
      <c r="P23" s="1"/>
      <c r="Q23" s="1"/>
      <c r="R23" s="1"/>
    </row>
    <row r="24" spans="2:18" ht="18">
      <c r="B24" s="12">
        <v>9</v>
      </c>
      <c r="C24" s="65" t="s">
        <v>43</v>
      </c>
      <c r="D24" s="67"/>
      <c r="E24" s="48">
        <v>92</v>
      </c>
      <c r="F24" s="49">
        <v>95</v>
      </c>
      <c r="G24" s="50">
        <v>92</v>
      </c>
      <c r="H24" s="50">
        <v>96</v>
      </c>
      <c r="I24" s="49">
        <v>96</v>
      </c>
      <c r="J24" s="48">
        <v>96</v>
      </c>
      <c r="K24" s="49">
        <v>96</v>
      </c>
      <c r="L24" s="49">
        <v>92</v>
      </c>
      <c r="M24" s="50">
        <v>83</v>
      </c>
      <c r="N24" s="63">
        <f t="shared" si="0"/>
        <v>93.111111111111114</v>
      </c>
      <c r="O24" s="1"/>
      <c r="P24" s="1"/>
      <c r="Q24" s="1"/>
      <c r="R24" s="1"/>
    </row>
    <row r="25" spans="2:18" ht="18">
      <c r="B25" s="12">
        <v>10</v>
      </c>
      <c r="C25" s="65" t="s">
        <v>44</v>
      </c>
      <c r="D25" s="67"/>
      <c r="E25" s="48">
        <v>91</v>
      </c>
      <c r="F25" s="49">
        <v>94</v>
      </c>
      <c r="G25" s="50">
        <v>92</v>
      </c>
      <c r="H25" s="50">
        <v>96</v>
      </c>
      <c r="I25" s="49">
        <v>96</v>
      </c>
      <c r="J25" s="48">
        <v>92</v>
      </c>
      <c r="K25" s="49">
        <v>94</v>
      </c>
      <c r="L25" s="49">
        <v>93</v>
      </c>
      <c r="M25" s="50">
        <v>85</v>
      </c>
      <c r="N25" s="63">
        <f t="shared" si="0"/>
        <v>92.555555555555557</v>
      </c>
      <c r="O25" s="1"/>
      <c r="P25" s="1"/>
      <c r="Q25" s="1"/>
      <c r="R25" s="1"/>
    </row>
    <row r="26" spans="2:18" s="1" customFormat="1" ht="18">
      <c r="B26" s="12">
        <v>11</v>
      </c>
      <c r="C26" s="65" t="s">
        <v>45</v>
      </c>
      <c r="D26" s="67"/>
      <c r="E26" s="48">
        <v>89</v>
      </c>
      <c r="F26" s="49">
        <v>96</v>
      </c>
      <c r="G26" s="50">
        <v>94</v>
      </c>
      <c r="H26" s="50">
        <v>96</v>
      </c>
      <c r="I26" s="49">
        <v>96</v>
      </c>
      <c r="J26" s="48">
        <v>96</v>
      </c>
      <c r="K26" s="49">
        <v>95</v>
      </c>
      <c r="L26" s="49">
        <v>91</v>
      </c>
      <c r="M26" s="50">
        <v>90</v>
      </c>
      <c r="N26" s="63">
        <f t="shared" si="0"/>
        <v>93.666666666666671</v>
      </c>
    </row>
    <row r="27" spans="2:18" ht="18">
      <c r="B27" s="12">
        <v>12</v>
      </c>
      <c r="C27" s="65" t="s">
        <v>46</v>
      </c>
      <c r="D27" s="67"/>
      <c r="E27" s="48">
        <v>90</v>
      </c>
      <c r="F27" s="49">
        <v>96</v>
      </c>
      <c r="G27" s="50">
        <v>91</v>
      </c>
      <c r="H27" s="50">
        <v>92</v>
      </c>
      <c r="I27" s="49">
        <v>92</v>
      </c>
      <c r="J27" s="48">
        <v>90</v>
      </c>
      <c r="K27" s="49">
        <v>90</v>
      </c>
      <c r="L27" s="49">
        <v>87</v>
      </c>
      <c r="M27" s="50">
        <v>87</v>
      </c>
      <c r="N27" s="63">
        <f t="shared" si="0"/>
        <v>90.555555555555557</v>
      </c>
      <c r="O27" s="1"/>
      <c r="P27" s="1"/>
      <c r="Q27" s="1"/>
      <c r="R27" s="1"/>
    </row>
    <row r="28" spans="2:18" ht="18">
      <c r="B28" s="12">
        <v>13</v>
      </c>
      <c r="C28" s="65" t="s">
        <v>47</v>
      </c>
      <c r="D28" s="67"/>
      <c r="E28" s="48">
        <v>92</v>
      </c>
      <c r="F28" s="49">
        <v>96</v>
      </c>
      <c r="G28" s="50">
        <v>95</v>
      </c>
      <c r="H28" s="50">
        <v>96</v>
      </c>
      <c r="I28" s="49">
        <v>96</v>
      </c>
      <c r="J28" s="48">
        <v>97</v>
      </c>
      <c r="K28" s="49">
        <v>96</v>
      </c>
      <c r="L28" s="49">
        <v>91</v>
      </c>
      <c r="M28" s="50">
        <v>80</v>
      </c>
      <c r="N28" s="63">
        <f t="shared" si="0"/>
        <v>93.222222222222229</v>
      </c>
      <c r="O28" s="1"/>
      <c r="P28" s="1"/>
      <c r="Q28" s="1"/>
      <c r="R28" s="1"/>
    </row>
    <row r="29" spans="2:18" ht="18">
      <c r="B29" s="12">
        <v>14</v>
      </c>
      <c r="C29" s="65" t="s">
        <v>48</v>
      </c>
      <c r="D29" s="67"/>
      <c r="E29" s="48">
        <v>95</v>
      </c>
      <c r="F29" s="49">
        <v>94</v>
      </c>
      <c r="G29" s="50">
        <v>90</v>
      </c>
      <c r="H29" s="50">
        <v>96</v>
      </c>
      <c r="I29" s="49">
        <v>96</v>
      </c>
      <c r="J29" s="48">
        <v>95</v>
      </c>
      <c r="K29" s="49">
        <v>96</v>
      </c>
      <c r="L29" s="49">
        <v>93</v>
      </c>
      <c r="M29" s="50">
        <v>86</v>
      </c>
      <c r="N29" s="63">
        <f t="shared" si="0"/>
        <v>93.444444444444443</v>
      </c>
      <c r="O29" s="1"/>
      <c r="P29" s="1"/>
      <c r="Q29" s="1"/>
      <c r="R29" s="1"/>
    </row>
    <row r="30" spans="2:18" ht="18">
      <c r="B30" s="12">
        <v>15</v>
      </c>
      <c r="C30" s="65" t="s">
        <v>49</v>
      </c>
      <c r="D30" s="67"/>
      <c r="E30" s="48">
        <v>95</v>
      </c>
      <c r="F30" s="49">
        <v>96</v>
      </c>
      <c r="G30" s="50">
        <v>91</v>
      </c>
      <c r="H30" s="50">
        <v>92</v>
      </c>
      <c r="I30" s="49">
        <v>92</v>
      </c>
      <c r="J30" s="48">
        <v>95</v>
      </c>
      <c r="K30" s="49">
        <v>94</v>
      </c>
      <c r="L30" s="49">
        <v>91</v>
      </c>
      <c r="M30" s="50">
        <v>82</v>
      </c>
      <c r="N30" s="63">
        <f t="shared" si="0"/>
        <v>92</v>
      </c>
      <c r="O30" s="1"/>
      <c r="P30" s="1"/>
      <c r="Q30" s="1"/>
      <c r="R30" s="1"/>
    </row>
    <row r="31" spans="2:18" ht="18">
      <c r="B31" s="12">
        <v>16</v>
      </c>
      <c r="C31" s="65" t="s">
        <v>50</v>
      </c>
      <c r="D31" s="67"/>
      <c r="E31" s="48">
        <v>91</v>
      </c>
      <c r="F31" s="49">
        <v>96</v>
      </c>
      <c r="G31" s="50">
        <v>89</v>
      </c>
      <c r="H31" s="50">
        <v>93</v>
      </c>
      <c r="I31" s="49">
        <v>93</v>
      </c>
      <c r="J31" s="48">
        <v>95</v>
      </c>
      <c r="K31" s="49">
        <v>94</v>
      </c>
      <c r="L31" s="49">
        <v>91</v>
      </c>
      <c r="M31" s="50">
        <v>89</v>
      </c>
      <c r="N31" s="63">
        <f t="shared" si="0"/>
        <v>92.333333333333329</v>
      </c>
      <c r="O31" s="1"/>
      <c r="P31" s="1"/>
      <c r="Q31" s="1"/>
      <c r="R31" s="1"/>
    </row>
    <row r="32" spans="2:18" ht="18">
      <c r="B32" s="12">
        <v>17</v>
      </c>
      <c r="C32" s="65" t="s">
        <v>51</v>
      </c>
      <c r="D32" s="67"/>
      <c r="E32" s="48">
        <v>82</v>
      </c>
      <c r="F32" s="49">
        <v>96</v>
      </c>
      <c r="G32" s="50">
        <v>84</v>
      </c>
      <c r="H32" s="50">
        <v>92</v>
      </c>
      <c r="I32" s="49">
        <v>92</v>
      </c>
      <c r="J32" s="48">
        <v>94</v>
      </c>
      <c r="K32" s="49">
        <v>87</v>
      </c>
      <c r="L32" s="49">
        <v>76</v>
      </c>
      <c r="M32" s="50">
        <v>75</v>
      </c>
      <c r="N32" s="63">
        <f t="shared" si="0"/>
        <v>86.444444444444443</v>
      </c>
      <c r="O32" s="1"/>
      <c r="P32" s="1"/>
      <c r="Q32" s="1"/>
      <c r="R32" s="1"/>
    </row>
    <row r="33" spans="2:25" ht="18">
      <c r="B33" s="12">
        <v>18</v>
      </c>
      <c r="C33" s="65" t="s">
        <v>52</v>
      </c>
      <c r="D33" s="67"/>
      <c r="E33" s="48">
        <v>70</v>
      </c>
      <c r="F33" s="49">
        <v>70</v>
      </c>
      <c r="G33" s="50">
        <v>75</v>
      </c>
      <c r="H33" s="50">
        <v>72</v>
      </c>
      <c r="I33" s="49">
        <v>72</v>
      </c>
      <c r="J33" s="48">
        <v>80</v>
      </c>
      <c r="K33" s="49">
        <v>71</v>
      </c>
      <c r="L33" s="49">
        <v>70</v>
      </c>
      <c r="M33" s="50">
        <v>75</v>
      </c>
      <c r="N33" s="63">
        <f t="shared" si="0"/>
        <v>72.777777777777771</v>
      </c>
      <c r="O33" s="1"/>
      <c r="P33" s="1"/>
      <c r="Q33" s="1"/>
      <c r="R33" s="1"/>
    </row>
    <row r="34" spans="2:25" ht="18">
      <c r="B34" s="12">
        <v>19</v>
      </c>
      <c r="C34" s="65" t="s">
        <v>53</v>
      </c>
      <c r="D34" s="67"/>
      <c r="E34" s="48">
        <v>85</v>
      </c>
      <c r="F34" s="49">
        <v>94</v>
      </c>
      <c r="G34" s="50">
        <v>91</v>
      </c>
      <c r="H34" s="50">
        <v>96</v>
      </c>
      <c r="I34" s="49">
        <v>96</v>
      </c>
      <c r="J34" s="48">
        <v>93</v>
      </c>
      <c r="K34" s="49">
        <v>92</v>
      </c>
      <c r="L34" s="49">
        <v>94</v>
      </c>
      <c r="M34" s="50">
        <v>76</v>
      </c>
      <c r="N34" s="63">
        <f t="shared" si="0"/>
        <v>90.777777777777771</v>
      </c>
      <c r="O34" s="1"/>
      <c r="P34" s="1"/>
      <c r="Q34" s="1"/>
      <c r="R34" s="1"/>
    </row>
    <row r="35" spans="2:25" ht="18">
      <c r="B35" s="12">
        <v>20</v>
      </c>
      <c r="C35" s="65" t="s">
        <v>54</v>
      </c>
      <c r="D35" s="67"/>
      <c r="E35" s="48">
        <v>90</v>
      </c>
      <c r="F35" s="49">
        <v>96</v>
      </c>
      <c r="G35" s="50">
        <v>90</v>
      </c>
      <c r="H35" s="50">
        <v>96</v>
      </c>
      <c r="I35" s="49">
        <v>96</v>
      </c>
      <c r="J35" s="48">
        <v>97</v>
      </c>
      <c r="K35" s="49">
        <v>95</v>
      </c>
      <c r="L35" s="49">
        <v>94</v>
      </c>
      <c r="M35" s="50">
        <v>84</v>
      </c>
      <c r="N35" s="63">
        <f t="shared" si="0"/>
        <v>93.111111111111114</v>
      </c>
      <c r="O35" s="1"/>
      <c r="P35" s="1"/>
      <c r="Q35" s="1"/>
      <c r="R35" s="1"/>
    </row>
    <row r="36" spans="2:25" s="1" customFormat="1" ht="18">
      <c r="B36" s="26">
        <v>21</v>
      </c>
      <c r="C36" s="65" t="s">
        <v>55</v>
      </c>
      <c r="D36" s="67"/>
      <c r="E36" s="48">
        <v>85</v>
      </c>
      <c r="F36" s="49">
        <v>95</v>
      </c>
      <c r="G36" s="50">
        <v>89</v>
      </c>
      <c r="H36" s="50">
        <v>92</v>
      </c>
      <c r="I36" s="49">
        <v>92</v>
      </c>
      <c r="J36" s="48">
        <v>95</v>
      </c>
      <c r="K36" s="49">
        <v>93</v>
      </c>
      <c r="L36" s="49">
        <v>90</v>
      </c>
      <c r="M36" s="50">
        <v>87</v>
      </c>
      <c r="N36" s="64">
        <f t="shared" si="0"/>
        <v>90.888888888888886</v>
      </c>
    </row>
    <row r="37" spans="2:25" ht="18">
      <c r="B37" s="12">
        <v>22</v>
      </c>
      <c r="C37" s="65" t="s">
        <v>56</v>
      </c>
      <c r="D37" s="67"/>
      <c r="E37" s="48">
        <v>79</v>
      </c>
      <c r="F37" s="49">
        <v>94</v>
      </c>
      <c r="G37" s="50">
        <v>90</v>
      </c>
      <c r="H37" s="50">
        <v>94</v>
      </c>
      <c r="I37" s="49">
        <v>94</v>
      </c>
      <c r="J37" s="48">
        <v>90</v>
      </c>
      <c r="K37" s="49">
        <v>87</v>
      </c>
      <c r="L37" s="49">
        <v>76</v>
      </c>
      <c r="M37" s="50">
        <v>75</v>
      </c>
      <c r="N37" s="63">
        <f t="shared" si="0"/>
        <v>86.555555555555557</v>
      </c>
      <c r="O37" s="1"/>
      <c r="P37" s="1"/>
      <c r="Q37" s="1"/>
      <c r="R37" s="1"/>
    </row>
    <row r="38" spans="2:25" ht="18">
      <c r="B38" s="12">
        <v>23</v>
      </c>
      <c r="C38" s="65" t="s">
        <v>57</v>
      </c>
      <c r="D38" s="67"/>
      <c r="E38" s="48">
        <v>87</v>
      </c>
      <c r="F38" s="49">
        <v>95</v>
      </c>
      <c r="G38" s="50">
        <v>94</v>
      </c>
      <c r="H38" s="50">
        <v>95</v>
      </c>
      <c r="I38" s="49">
        <v>95</v>
      </c>
      <c r="J38" s="48">
        <v>95</v>
      </c>
      <c r="K38" s="49">
        <v>95</v>
      </c>
      <c r="L38" s="49">
        <v>93</v>
      </c>
      <c r="M38" s="50">
        <v>89</v>
      </c>
      <c r="N38" s="63">
        <f t="shared" si="0"/>
        <v>93.111111111111114</v>
      </c>
      <c r="O38" s="1"/>
      <c r="P38" s="1"/>
      <c r="Q38" s="1"/>
      <c r="R38" s="1"/>
    </row>
    <row r="39" spans="2:25" ht="18">
      <c r="B39" s="12">
        <v>24</v>
      </c>
      <c r="C39" s="65" t="s">
        <v>58</v>
      </c>
      <c r="D39" s="67"/>
      <c r="E39" s="48">
        <v>87</v>
      </c>
      <c r="F39" s="49">
        <v>96</v>
      </c>
      <c r="G39" s="50">
        <v>88</v>
      </c>
      <c r="H39" s="50">
        <v>93</v>
      </c>
      <c r="I39" s="49">
        <v>93</v>
      </c>
      <c r="J39" s="48">
        <v>94</v>
      </c>
      <c r="K39" s="49">
        <v>96</v>
      </c>
      <c r="L39" s="49">
        <v>85</v>
      </c>
      <c r="M39" s="50">
        <v>76</v>
      </c>
      <c r="N39" s="63">
        <f t="shared" si="0"/>
        <v>89.777777777777771</v>
      </c>
      <c r="O39" s="1"/>
      <c r="P39" s="1"/>
      <c r="Q39" s="1"/>
      <c r="R39" s="1"/>
    </row>
    <row r="40" spans="2:25" s="1" customFormat="1" ht="18">
      <c r="B40" s="26">
        <v>25</v>
      </c>
      <c r="C40" s="65" t="s">
        <v>59</v>
      </c>
      <c r="D40" s="67"/>
      <c r="E40" s="48">
        <v>86</v>
      </c>
      <c r="F40" s="49">
        <v>95</v>
      </c>
      <c r="G40" s="50">
        <v>89</v>
      </c>
      <c r="H40" s="50">
        <v>97</v>
      </c>
      <c r="I40" s="49">
        <v>97</v>
      </c>
      <c r="J40" s="48">
        <v>95</v>
      </c>
      <c r="K40" s="49">
        <v>93</v>
      </c>
      <c r="L40" s="49">
        <v>87</v>
      </c>
      <c r="M40" s="50">
        <v>80</v>
      </c>
      <c r="N40" s="64">
        <f t="shared" si="0"/>
        <v>91</v>
      </c>
    </row>
    <row r="41" spans="2:25" s="1" customFormat="1" ht="18">
      <c r="B41" s="26">
        <v>26</v>
      </c>
      <c r="C41" s="65" t="s">
        <v>60</v>
      </c>
      <c r="D41" s="67"/>
      <c r="E41" s="48">
        <v>75</v>
      </c>
      <c r="F41" s="49">
        <v>96</v>
      </c>
      <c r="G41" s="50">
        <v>84</v>
      </c>
      <c r="H41" s="50">
        <v>89</v>
      </c>
      <c r="I41" s="49">
        <v>89</v>
      </c>
      <c r="J41" s="48">
        <v>90</v>
      </c>
      <c r="K41" s="49">
        <v>86</v>
      </c>
      <c r="L41" s="49">
        <v>84</v>
      </c>
      <c r="M41" s="50">
        <v>75</v>
      </c>
      <c r="N41" s="64">
        <f t="shared" si="0"/>
        <v>85.333333333333329</v>
      </c>
    </row>
    <row r="42" spans="2:25" s="1" customFormat="1" ht="18">
      <c r="B42" s="26">
        <v>27</v>
      </c>
      <c r="C42" s="65" t="s">
        <v>61</v>
      </c>
      <c r="D42" s="67"/>
      <c r="E42" s="48">
        <v>88</v>
      </c>
      <c r="F42" s="49">
        <v>95</v>
      </c>
      <c r="G42" s="50">
        <v>92</v>
      </c>
      <c r="H42" s="50">
        <v>96</v>
      </c>
      <c r="I42" s="49">
        <v>96</v>
      </c>
      <c r="J42" s="48">
        <v>93</v>
      </c>
      <c r="K42" s="49">
        <v>91</v>
      </c>
      <c r="L42" s="49">
        <v>86</v>
      </c>
      <c r="M42" s="50">
        <v>81</v>
      </c>
      <c r="N42" s="64">
        <f t="shared" si="0"/>
        <v>90.888888888888886</v>
      </c>
    </row>
    <row r="43" spans="2:25" s="1" customFormat="1" ht="18">
      <c r="B43" s="26">
        <v>28</v>
      </c>
      <c r="C43" s="65" t="s">
        <v>62</v>
      </c>
      <c r="D43" s="67"/>
      <c r="E43" s="48">
        <v>81</v>
      </c>
      <c r="F43" s="49">
        <v>96</v>
      </c>
      <c r="G43" s="50">
        <v>81</v>
      </c>
      <c r="H43" s="50">
        <v>94</v>
      </c>
      <c r="I43" s="49">
        <v>94</v>
      </c>
      <c r="J43" s="48">
        <v>80</v>
      </c>
      <c r="K43" s="49">
        <v>71</v>
      </c>
      <c r="L43" s="49">
        <v>70</v>
      </c>
      <c r="M43" s="50">
        <v>75</v>
      </c>
      <c r="N43" s="64">
        <f t="shared" si="0"/>
        <v>82.444444444444443</v>
      </c>
    </row>
    <row r="44" spans="2:25" s="1" customFormat="1" ht="18">
      <c r="B44" s="26">
        <v>29</v>
      </c>
      <c r="C44" s="65" t="s">
        <v>63</v>
      </c>
      <c r="D44" s="67"/>
      <c r="E44" s="48">
        <v>88</v>
      </c>
      <c r="F44" s="49">
        <v>96</v>
      </c>
      <c r="G44" s="50">
        <v>87</v>
      </c>
      <c r="H44" s="50">
        <v>93</v>
      </c>
      <c r="I44" s="49">
        <v>93</v>
      </c>
      <c r="J44" s="48">
        <v>94</v>
      </c>
      <c r="K44" s="49">
        <v>95</v>
      </c>
      <c r="L44" s="49">
        <v>90</v>
      </c>
      <c r="M44" s="50">
        <v>75</v>
      </c>
      <c r="N44" s="64">
        <f t="shared" si="0"/>
        <v>90.111111111111114</v>
      </c>
    </row>
    <row r="45" spans="2:25" s="1" customFormat="1" ht="18">
      <c r="B45" s="26">
        <v>30</v>
      </c>
      <c r="C45" s="65" t="s">
        <v>64</v>
      </c>
      <c r="D45" s="67"/>
      <c r="E45" s="48">
        <v>92</v>
      </c>
      <c r="F45" s="49">
        <v>95</v>
      </c>
      <c r="G45" s="50">
        <v>95</v>
      </c>
      <c r="H45" s="50">
        <v>97</v>
      </c>
      <c r="I45" s="49">
        <v>97</v>
      </c>
      <c r="J45" s="48">
        <v>96</v>
      </c>
      <c r="K45" s="49">
        <v>96</v>
      </c>
      <c r="L45" s="49">
        <v>90</v>
      </c>
      <c r="M45" s="50">
        <v>86</v>
      </c>
      <c r="N45" s="64">
        <f t="shared" si="0"/>
        <v>93.777777777777771</v>
      </c>
    </row>
    <row r="46" spans="2:25" s="1" customFormat="1" ht="18">
      <c r="B46" s="26">
        <v>31</v>
      </c>
      <c r="C46" s="65" t="s">
        <v>65</v>
      </c>
      <c r="D46" s="67"/>
      <c r="E46" s="48">
        <v>91</v>
      </c>
      <c r="F46" s="49">
        <v>94</v>
      </c>
      <c r="G46" s="50">
        <v>84</v>
      </c>
      <c r="H46" s="50">
        <v>94</v>
      </c>
      <c r="I46" s="49">
        <v>94</v>
      </c>
      <c r="J46" s="48">
        <v>91</v>
      </c>
      <c r="K46" s="49">
        <v>92</v>
      </c>
      <c r="L46" s="49">
        <v>88</v>
      </c>
      <c r="M46" s="50">
        <v>83</v>
      </c>
      <c r="N46" s="64">
        <f t="shared" si="0"/>
        <v>90.111111111111114</v>
      </c>
    </row>
    <row r="47" spans="2:25" s="1" customFormat="1" ht="18">
      <c r="B47" s="26">
        <v>32</v>
      </c>
      <c r="C47" s="65" t="s">
        <v>66</v>
      </c>
      <c r="D47" s="67"/>
      <c r="E47" s="48">
        <v>83</v>
      </c>
      <c r="F47" s="49">
        <v>95</v>
      </c>
      <c r="G47" s="50">
        <v>83</v>
      </c>
      <c r="H47" s="50">
        <v>97</v>
      </c>
      <c r="I47" s="49">
        <v>97</v>
      </c>
      <c r="J47" s="48">
        <v>96</v>
      </c>
      <c r="K47" s="49">
        <v>95</v>
      </c>
      <c r="L47" s="49">
        <v>85</v>
      </c>
      <c r="M47" s="50">
        <v>76</v>
      </c>
      <c r="N47" s="64">
        <f t="shared" si="0"/>
        <v>89.666666666666671</v>
      </c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2:25" s="1" customFormat="1" ht="18">
      <c r="B48" s="26">
        <v>33</v>
      </c>
      <c r="C48" s="65" t="s">
        <v>67</v>
      </c>
      <c r="D48" s="67"/>
      <c r="E48" s="48">
        <v>92</v>
      </c>
      <c r="F48" s="49">
        <v>95</v>
      </c>
      <c r="G48" s="50">
        <v>96</v>
      </c>
      <c r="H48" s="50">
        <v>97</v>
      </c>
      <c r="I48" s="49">
        <v>97</v>
      </c>
      <c r="J48" s="48">
        <v>98</v>
      </c>
      <c r="K48" s="49">
        <v>96</v>
      </c>
      <c r="L48" s="49">
        <v>93</v>
      </c>
      <c r="M48" s="50">
        <v>89</v>
      </c>
      <c r="N48" s="64">
        <f t="shared" si="0"/>
        <v>94.777777777777771</v>
      </c>
    </row>
    <row r="49" spans="2:14" s="1" customFormat="1" ht="18">
      <c r="B49" s="26">
        <v>34</v>
      </c>
      <c r="C49" s="65" t="s">
        <v>68</v>
      </c>
      <c r="D49" s="67"/>
      <c r="E49" s="48">
        <v>88</v>
      </c>
      <c r="F49" s="49">
        <v>95</v>
      </c>
      <c r="G49" s="50">
        <v>92</v>
      </c>
      <c r="H49" s="50">
        <v>97</v>
      </c>
      <c r="I49" s="49">
        <v>97</v>
      </c>
      <c r="J49" s="48">
        <v>95</v>
      </c>
      <c r="K49" s="49">
        <v>92</v>
      </c>
      <c r="L49" s="49">
        <v>90</v>
      </c>
      <c r="M49" s="50">
        <v>84</v>
      </c>
      <c r="N49" s="64">
        <f t="shared" si="0"/>
        <v>92.222222222222229</v>
      </c>
    </row>
    <row r="50" spans="2:14" s="1" customFormat="1" ht="18">
      <c r="B50" s="26">
        <v>35</v>
      </c>
      <c r="C50" s="65" t="s">
        <v>69</v>
      </c>
      <c r="D50" s="67"/>
      <c r="E50" s="48">
        <v>81</v>
      </c>
      <c r="F50" s="49">
        <v>95</v>
      </c>
      <c r="G50" s="50">
        <v>82</v>
      </c>
      <c r="H50" s="50">
        <v>86</v>
      </c>
      <c r="I50" s="49">
        <v>86</v>
      </c>
      <c r="J50" s="48">
        <v>90</v>
      </c>
      <c r="K50" s="49">
        <v>84</v>
      </c>
      <c r="L50" s="49">
        <v>89</v>
      </c>
      <c r="M50" s="50">
        <v>75</v>
      </c>
      <c r="N50" s="64">
        <f t="shared" si="0"/>
        <v>85.333333333333329</v>
      </c>
    </row>
    <row r="51" spans="2:14" s="1" customFormat="1" ht="18">
      <c r="B51" s="26">
        <v>36</v>
      </c>
      <c r="C51" s="65" t="s">
        <v>70</v>
      </c>
      <c r="D51" s="67"/>
      <c r="E51" s="48">
        <v>96</v>
      </c>
      <c r="F51" s="49">
        <v>95</v>
      </c>
      <c r="G51" s="50">
        <v>98</v>
      </c>
      <c r="H51" s="50">
        <v>97</v>
      </c>
      <c r="I51" s="49">
        <v>97</v>
      </c>
      <c r="J51" s="48">
        <v>98</v>
      </c>
      <c r="K51" s="49">
        <v>96</v>
      </c>
      <c r="L51" s="49">
        <v>93</v>
      </c>
      <c r="M51" s="50">
        <v>90</v>
      </c>
      <c r="N51" s="64">
        <f t="shared" si="0"/>
        <v>95.555555555555557</v>
      </c>
    </row>
    <row r="52" spans="2:14" s="1" customFormat="1" ht="18">
      <c r="B52" s="26">
        <v>37</v>
      </c>
      <c r="C52" s="65" t="s">
        <v>71</v>
      </c>
      <c r="D52" s="67"/>
      <c r="E52" s="48">
        <v>89</v>
      </c>
      <c r="F52" s="49">
        <v>96</v>
      </c>
      <c r="G52" s="50">
        <v>97</v>
      </c>
      <c r="H52" s="50">
        <v>93</v>
      </c>
      <c r="I52" s="49">
        <v>93</v>
      </c>
      <c r="J52" s="48">
        <v>98</v>
      </c>
      <c r="K52" s="49">
        <v>95</v>
      </c>
      <c r="L52" s="49">
        <v>92</v>
      </c>
      <c r="M52" s="50">
        <v>86</v>
      </c>
      <c r="N52" s="64">
        <f t="shared" si="0"/>
        <v>93.222222222222229</v>
      </c>
    </row>
    <row r="53" spans="2:14" s="1" customFormat="1" ht="18">
      <c r="B53" s="26">
        <v>38</v>
      </c>
      <c r="C53" s="65" t="s">
        <v>72</v>
      </c>
      <c r="D53" s="67"/>
      <c r="E53" s="48">
        <v>90</v>
      </c>
      <c r="F53" s="49">
        <v>96</v>
      </c>
      <c r="G53" s="50">
        <v>88</v>
      </c>
      <c r="H53" s="50">
        <v>95</v>
      </c>
      <c r="I53" s="49">
        <v>95</v>
      </c>
      <c r="J53" s="48">
        <v>95</v>
      </c>
      <c r="K53" s="49">
        <v>93</v>
      </c>
      <c r="L53" s="49">
        <v>93</v>
      </c>
      <c r="M53" s="50">
        <v>77</v>
      </c>
      <c r="N53" s="64">
        <f t="shared" si="0"/>
        <v>91.333333333333329</v>
      </c>
    </row>
    <row r="54" spans="2:14" s="1" customFormat="1" ht="18">
      <c r="B54" s="26">
        <v>39</v>
      </c>
      <c r="C54" s="65" t="s">
        <v>73</v>
      </c>
      <c r="D54" s="67"/>
      <c r="E54" s="48">
        <v>91</v>
      </c>
      <c r="F54" s="49">
        <v>95</v>
      </c>
      <c r="G54" s="50">
        <v>86</v>
      </c>
      <c r="H54" s="50">
        <v>96</v>
      </c>
      <c r="I54" s="49">
        <v>96</v>
      </c>
      <c r="J54" s="48">
        <v>95</v>
      </c>
      <c r="K54" s="49">
        <v>94</v>
      </c>
      <c r="L54" s="49">
        <v>93</v>
      </c>
      <c r="M54" s="50">
        <v>75</v>
      </c>
      <c r="N54" s="64">
        <f t="shared" si="0"/>
        <v>91.222222222222229</v>
      </c>
    </row>
    <row r="55" spans="2:14" s="1" customFormat="1" ht="18">
      <c r="B55" s="26">
        <v>40</v>
      </c>
      <c r="C55" s="65" t="s">
        <v>74</v>
      </c>
      <c r="D55" s="67"/>
      <c r="E55" s="48">
        <v>86</v>
      </c>
      <c r="F55" s="49">
        <v>95</v>
      </c>
      <c r="G55" s="50">
        <v>86</v>
      </c>
      <c r="H55" s="50">
        <v>90</v>
      </c>
      <c r="I55" s="49">
        <v>90</v>
      </c>
      <c r="J55" s="48">
        <v>92</v>
      </c>
      <c r="K55" s="49">
        <v>88</v>
      </c>
      <c r="L55" s="49">
        <v>89</v>
      </c>
      <c r="M55" s="50">
        <v>75</v>
      </c>
      <c r="N55" s="64">
        <f t="shared" si="0"/>
        <v>87.888888888888886</v>
      </c>
    </row>
    <row r="56" spans="2:14" s="1" customFormat="1" ht="18">
      <c r="B56" s="26">
        <v>41</v>
      </c>
      <c r="C56" s="65" t="s">
        <v>75</v>
      </c>
      <c r="D56" s="67"/>
      <c r="E56" s="48">
        <v>75</v>
      </c>
      <c r="F56" s="49">
        <v>96</v>
      </c>
      <c r="G56" s="50">
        <v>84</v>
      </c>
      <c r="H56" s="50">
        <v>92</v>
      </c>
      <c r="I56" s="49">
        <v>92</v>
      </c>
      <c r="J56" s="48">
        <v>90</v>
      </c>
      <c r="K56" s="49">
        <v>84</v>
      </c>
      <c r="L56" s="49">
        <v>85</v>
      </c>
      <c r="M56" s="50">
        <v>75</v>
      </c>
      <c r="N56" s="64">
        <f t="shared" si="0"/>
        <v>85.888888888888886</v>
      </c>
    </row>
    <row r="57" spans="2:14" s="1" customFormat="1" ht="18">
      <c r="B57" s="26">
        <v>42</v>
      </c>
      <c r="C57" s="65" t="s">
        <v>76</v>
      </c>
      <c r="D57" s="67"/>
      <c r="E57" s="48">
        <v>84</v>
      </c>
      <c r="F57" s="49">
        <v>95</v>
      </c>
      <c r="G57" s="50">
        <v>89</v>
      </c>
      <c r="H57" s="50">
        <v>95</v>
      </c>
      <c r="I57" s="49">
        <v>95</v>
      </c>
      <c r="J57" s="48">
        <v>93</v>
      </c>
      <c r="K57" s="49">
        <v>90</v>
      </c>
      <c r="L57" s="49">
        <v>91</v>
      </c>
      <c r="M57" s="50">
        <v>83</v>
      </c>
      <c r="N57" s="64">
        <f t="shared" si="0"/>
        <v>90.555555555555557</v>
      </c>
    </row>
    <row r="58" spans="2:14" s="1" customFormat="1" ht="18">
      <c r="B58" s="26">
        <v>43</v>
      </c>
      <c r="C58" s="65" t="s">
        <v>77</v>
      </c>
      <c r="D58" s="67"/>
      <c r="E58" s="48">
        <v>86</v>
      </c>
      <c r="F58" s="49">
        <v>95</v>
      </c>
      <c r="G58" s="50">
        <v>94</v>
      </c>
      <c r="H58" s="50">
        <v>94</v>
      </c>
      <c r="I58" s="49">
        <v>94</v>
      </c>
      <c r="J58" s="48">
        <v>95</v>
      </c>
      <c r="K58" s="49">
        <v>94</v>
      </c>
      <c r="L58" s="49">
        <v>91</v>
      </c>
      <c r="M58" s="50">
        <v>81</v>
      </c>
      <c r="N58" s="64">
        <f t="shared" si="0"/>
        <v>91.555555555555557</v>
      </c>
    </row>
    <row r="59" spans="2:14" s="1" customFormat="1" ht="18">
      <c r="B59" s="26">
        <v>44</v>
      </c>
      <c r="C59" s="65" t="s">
        <v>78</v>
      </c>
      <c r="D59" s="67"/>
      <c r="E59" s="48">
        <v>88</v>
      </c>
      <c r="F59" s="49">
        <v>96</v>
      </c>
      <c r="G59" s="50">
        <v>93</v>
      </c>
      <c r="H59" s="50">
        <v>90</v>
      </c>
      <c r="I59" s="49">
        <v>90</v>
      </c>
      <c r="J59" s="48">
        <v>96</v>
      </c>
      <c r="K59" s="49">
        <v>94</v>
      </c>
      <c r="L59" s="49">
        <v>91</v>
      </c>
      <c r="M59" s="50">
        <v>87</v>
      </c>
      <c r="N59" s="64">
        <f t="shared" si="0"/>
        <v>91.666666666666671</v>
      </c>
    </row>
    <row r="60" spans="2:14" s="1" customFormat="1" ht="18">
      <c r="B60" s="26">
        <v>45</v>
      </c>
      <c r="C60" s="65" t="s">
        <v>79</v>
      </c>
      <c r="D60" s="67"/>
      <c r="E60" s="48">
        <v>92</v>
      </c>
      <c r="F60" s="49">
        <v>96</v>
      </c>
      <c r="G60" s="50">
        <v>94</v>
      </c>
      <c r="H60" s="50">
        <v>95</v>
      </c>
      <c r="I60" s="49">
        <v>95</v>
      </c>
      <c r="J60" s="48">
        <v>93</v>
      </c>
      <c r="K60" s="49">
        <v>95</v>
      </c>
      <c r="L60" s="49">
        <v>92</v>
      </c>
      <c r="M60" s="50">
        <v>87</v>
      </c>
      <c r="N60" s="64">
        <f t="shared" si="0"/>
        <v>93.222222222222229</v>
      </c>
    </row>
    <row r="61" spans="2:14" s="1" customFormat="1" ht="18">
      <c r="B61" s="26">
        <v>46</v>
      </c>
      <c r="C61" s="65" t="s">
        <v>80</v>
      </c>
      <c r="D61" s="67"/>
      <c r="E61" s="48">
        <v>89</v>
      </c>
      <c r="F61" s="49">
        <v>95</v>
      </c>
      <c r="G61" s="50">
        <v>92</v>
      </c>
      <c r="H61" s="50">
        <v>95</v>
      </c>
      <c r="I61" s="49">
        <v>95</v>
      </c>
      <c r="J61" s="48">
        <v>93</v>
      </c>
      <c r="K61" s="49">
        <v>95</v>
      </c>
      <c r="L61" s="49">
        <v>92</v>
      </c>
      <c r="M61" s="50">
        <v>87</v>
      </c>
      <c r="N61" s="64">
        <f t="shared" si="0"/>
        <v>92.555555555555557</v>
      </c>
    </row>
    <row r="62" spans="2:14" s="1" customFormat="1" ht="18">
      <c r="B62" s="26">
        <v>47</v>
      </c>
      <c r="C62" s="65" t="s">
        <v>81</v>
      </c>
      <c r="D62" s="67"/>
      <c r="E62" s="48">
        <v>90</v>
      </c>
      <c r="F62" s="49">
        <v>95</v>
      </c>
      <c r="G62" s="50">
        <v>93</v>
      </c>
      <c r="H62" s="50">
        <v>94</v>
      </c>
      <c r="I62" s="49">
        <v>94</v>
      </c>
      <c r="J62" s="48">
        <v>96</v>
      </c>
      <c r="K62" s="49">
        <v>94</v>
      </c>
      <c r="L62" s="49">
        <v>93</v>
      </c>
      <c r="M62" s="50">
        <v>87</v>
      </c>
      <c r="N62" s="64">
        <f t="shared" si="0"/>
        <v>92.888888888888886</v>
      </c>
    </row>
    <row r="63" spans="2:14" s="1" customFormat="1" ht="18">
      <c r="B63" s="26">
        <v>48</v>
      </c>
      <c r="C63" s="65" t="s">
        <v>82</v>
      </c>
      <c r="D63" s="67"/>
      <c r="E63" s="48">
        <v>89</v>
      </c>
      <c r="F63" s="49">
        <v>95</v>
      </c>
      <c r="G63" s="50">
        <v>89</v>
      </c>
      <c r="H63" s="50">
        <v>94</v>
      </c>
      <c r="I63" s="49">
        <v>94</v>
      </c>
      <c r="J63" s="48">
        <v>89</v>
      </c>
      <c r="K63" s="49">
        <v>94</v>
      </c>
      <c r="L63" s="49">
        <v>92</v>
      </c>
      <c r="M63" s="50">
        <v>86</v>
      </c>
      <c r="N63" s="64">
        <f t="shared" si="0"/>
        <v>91.333333333333329</v>
      </c>
    </row>
    <row r="64" spans="2:14" s="1" customFormat="1" ht="18">
      <c r="B64" s="26">
        <v>49</v>
      </c>
      <c r="C64" s="65" t="s">
        <v>83</v>
      </c>
      <c r="D64" s="67"/>
      <c r="E64" s="48">
        <v>92</v>
      </c>
      <c r="F64" s="49">
        <v>96</v>
      </c>
      <c r="G64" s="50">
        <v>93</v>
      </c>
      <c r="H64" s="50">
        <v>95</v>
      </c>
      <c r="I64" s="49">
        <v>95</v>
      </c>
      <c r="J64" s="48">
        <v>97</v>
      </c>
      <c r="K64" s="49">
        <v>96</v>
      </c>
      <c r="L64" s="49">
        <v>90</v>
      </c>
      <c r="M64" s="50">
        <v>87</v>
      </c>
      <c r="N64" s="64">
        <f t="shared" si="0"/>
        <v>93.444444444444443</v>
      </c>
    </row>
    <row r="65" spans="2:18" s="1" customFormat="1" ht="18">
      <c r="B65" s="26">
        <v>50</v>
      </c>
      <c r="C65" s="65" t="s">
        <v>84</v>
      </c>
      <c r="D65" s="67"/>
      <c r="E65" s="48">
        <v>86</v>
      </c>
      <c r="F65" s="49">
        <v>96</v>
      </c>
      <c r="G65" s="50">
        <v>90</v>
      </c>
      <c r="H65" s="50">
        <v>94</v>
      </c>
      <c r="I65" s="49">
        <v>94</v>
      </c>
      <c r="J65" s="48">
        <v>96</v>
      </c>
      <c r="K65" s="49">
        <v>95</v>
      </c>
      <c r="L65" s="49">
        <v>92</v>
      </c>
      <c r="M65" s="50">
        <v>80</v>
      </c>
      <c r="N65" s="64">
        <f t="shared" si="0"/>
        <v>91.444444444444443</v>
      </c>
    </row>
    <row r="66" spans="2:18" s="1" customFormat="1" ht="18">
      <c r="B66" s="26">
        <v>51</v>
      </c>
      <c r="C66" s="65" t="s">
        <v>85</v>
      </c>
      <c r="D66" s="67"/>
      <c r="E66" s="48">
        <v>85</v>
      </c>
      <c r="F66" s="49">
        <v>96</v>
      </c>
      <c r="G66" s="50">
        <v>87</v>
      </c>
      <c r="H66" s="50">
        <v>91</v>
      </c>
      <c r="I66" s="49">
        <v>91</v>
      </c>
      <c r="J66" s="48">
        <v>95</v>
      </c>
      <c r="K66" s="49">
        <v>93</v>
      </c>
      <c r="L66" s="49">
        <v>88</v>
      </c>
      <c r="M66" s="50">
        <v>80</v>
      </c>
      <c r="N66" s="64">
        <f t="shared" si="0"/>
        <v>89.555555555555557</v>
      </c>
    </row>
    <row r="67" spans="2:18" s="1" customFormat="1" ht="18">
      <c r="B67" s="26">
        <v>52</v>
      </c>
      <c r="C67" s="65" t="s">
        <v>86</v>
      </c>
      <c r="D67" s="67"/>
      <c r="E67" s="48">
        <v>85</v>
      </c>
      <c r="F67" s="49">
        <v>95</v>
      </c>
      <c r="G67" s="50">
        <v>82</v>
      </c>
      <c r="H67" s="50">
        <v>92</v>
      </c>
      <c r="I67" s="49">
        <v>92</v>
      </c>
      <c r="J67" s="48">
        <v>90</v>
      </c>
      <c r="K67" s="49">
        <v>91</v>
      </c>
      <c r="L67" s="49">
        <v>87</v>
      </c>
      <c r="M67" s="50">
        <v>75</v>
      </c>
      <c r="N67" s="64">
        <f t="shared" si="0"/>
        <v>87.666666666666671</v>
      </c>
    </row>
    <row r="68" spans="2:18" s="1" customFormat="1" ht="18">
      <c r="B68" s="26">
        <v>53</v>
      </c>
      <c r="C68" s="65" t="s">
        <v>87</v>
      </c>
      <c r="D68" s="67"/>
      <c r="E68" s="48">
        <v>93</v>
      </c>
      <c r="F68" s="49">
        <v>96</v>
      </c>
      <c r="G68" s="50">
        <v>95</v>
      </c>
      <c r="H68" s="50">
        <v>96</v>
      </c>
      <c r="I68" s="49">
        <v>96</v>
      </c>
      <c r="J68" s="48">
        <v>96</v>
      </c>
      <c r="K68" s="49">
        <v>96</v>
      </c>
      <c r="L68" s="49">
        <v>95</v>
      </c>
      <c r="M68" s="50">
        <v>90</v>
      </c>
      <c r="N68" s="64">
        <f t="shared" si="0"/>
        <v>94.777777777777771</v>
      </c>
    </row>
    <row r="69" spans="2:18" s="1" customFormat="1" ht="18">
      <c r="B69" s="26">
        <v>54</v>
      </c>
      <c r="C69" s="65" t="s">
        <v>88</v>
      </c>
      <c r="D69" s="67"/>
      <c r="E69" s="48">
        <v>92</v>
      </c>
      <c r="F69" s="49">
        <v>94</v>
      </c>
      <c r="G69" s="50">
        <v>94</v>
      </c>
      <c r="H69" s="50">
        <v>95</v>
      </c>
      <c r="I69" s="49">
        <v>95</v>
      </c>
      <c r="J69" s="48">
        <v>98</v>
      </c>
      <c r="K69" s="49">
        <v>95</v>
      </c>
      <c r="L69" s="49">
        <v>94</v>
      </c>
      <c r="M69" s="50">
        <v>84</v>
      </c>
      <c r="N69" s="64">
        <f t="shared" si="0"/>
        <v>93.444444444444443</v>
      </c>
    </row>
    <row r="70" spans="2:18" s="1" customFormat="1" ht="18">
      <c r="B70" s="26">
        <v>55</v>
      </c>
      <c r="C70" s="65" t="s">
        <v>89</v>
      </c>
      <c r="D70" s="67"/>
      <c r="E70" s="48">
        <v>87</v>
      </c>
      <c r="F70" s="49">
        <v>94</v>
      </c>
      <c r="G70" s="50">
        <v>92</v>
      </c>
      <c r="H70" s="50">
        <v>95</v>
      </c>
      <c r="I70" s="49">
        <v>95</v>
      </c>
      <c r="J70" s="48">
        <v>96</v>
      </c>
      <c r="K70" s="49">
        <v>95</v>
      </c>
      <c r="L70" s="49">
        <v>89</v>
      </c>
      <c r="M70" s="50">
        <v>88</v>
      </c>
      <c r="N70" s="64">
        <f t="shared" si="0"/>
        <v>92.333333333333329</v>
      </c>
    </row>
    <row r="71" spans="2:18" s="1" customFormat="1" ht="18">
      <c r="B71" s="26">
        <v>56</v>
      </c>
      <c r="C71" s="65" t="s">
        <v>90</v>
      </c>
      <c r="D71" s="67"/>
      <c r="E71" s="48">
        <v>83</v>
      </c>
      <c r="F71" s="49">
        <v>94</v>
      </c>
      <c r="G71" s="50">
        <v>88</v>
      </c>
      <c r="H71" s="50">
        <v>95</v>
      </c>
      <c r="I71" s="49">
        <v>95</v>
      </c>
      <c r="J71" s="48">
        <v>91</v>
      </c>
      <c r="K71" s="49">
        <v>92</v>
      </c>
      <c r="L71" s="49">
        <v>86</v>
      </c>
      <c r="M71" s="50">
        <v>82</v>
      </c>
      <c r="N71" s="64">
        <f t="shared" si="0"/>
        <v>89.555555555555557</v>
      </c>
    </row>
    <row r="72" spans="2:18" s="1" customFormat="1" ht="18">
      <c r="B72" s="26">
        <v>57</v>
      </c>
      <c r="C72" s="65" t="s">
        <v>91</v>
      </c>
      <c r="D72" s="67"/>
      <c r="E72" s="48">
        <v>89</v>
      </c>
      <c r="F72" s="49">
        <v>94</v>
      </c>
      <c r="G72" s="50">
        <v>93</v>
      </c>
      <c r="H72" s="50">
        <v>95</v>
      </c>
      <c r="I72" s="49">
        <v>95</v>
      </c>
      <c r="J72" s="48">
        <v>97</v>
      </c>
      <c r="K72" s="49">
        <v>95</v>
      </c>
      <c r="L72" s="49">
        <v>91</v>
      </c>
      <c r="M72" s="50">
        <v>87</v>
      </c>
      <c r="N72" s="64">
        <f t="shared" si="0"/>
        <v>92.888888888888886</v>
      </c>
    </row>
    <row r="73" spans="2:18" s="1" customFormat="1" ht="18">
      <c r="B73" s="26">
        <v>58</v>
      </c>
      <c r="C73" s="65" t="s">
        <v>92</v>
      </c>
      <c r="D73" s="67"/>
      <c r="E73" s="48">
        <v>85</v>
      </c>
      <c r="F73" s="49">
        <v>96</v>
      </c>
      <c r="G73" s="50">
        <v>88</v>
      </c>
      <c r="H73" s="50">
        <v>94</v>
      </c>
      <c r="I73" s="49">
        <v>94</v>
      </c>
      <c r="J73" s="48">
        <v>95</v>
      </c>
      <c r="K73" s="49">
        <v>94</v>
      </c>
      <c r="L73" s="49">
        <v>92</v>
      </c>
      <c r="M73" s="50">
        <v>77</v>
      </c>
      <c r="N73" s="64">
        <f t="shared" si="0"/>
        <v>90.555555555555557</v>
      </c>
    </row>
    <row r="74" spans="2:18" s="1" customFormat="1" ht="18">
      <c r="B74" s="26">
        <v>59</v>
      </c>
      <c r="C74" s="65" t="s">
        <v>93</v>
      </c>
      <c r="D74" s="67"/>
      <c r="E74" s="48">
        <v>94</v>
      </c>
      <c r="F74" s="49">
        <v>96</v>
      </c>
      <c r="G74" s="50">
        <v>96</v>
      </c>
      <c r="H74" s="50">
        <v>95</v>
      </c>
      <c r="I74" s="49">
        <v>95</v>
      </c>
      <c r="J74" s="48">
        <v>98</v>
      </c>
      <c r="K74" s="49">
        <v>96</v>
      </c>
      <c r="L74" s="49">
        <v>95</v>
      </c>
      <c r="M74" s="50">
        <v>91</v>
      </c>
      <c r="N74" s="64">
        <f t="shared" si="0"/>
        <v>95.111111111111114</v>
      </c>
    </row>
    <row r="75" spans="2:18" s="1" customFormat="1" ht="18">
      <c r="B75" s="26">
        <v>60</v>
      </c>
      <c r="C75" s="65" t="s">
        <v>94</v>
      </c>
      <c r="D75" s="67"/>
      <c r="E75" s="48">
        <v>83</v>
      </c>
      <c r="F75" s="49">
        <v>95</v>
      </c>
      <c r="G75" s="50">
        <v>86</v>
      </c>
      <c r="H75" s="50">
        <v>93</v>
      </c>
      <c r="I75" s="49">
        <v>93</v>
      </c>
      <c r="J75" s="48">
        <v>93</v>
      </c>
      <c r="K75" s="49">
        <v>96</v>
      </c>
      <c r="L75" s="49">
        <v>86</v>
      </c>
      <c r="M75" s="50">
        <v>77</v>
      </c>
      <c r="N75" s="64">
        <f t="shared" si="0"/>
        <v>89.111111111111114</v>
      </c>
    </row>
    <row r="76" spans="2:18" s="1" customFormat="1" ht="18">
      <c r="B76" s="26">
        <v>61</v>
      </c>
      <c r="C76" s="65" t="s">
        <v>95</v>
      </c>
      <c r="D76" s="67"/>
      <c r="E76" s="48">
        <v>89</v>
      </c>
      <c r="F76" s="49">
        <v>95</v>
      </c>
      <c r="G76" s="50">
        <v>92</v>
      </c>
      <c r="H76" s="50">
        <v>95</v>
      </c>
      <c r="I76" s="49">
        <v>95</v>
      </c>
      <c r="J76" s="48">
        <v>94</v>
      </c>
      <c r="K76" s="49">
        <v>95</v>
      </c>
      <c r="L76" s="49">
        <v>92</v>
      </c>
      <c r="M76" s="50">
        <v>87</v>
      </c>
      <c r="N76" s="64">
        <f t="shared" si="0"/>
        <v>92.666666666666671</v>
      </c>
    </row>
    <row r="77" spans="2:18" ht="18">
      <c r="B77" s="12">
        <v>62</v>
      </c>
      <c r="C77" s="65" t="s">
        <v>96</v>
      </c>
      <c r="D77" s="67"/>
      <c r="E77" s="48">
        <v>92</v>
      </c>
      <c r="F77" s="49">
        <v>96</v>
      </c>
      <c r="G77" s="50">
        <v>91</v>
      </c>
      <c r="H77" s="50">
        <v>96</v>
      </c>
      <c r="I77" s="49">
        <v>96</v>
      </c>
      <c r="J77" s="48">
        <v>96</v>
      </c>
      <c r="K77" s="49">
        <v>97</v>
      </c>
      <c r="L77" s="49">
        <v>94</v>
      </c>
      <c r="M77" s="50">
        <v>86</v>
      </c>
      <c r="N77" s="63">
        <f t="shared" si="0"/>
        <v>93.777777777777771</v>
      </c>
      <c r="O77" s="1"/>
      <c r="P77" s="1"/>
      <c r="Q77" s="1"/>
      <c r="R77" s="1"/>
    </row>
    <row r="78" spans="2:18" ht="18">
      <c r="B78" s="12">
        <v>63</v>
      </c>
      <c r="C78" s="27"/>
      <c r="D78" s="28"/>
      <c r="E78" s="48"/>
      <c r="F78" s="49"/>
      <c r="G78" s="50"/>
      <c r="H78" s="51"/>
      <c r="I78" s="49"/>
      <c r="J78" s="48"/>
      <c r="K78" s="52"/>
      <c r="L78" s="50"/>
      <c r="M78" s="50"/>
      <c r="N78" s="32"/>
      <c r="O78" s="1"/>
      <c r="P78" s="1"/>
      <c r="Q78" s="1"/>
      <c r="R78" s="1"/>
    </row>
    <row r="79" spans="2:18" ht="18">
      <c r="B79" s="12">
        <v>64</v>
      </c>
      <c r="C79" s="27"/>
      <c r="D79" s="28"/>
      <c r="E79" s="48"/>
      <c r="F79" s="49"/>
      <c r="G79" s="50"/>
      <c r="H79" s="51"/>
      <c r="I79" s="49"/>
      <c r="J79" s="48"/>
      <c r="K79" s="52"/>
      <c r="L79" s="50"/>
      <c r="M79" s="50"/>
      <c r="N79" s="32"/>
      <c r="O79" s="1"/>
      <c r="P79" s="1"/>
      <c r="Q79" s="1"/>
      <c r="R79" s="1"/>
    </row>
    <row r="80" spans="2:18" ht="18">
      <c r="B80" s="12">
        <v>65</v>
      </c>
      <c r="C80" s="27"/>
      <c r="D80" s="28"/>
      <c r="E80" s="48"/>
      <c r="F80" s="49"/>
      <c r="G80" s="50"/>
      <c r="H80" s="51"/>
      <c r="I80" s="49"/>
      <c r="J80" s="48"/>
      <c r="K80" s="52"/>
      <c r="L80" s="50"/>
      <c r="M80" s="50"/>
      <c r="N80" s="32"/>
      <c r="O80" s="1"/>
      <c r="P80" s="1"/>
      <c r="Q80" s="1"/>
      <c r="R80" s="1"/>
    </row>
    <row r="81" spans="2:18" ht="18">
      <c r="B81" s="12">
        <v>66</v>
      </c>
      <c r="C81" s="27"/>
      <c r="D81" s="28"/>
      <c r="E81" s="48"/>
      <c r="F81" s="49"/>
      <c r="G81" s="50"/>
      <c r="H81" s="51"/>
      <c r="I81" s="49"/>
      <c r="J81" s="48"/>
      <c r="K81" s="52"/>
      <c r="L81" s="50"/>
      <c r="M81" s="50"/>
      <c r="N81" s="32"/>
      <c r="O81" s="1"/>
      <c r="P81" s="1"/>
      <c r="Q81" s="1"/>
      <c r="R81" s="1"/>
    </row>
    <row r="82" spans="2:18" ht="16.8">
      <c r="B82" s="15"/>
      <c r="C82" s="16"/>
      <c r="D82" s="17"/>
      <c r="E82" s="53"/>
      <c r="F82" s="53"/>
      <c r="G82" s="53"/>
      <c r="H82" s="53"/>
      <c r="I82" s="54"/>
      <c r="J82" s="55"/>
      <c r="K82" s="55"/>
      <c r="L82" s="55"/>
      <c r="M82" s="55"/>
      <c r="N82" s="34"/>
      <c r="O82" s="1"/>
      <c r="P82" s="1"/>
      <c r="Q82" s="1"/>
      <c r="R82" s="1"/>
    </row>
    <row r="83" spans="2:18" ht="16.8">
      <c r="B83" s="33"/>
      <c r="C83" s="34"/>
      <c r="D83" s="24" t="s">
        <v>19</v>
      </c>
      <c r="E83" s="53"/>
      <c r="F83" s="53"/>
      <c r="G83" s="53"/>
      <c r="H83" s="53"/>
      <c r="I83" s="54"/>
      <c r="J83" s="55"/>
      <c r="K83" s="55"/>
      <c r="L83" s="55"/>
      <c r="M83" s="55"/>
      <c r="N83" s="34"/>
      <c r="O83" s="1"/>
      <c r="P83" s="1"/>
      <c r="Q83" s="1"/>
      <c r="R83" s="1"/>
    </row>
    <row r="84" spans="2:18" ht="16.8">
      <c r="B84" s="33"/>
      <c r="C84" s="34"/>
      <c r="D84" s="24"/>
      <c r="E84" s="53"/>
      <c r="F84" s="53"/>
      <c r="G84" s="53"/>
      <c r="H84" s="53"/>
      <c r="I84" s="54"/>
      <c r="J84" s="55"/>
      <c r="K84" s="55"/>
      <c r="L84" s="55"/>
      <c r="M84" s="55"/>
      <c r="N84" s="34"/>
      <c r="O84" s="1"/>
      <c r="P84" s="1"/>
      <c r="Q84" s="1"/>
      <c r="R84" s="1"/>
    </row>
    <row r="85" spans="2:18" ht="16.8">
      <c r="B85" s="33"/>
      <c r="C85" s="34"/>
      <c r="D85" s="29" t="s">
        <v>106</v>
      </c>
      <c r="E85" s="53"/>
      <c r="F85" s="53"/>
      <c r="G85" s="53"/>
      <c r="H85" s="53"/>
      <c r="I85" s="54"/>
      <c r="J85" s="55"/>
      <c r="K85" s="55"/>
      <c r="L85" s="55"/>
      <c r="M85" s="55"/>
      <c r="N85" s="34"/>
      <c r="O85" s="1"/>
      <c r="P85" s="1"/>
      <c r="Q85" s="1"/>
      <c r="R85" s="1"/>
    </row>
    <row r="86" spans="2:18" ht="16.8">
      <c r="B86" s="33"/>
      <c r="C86" s="34"/>
      <c r="D86" s="24" t="s">
        <v>20</v>
      </c>
      <c r="E86" s="53"/>
      <c r="F86" s="56"/>
      <c r="G86" s="56"/>
      <c r="H86" s="53"/>
      <c r="I86" s="57"/>
      <c r="J86" s="55"/>
      <c r="K86" s="55"/>
      <c r="L86" s="55"/>
      <c r="M86" s="55"/>
      <c r="N86" s="34"/>
      <c r="O86" s="1"/>
      <c r="P86" s="1"/>
      <c r="Q86" s="1"/>
      <c r="R86" s="1"/>
    </row>
    <row r="87" spans="2:18" ht="16.8">
      <c r="B87" s="33"/>
      <c r="C87" s="34"/>
      <c r="D87" s="25"/>
      <c r="E87" s="53"/>
      <c r="F87" s="56"/>
      <c r="G87" s="56"/>
      <c r="H87" s="53"/>
      <c r="I87" s="55"/>
      <c r="J87" s="55"/>
      <c r="K87" s="55"/>
      <c r="L87" s="55"/>
      <c r="M87" s="55"/>
      <c r="N87" s="34"/>
      <c r="O87" s="1"/>
      <c r="P87" s="1"/>
      <c r="Q87" s="1"/>
      <c r="R87" s="1"/>
    </row>
    <row r="88" spans="2:18" ht="16.8">
      <c r="B88" s="33"/>
      <c r="C88" s="34"/>
      <c r="D88" s="23" t="s">
        <v>21</v>
      </c>
      <c r="E88" s="53"/>
      <c r="F88" s="53"/>
      <c r="G88" s="53"/>
      <c r="H88" s="53"/>
      <c r="I88" s="55"/>
      <c r="J88" s="55"/>
      <c r="K88" s="55"/>
      <c r="L88" s="55"/>
      <c r="M88" s="55"/>
      <c r="N88" s="34"/>
      <c r="O88" s="1"/>
      <c r="P88" s="1"/>
      <c r="Q88" s="1"/>
      <c r="R88" s="1"/>
    </row>
    <row r="89" spans="2:18" ht="16.8">
      <c r="B89" s="33"/>
      <c r="C89" s="34"/>
      <c r="D89" s="23"/>
      <c r="E89" s="54"/>
      <c r="F89" s="55"/>
      <c r="G89" s="55"/>
      <c r="H89" s="55"/>
      <c r="I89" s="55"/>
      <c r="J89" s="55"/>
      <c r="K89" s="55"/>
      <c r="L89" s="55"/>
      <c r="M89" s="55"/>
      <c r="N89" s="34"/>
      <c r="O89" s="1"/>
      <c r="P89" s="1"/>
      <c r="Q89" s="1"/>
      <c r="R89" s="1"/>
    </row>
    <row r="90" spans="2:18" ht="16.8">
      <c r="B90" s="33"/>
      <c r="C90" s="34"/>
      <c r="D90" s="29" t="s">
        <v>22</v>
      </c>
      <c r="E90" s="54"/>
      <c r="F90" s="55"/>
      <c r="G90" s="55"/>
      <c r="H90" s="55"/>
      <c r="I90" s="55"/>
      <c r="J90" s="55"/>
      <c r="K90" s="55"/>
      <c r="L90" s="55"/>
      <c r="M90" s="55"/>
      <c r="N90" s="34"/>
      <c r="O90" s="1"/>
      <c r="P90" s="1"/>
      <c r="Q90" s="1"/>
      <c r="R90" s="1"/>
    </row>
    <row r="91" spans="2:18" ht="16.8">
      <c r="B91" s="33"/>
      <c r="C91" s="34"/>
      <c r="D91" s="24" t="s">
        <v>23</v>
      </c>
      <c r="E91" s="54"/>
      <c r="F91" s="55"/>
      <c r="G91" s="55"/>
      <c r="H91" s="55"/>
      <c r="I91" s="55"/>
      <c r="J91" s="55"/>
      <c r="K91" s="55"/>
      <c r="L91" s="55"/>
      <c r="M91" s="55"/>
      <c r="N91" s="34"/>
      <c r="O91" s="1"/>
      <c r="P91" s="1"/>
      <c r="Q91" s="1"/>
      <c r="R91" s="1"/>
    </row>
    <row r="92" spans="2:18" ht="16.8">
      <c r="B92" s="33"/>
      <c r="C92" s="34"/>
      <c r="D92" s="24"/>
      <c r="E92" s="54"/>
      <c r="F92" s="55"/>
      <c r="G92" s="55"/>
      <c r="H92" s="55"/>
      <c r="I92" s="55"/>
      <c r="J92" s="55"/>
      <c r="K92" s="55"/>
      <c r="L92" s="55"/>
      <c r="M92" s="55"/>
      <c r="N92" s="34"/>
      <c r="O92" s="1"/>
      <c r="P92" s="1"/>
      <c r="Q92" s="1"/>
      <c r="R92" s="1"/>
    </row>
    <row r="93" spans="2:18" ht="16.8">
      <c r="B93" s="33"/>
      <c r="C93" s="34"/>
      <c r="D93" s="24" t="s">
        <v>24</v>
      </c>
      <c r="E93" s="54"/>
      <c r="F93" s="55"/>
      <c r="G93" s="55"/>
      <c r="H93" s="55"/>
      <c r="I93" s="55"/>
      <c r="J93" s="55"/>
      <c r="K93" s="55"/>
      <c r="L93" s="55"/>
      <c r="M93" s="55"/>
      <c r="N93" s="34"/>
      <c r="O93" s="1"/>
      <c r="P93" s="1"/>
      <c r="Q93" s="1"/>
      <c r="R93" s="1"/>
    </row>
    <row r="94" spans="2:18" ht="16.8">
      <c r="B94" s="33"/>
      <c r="C94" s="34"/>
      <c r="D94" s="24"/>
      <c r="E94" s="54"/>
      <c r="F94" s="55"/>
      <c r="G94" s="55"/>
      <c r="H94" s="55"/>
      <c r="I94" s="55"/>
      <c r="J94" s="55"/>
      <c r="K94" s="55"/>
      <c r="L94" s="55"/>
      <c r="M94" s="55"/>
      <c r="N94" s="34"/>
      <c r="O94" s="1"/>
      <c r="P94" s="1"/>
      <c r="Q94" s="1"/>
      <c r="R94" s="1"/>
    </row>
    <row r="95" spans="2:18" ht="16.8">
      <c r="B95" s="33"/>
      <c r="C95" s="34"/>
      <c r="D95" s="29" t="s">
        <v>25</v>
      </c>
      <c r="E95" s="54"/>
      <c r="F95" s="55"/>
      <c r="G95" s="55"/>
      <c r="H95" s="55"/>
      <c r="I95" s="55"/>
      <c r="J95" s="55"/>
      <c r="K95" s="55"/>
      <c r="L95" s="55"/>
      <c r="M95" s="55"/>
      <c r="N95" s="34"/>
      <c r="O95" s="1"/>
      <c r="P95" s="1"/>
      <c r="Q95" s="1"/>
      <c r="R95" s="1"/>
    </row>
    <row r="96" spans="2:18" ht="16.8">
      <c r="B96" s="33"/>
      <c r="C96" s="34"/>
      <c r="D96" s="24" t="s">
        <v>3</v>
      </c>
      <c r="E96" s="54"/>
      <c r="F96" s="55"/>
      <c r="G96" s="55"/>
      <c r="H96" s="55"/>
      <c r="I96" s="55"/>
      <c r="J96" s="55"/>
      <c r="K96" s="55"/>
      <c r="L96" s="55"/>
      <c r="M96" s="55"/>
      <c r="N96" s="34"/>
      <c r="O96" s="1"/>
      <c r="P96" s="1"/>
      <c r="Q96" s="1"/>
      <c r="R96" s="1"/>
    </row>
    <row r="97" spans="2:18" thickBot="1">
      <c r="B97" s="35"/>
      <c r="C97" s="36"/>
      <c r="D97" s="18"/>
      <c r="E97" s="58"/>
      <c r="F97" s="59"/>
      <c r="G97" s="59"/>
      <c r="H97" s="59"/>
      <c r="I97" s="59"/>
      <c r="J97" s="59"/>
      <c r="K97" s="59"/>
      <c r="L97" s="59"/>
      <c r="M97" s="59"/>
      <c r="N97" s="36"/>
      <c r="O97" s="1"/>
      <c r="P97" s="1"/>
      <c r="Q97" s="1"/>
      <c r="R97" s="1"/>
    </row>
    <row r="98" spans="2:18">
      <c r="B98" s="6"/>
      <c r="C98" s="6"/>
      <c r="D98" s="7"/>
      <c r="E98" s="41"/>
      <c r="F98" s="42"/>
      <c r="G98" s="42"/>
      <c r="H98" s="42"/>
      <c r="I98" s="42"/>
      <c r="J98" s="42"/>
      <c r="K98" s="42"/>
      <c r="L98" s="42"/>
      <c r="M98" s="42"/>
      <c r="N98" s="6"/>
      <c r="O98" s="1"/>
      <c r="P98" s="1"/>
      <c r="Q98" s="1"/>
      <c r="R98" s="1"/>
    </row>
    <row r="99" spans="2:18">
      <c r="B99" s="6"/>
      <c r="C99" s="6"/>
      <c r="D99" s="7"/>
      <c r="E99" s="41"/>
      <c r="F99" s="42"/>
      <c r="G99" s="42"/>
      <c r="H99" s="42"/>
      <c r="I99" s="42"/>
      <c r="J99" s="42"/>
      <c r="K99" s="42"/>
      <c r="L99" s="42"/>
      <c r="M99" s="42"/>
      <c r="N99" s="6"/>
      <c r="O99" s="1"/>
      <c r="P99" s="1"/>
      <c r="Q99" s="1"/>
      <c r="R99" s="1"/>
    </row>
    <row r="100" spans="2:18">
      <c r="B100" s="6"/>
      <c r="C100" s="6"/>
      <c r="D100" s="7"/>
      <c r="E100" s="41"/>
      <c r="F100" s="42"/>
      <c r="G100" s="42"/>
      <c r="H100" s="42"/>
      <c r="I100" s="42"/>
      <c r="J100" s="42"/>
      <c r="K100" s="42"/>
      <c r="L100" s="42"/>
      <c r="M100" s="42"/>
      <c r="N100" s="6"/>
      <c r="O100" s="1"/>
      <c r="P100" s="1"/>
      <c r="Q100" s="1"/>
      <c r="R100" s="1"/>
    </row>
    <row r="101" spans="2:18">
      <c r="B101" s="6"/>
      <c r="C101" s="6"/>
      <c r="D101" s="7"/>
      <c r="E101" s="41"/>
      <c r="F101" s="42"/>
      <c r="G101" s="42"/>
      <c r="H101" s="42"/>
      <c r="I101" s="42"/>
      <c r="J101" s="42"/>
      <c r="K101" s="42"/>
      <c r="L101" s="42"/>
      <c r="M101" s="42"/>
      <c r="N101" s="6"/>
      <c r="O101" s="1"/>
      <c r="P101" s="1"/>
      <c r="Q101" s="1"/>
      <c r="R101" s="1"/>
    </row>
    <row r="102" spans="2:18">
      <c r="B102" s="6"/>
      <c r="C102" s="6"/>
      <c r="D102" s="7"/>
      <c r="E102" s="41"/>
      <c r="F102" s="42"/>
      <c r="G102" s="42"/>
      <c r="H102" s="42"/>
      <c r="I102" s="42"/>
      <c r="J102" s="42"/>
      <c r="K102" s="42"/>
      <c r="L102" s="42"/>
      <c r="M102" s="42"/>
      <c r="N102" s="6"/>
      <c r="O102" s="1"/>
      <c r="P102" s="1"/>
      <c r="Q102" s="1"/>
      <c r="R102" s="1"/>
    </row>
    <row r="103" spans="2:18">
      <c r="B103" s="6"/>
      <c r="C103" s="6"/>
      <c r="D103" s="7"/>
      <c r="E103" s="41"/>
      <c r="F103" s="42"/>
      <c r="G103" s="42"/>
      <c r="H103" s="42"/>
      <c r="I103" s="42"/>
      <c r="J103" s="42"/>
      <c r="K103" s="42"/>
      <c r="L103" s="42"/>
      <c r="M103" s="42"/>
      <c r="N103" s="6"/>
      <c r="O103" s="1"/>
      <c r="P103" s="1"/>
      <c r="Q103" s="1"/>
      <c r="R103" s="1"/>
    </row>
    <row r="104" spans="2:18">
      <c r="B104" s="6"/>
      <c r="C104" s="6"/>
      <c r="D104" s="7"/>
      <c r="E104" s="41"/>
      <c r="F104" s="42"/>
      <c r="G104" s="42"/>
      <c r="H104" s="42"/>
      <c r="I104" s="42"/>
      <c r="J104" s="42"/>
      <c r="K104" s="42"/>
      <c r="L104" s="42"/>
      <c r="M104" s="42"/>
      <c r="N104" s="6"/>
      <c r="O104" s="1"/>
      <c r="P104" s="1"/>
      <c r="Q104" s="1"/>
      <c r="R104" s="1"/>
    </row>
    <row r="105" spans="2:18">
      <c r="B105" s="6"/>
      <c r="C105" s="6"/>
      <c r="D105" s="7"/>
      <c r="E105" s="41"/>
      <c r="F105" s="42"/>
      <c r="G105" s="42"/>
      <c r="H105" s="42"/>
      <c r="I105" s="42"/>
      <c r="J105" s="42"/>
      <c r="K105" s="42"/>
      <c r="L105" s="42"/>
      <c r="M105" s="42"/>
      <c r="N105" s="6"/>
      <c r="O105" s="1"/>
      <c r="P105" s="1"/>
      <c r="Q105" s="1"/>
      <c r="R105" s="1"/>
    </row>
    <row r="106" spans="2:18">
      <c r="B106" s="6"/>
      <c r="C106" s="6"/>
      <c r="D106" s="7"/>
      <c r="E106" s="41"/>
      <c r="F106" s="42"/>
      <c r="G106" s="42"/>
      <c r="H106" s="42"/>
      <c r="I106" s="42"/>
      <c r="J106" s="42"/>
      <c r="K106" s="42"/>
      <c r="L106" s="42"/>
      <c r="M106" s="42"/>
      <c r="N106" s="6"/>
      <c r="O106" s="1"/>
      <c r="P106" s="1"/>
      <c r="Q106" s="1"/>
      <c r="R106" s="1"/>
    </row>
    <row r="107" spans="2:18">
      <c r="B107" s="6"/>
      <c r="C107" s="6"/>
      <c r="D107" s="7"/>
      <c r="E107" s="41"/>
      <c r="F107" s="42"/>
      <c r="G107" s="42"/>
      <c r="H107" s="42"/>
      <c r="I107" s="42"/>
      <c r="J107" s="42"/>
      <c r="K107" s="42"/>
      <c r="L107" s="42"/>
      <c r="M107" s="42"/>
      <c r="N107" s="6"/>
      <c r="O107" s="1"/>
      <c r="P107" s="1"/>
      <c r="Q107" s="1"/>
      <c r="R107" s="1"/>
    </row>
    <row r="108" spans="2:18">
      <c r="O108" s="1"/>
      <c r="P108" s="1"/>
      <c r="Q108" s="1"/>
      <c r="R108" s="1"/>
    </row>
    <row r="109" spans="2:18">
      <c r="O109" s="1"/>
      <c r="P109" s="1"/>
      <c r="Q109" s="1"/>
      <c r="R109" s="1"/>
    </row>
    <row r="110" spans="2:18">
      <c r="O110" s="1"/>
      <c r="P110" s="1"/>
      <c r="Q110" s="1"/>
      <c r="R110" s="1"/>
    </row>
    <row r="111" spans="2:18">
      <c r="O111" s="1"/>
      <c r="P111" s="1"/>
      <c r="Q111" s="1"/>
      <c r="R111" s="1"/>
    </row>
    <row r="112" spans="2:18">
      <c r="O112" s="1"/>
      <c r="P112" s="1"/>
      <c r="Q112" s="1"/>
      <c r="R112" s="1"/>
    </row>
    <row r="113" spans="15:18">
      <c r="O113" s="1"/>
      <c r="P113" s="1"/>
      <c r="Q113" s="1"/>
      <c r="R113" s="1"/>
    </row>
    <row r="114" spans="15:18">
      <c r="O114" s="1"/>
      <c r="P114" s="1"/>
      <c r="Q114" s="1"/>
      <c r="R114" s="1"/>
    </row>
    <row r="115" spans="15:18">
      <c r="O115" s="1"/>
      <c r="P115" s="1"/>
      <c r="Q115" s="1"/>
      <c r="R115" s="1"/>
    </row>
    <row r="116" spans="15:18">
      <c r="O116" s="1"/>
      <c r="P116" s="1"/>
      <c r="Q116" s="1"/>
      <c r="R116" s="1"/>
    </row>
    <row r="117" spans="15:18">
      <c r="O117" s="1"/>
      <c r="P117" s="1"/>
      <c r="Q117" s="1"/>
      <c r="R117" s="1"/>
    </row>
    <row r="118" spans="15:18">
      <c r="O118" s="1"/>
      <c r="P118" s="1"/>
      <c r="Q118" s="1"/>
      <c r="R118" s="1"/>
    </row>
    <row r="119" spans="15:18">
      <c r="O119" s="1"/>
      <c r="P119" s="1"/>
      <c r="Q119" s="1"/>
      <c r="R119" s="1"/>
    </row>
    <row r="120" spans="15:18">
      <c r="O120" s="1"/>
      <c r="P120" s="1"/>
      <c r="Q120" s="1"/>
      <c r="R120" s="1"/>
    </row>
    <row r="121" spans="15:18">
      <c r="O121" s="1"/>
      <c r="P121" s="1"/>
      <c r="Q121" s="1"/>
      <c r="R121" s="1"/>
    </row>
    <row r="122" spans="15:18">
      <c r="O122" s="1"/>
      <c r="P122" s="1"/>
      <c r="Q122" s="1"/>
      <c r="R122" s="1"/>
    </row>
    <row r="123" spans="15:18">
      <c r="O123" s="1"/>
      <c r="P123" s="1"/>
      <c r="Q123" s="1"/>
      <c r="R123" s="1"/>
    </row>
    <row r="124" spans="15:18">
      <c r="O124" s="1"/>
      <c r="P124" s="1"/>
      <c r="Q124" s="1"/>
      <c r="R124" s="1"/>
    </row>
    <row r="125" spans="15:18">
      <c r="O125" s="1"/>
      <c r="P125" s="1"/>
      <c r="Q125" s="1"/>
      <c r="R125" s="1"/>
    </row>
    <row r="126" spans="15:18">
      <c r="O126" s="1"/>
      <c r="P126" s="1"/>
      <c r="Q126" s="1"/>
      <c r="R126" s="1"/>
    </row>
    <row r="127" spans="15:18">
      <c r="O127" s="1"/>
      <c r="P127" s="1"/>
      <c r="Q127" s="1"/>
      <c r="R127" s="1"/>
    </row>
    <row r="128" spans="15:18">
      <c r="O128" s="1"/>
      <c r="P128" s="1"/>
      <c r="Q128" s="1"/>
      <c r="R128" s="1"/>
    </row>
    <row r="129" spans="15:18">
      <c r="O129" s="1"/>
      <c r="P129" s="1"/>
      <c r="Q129" s="1"/>
      <c r="R129" s="1"/>
    </row>
    <row r="130" spans="15:18">
      <c r="O130" s="1"/>
      <c r="P130" s="1"/>
      <c r="Q130" s="1"/>
      <c r="R130" s="1"/>
    </row>
    <row r="131" spans="15:18">
      <c r="O131" s="1"/>
      <c r="P131" s="1"/>
      <c r="Q131" s="1"/>
      <c r="R131" s="1"/>
    </row>
    <row r="132" spans="15:18">
      <c r="O132" s="1"/>
      <c r="P132" s="1"/>
      <c r="Q132" s="1"/>
      <c r="R132" s="1"/>
    </row>
    <row r="133" spans="15:18">
      <c r="O133" s="1"/>
      <c r="P133" s="1"/>
      <c r="Q133" s="1"/>
      <c r="R133" s="1"/>
    </row>
    <row r="134" spans="15:18">
      <c r="O134" s="1"/>
      <c r="P134" s="1"/>
      <c r="Q134" s="1"/>
      <c r="R134" s="1"/>
    </row>
    <row r="135" spans="15:18">
      <c r="O135" s="1"/>
      <c r="P135" s="1"/>
      <c r="Q135" s="1"/>
      <c r="R135" s="1"/>
    </row>
  </sheetData>
  <mergeCells count="18">
    <mergeCell ref="B12:D12"/>
    <mergeCell ref="E12:N12"/>
    <mergeCell ref="B13:N13"/>
    <mergeCell ref="C14:D14"/>
    <mergeCell ref="C15:D15"/>
    <mergeCell ref="B8:N8"/>
    <mergeCell ref="B9:D9"/>
    <mergeCell ref="E9:G9"/>
    <mergeCell ref="E10:G10"/>
    <mergeCell ref="B11:D11"/>
    <mergeCell ref="E11:G11"/>
    <mergeCell ref="H11:N11"/>
    <mergeCell ref="B7:N7"/>
    <mergeCell ref="B2:N2"/>
    <mergeCell ref="B3:N3"/>
    <mergeCell ref="B4:N4"/>
    <mergeCell ref="B5:N5"/>
    <mergeCell ref="B6:N6"/>
  </mergeCells>
  <conditionalFormatting sqref="N16:N81">
    <cfRule type="cellIs" dxfId="25" priority="3" operator="greaterThan">
      <formula>89</formula>
    </cfRule>
    <cfRule type="cellIs" dxfId="24" priority="4" operator="lessThan">
      <formula>75</formula>
    </cfRule>
  </conditionalFormatting>
  <conditionalFormatting sqref="E16:M77">
    <cfRule type="cellIs" dxfId="23" priority="1" operator="between">
      <formula>70</formula>
      <formula>79</formula>
    </cfRule>
  </conditionalFormatting>
  <dataValidations count="1">
    <dataValidation type="list" allowBlank="1" showInputMessage="1" showErrorMessage="1" sqref="E9:G9" xr:uid="{C7250010-23E0-4755-A9BF-C888CE6670A0}">
      <formula1>$AA$3:$AA$6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135"/>
  <sheetViews>
    <sheetView topLeftCell="B14" zoomScale="110" zoomScaleNormal="110" workbookViewId="0">
      <pane xSplit="3" ySplit="2" topLeftCell="E88" activePane="bottomRight" state="frozen"/>
      <selection activeCell="N74" sqref="N74"/>
      <selection pane="topRight" activeCell="N74" sqref="N74"/>
      <selection pane="bottomLeft" activeCell="N74" sqref="N74"/>
      <selection pane="bottomRight" activeCell="N74" sqref="N74"/>
    </sheetView>
  </sheetViews>
  <sheetFormatPr defaultColWidth="9.109375" defaultRowHeight="17.399999999999999"/>
  <cols>
    <col min="1" max="1" width="9.109375" style="2"/>
    <col min="2" max="3" width="5" style="3" customWidth="1"/>
    <col min="4" max="4" width="28.6640625" style="5" customWidth="1"/>
    <col min="5" max="5" width="4.109375" style="60" customWidth="1"/>
    <col min="6" max="13" width="4.109375" style="61" customWidth="1"/>
    <col min="14" max="14" width="20.5546875" style="3" customWidth="1"/>
    <col min="15" max="16384" width="9.109375" style="2"/>
  </cols>
  <sheetData>
    <row r="1" spans="2:27" ht="18" thickBot="1">
      <c r="B1" s="6"/>
      <c r="C1" s="6"/>
      <c r="D1" s="7"/>
      <c r="E1" s="41"/>
      <c r="F1" s="42"/>
      <c r="G1" s="42"/>
      <c r="H1" s="42"/>
      <c r="I1" s="42"/>
      <c r="J1" s="42"/>
      <c r="K1" s="42"/>
      <c r="L1" s="42"/>
      <c r="M1" s="42"/>
      <c r="N1" s="6"/>
      <c r="O1" s="1"/>
      <c r="P1" s="1"/>
      <c r="Q1" s="1"/>
      <c r="R1" s="1"/>
    </row>
    <row r="2" spans="2:27" ht="13.8">
      <c r="B2" s="179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"/>
      <c r="P2" s="1"/>
      <c r="Q2" s="1"/>
      <c r="R2" s="1"/>
      <c r="AA2" s="2" t="s">
        <v>16</v>
      </c>
    </row>
    <row r="3" spans="2:27" ht="18.600000000000001">
      <c r="B3" s="181" t="s">
        <v>9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"/>
      <c r="P3" s="1"/>
      <c r="Q3" s="1"/>
      <c r="R3" s="1"/>
      <c r="AA3" s="2" t="s">
        <v>7</v>
      </c>
    </row>
    <row r="4" spans="2:27" ht="13.8">
      <c r="B4" s="183" t="s">
        <v>10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"/>
      <c r="P4" s="1"/>
      <c r="Q4" s="1"/>
      <c r="R4" s="1"/>
      <c r="AA4" s="2" t="s">
        <v>13</v>
      </c>
    </row>
    <row r="5" spans="2:27" ht="13.8">
      <c r="B5" s="183" t="s">
        <v>11</v>
      </c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"/>
      <c r="P5" s="1"/>
      <c r="Q5" s="1"/>
      <c r="R5" s="1"/>
      <c r="AA5" s="2" t="s">
        <v>14</v>
      </c>
    </row>
    <row r="6" spans="2:27" ht="13.8">
      <c r="B6" s="185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"/>
      <c r="P6" s="1"/>
      <c r="Q6" s="1"/>
      <c r="R6" s="1"/>
      <c r="AA6" s="2" t="s">
        <v>15</v>
      </c>
    </row>
    <row r="7" spans="2:27">
      <c r="B7" s="177" t="s">
        <v>12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"/>
      <c r="P7" s="1"/>
      <c r="Q7" s="1"/>
      <c r="R7" s="1"/>
    </row>
    <row r="8" spans="2:27" ht="13.8">
      <c r="B8" s="185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"/>
      <c r="P8" s="1"/>
      <c r="Q8" s="1"/>
      <c r="R8" s="1"/>
    </row>
    <row r="9" spans="2:27" ht="16.8">
      <c r="B9" s="183" t="s">
        <v>5</v>
      </c>
      <c r="C9" s="184"/>
      <c r="D9" s="184"/>
      <c r="E9" s="187" t="s">
        <v>14</v>
      </c>
      <c r="F9" s="187"/>
      <c r="G9" s="187"/>
      <c r="H9" s="43"/>
      <c r="I9" s="43"/>
      <c r="J9" s="43"/>
      <c r="K9" s="43"/>
      <c r="L9" s="43"/>
      <c r="M9" s="43"/>
      <c r="N9" s="62"/>
      <c r="O9" s="1"/>
      <c r="P9" s="1"/>
      <c r="Q9" s="1"/>
      <c r="R9" s="1"/>
    </row>
    <row r="10" spans="2:27" ht="16.8">
      <c r="B10" s="13" t="s">
        <v>17</v>
      </c>
      <c r="C10" s="14"/>
      <c r="D10" s="14"/>
      <c r="E10" s="188" t="s">
        <v>18</v>
      </c>
      <c r="F10" s="188"/>
      <c r="G10" s="188"/>
      <c r="H10" s="43"/>
      <c r="I10" s="43"/>
      <c r="J10" s="43"/>
      <c r="K10" s="43"/>
      <c r="L10" s="43"/>
      <c r="M10" s="43"/>
      <c r="N10" s="62"/>
      <c r="O10" s="1"/>
      <c r="P10" s="1"/>
      <c r="Q10" s="1"/>
      <c r="R10" s="1"/>
    </row>
    <row r="11" spans="2:27" ht="16.8">
      <c r="B11" s="183" t="s">
        <v>33</v>
      </c>
      <c r="C11" s="184"/>
      <c r="D11" s="184"/>
      <c r="E11" s="187"/>
      <c r="F11" s="187"/>
      <c r="G11" s="187"/>
      <c r="H11" s="189"/>
      <c r="I11" s="189"/>
      <c r="J11" s="189"/>
      <c r="K11" s="189"/>
      <c r="L11" s="189"/>
      <c r="M11" s="189"/>
      <c r="N11" s="189"/>
      <c r="O11" s="1"/>
      <c r="P11" s="1"/>
      <c r="Q11" s="1"/>
      <c r="R11" s="1"/>
    </row>
    <row r="12" spans="2:27" ht="13.8">
      <c r="B12" s="183" t="s">
        <v>34</v>
      </c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"/>
      <c r="P12" s="1"/>
      <c r="Q12" s="1"/>
      <c r="R12" s="1"/>
    </row>
    <row r="13" spans="2:27" ht="14.4" thickBot="1">
      <c r="B13" s="190" t="s">
        <v>2</v>
      </c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"/>
      <c r="P13" s="1"/>
      <c r="Q13" s="1"/>
      <c r="R13" s="1"/>
    </row>
    <row r="14" spans="2:27" ht="150" thickBot="1">
      <c r="B14" s="10" t="s">
        <v>1</v>
      </c>
      <c r="C14" s="192" t="s">
        <v>0</v>
      </c>
      <c r="D14" s="193"/>
      <c r="E14" s="45" t="s">
        <v>97</v>
      </c>
      <c r="F14" s="45" t="s">
        <v>98</v>
      </c>
      <c r="G14" s="45" t="s">
        <v>99</v>
      </c>
      <c r="H14" s="45" t="s">
        <v>100</v>
      </c>
      <c r="I14" s="45" t="s">
        <v>101</v>
      </c>
      <c r="J14" s="45" t="s">
        <v>102</v>
      </c>
      <c r="K14" s="45" t="s">
        <v>103</v>
      </c>
      <c r="L14" s="45" t="s">
        <v>104</v>
      </c>
      <c r="M14" s="45" t="s">
        <v>105</v>
      </c>
      <c r="N14" s="39" t="s">
        <v>32</v>
      </c>
      <c r="O14" s="1"/>
      <c r="P14" s="1"/>
      <c r="Q14" s="1"/>
      <c r="R14" s="1"/>
    </row>
    <row r="15" spans="2:27" hidden="1" thickBot="1">
      <c r="B15" s="11"/>
      <c r="C15" s="194"/>
      <c r="D15" s="195"/>
      <c r="E15" s="46"/>
      <c r="F15" s="46"/>
      <c r="G15" s="46"/>
      <c r="H15" s="46"/>
      <c r="I15" s="46"/>
      <c r="J15" s="46"/>
      <c r="K15" s="47"/>
      <c r="L15" s="46"/>
      <c r="M15" s="46"/>
      <c r="N15" s="40"/>
      <c r="O15" s="1"/>
      <c r="P15" s="1"/>
      <c r="Q15" s="1"/>
      <c r="R15" s="1"/>
    </row>
    <row r="16" spans="2:27" ht="15.75" customHeight="1">
      <c r="B16" s="12">
        <v>1</v>
      </c>
      <c r="C16" s="66" t="s">
        <v>35</v>
      </c>
      <c r="D16" s="67"/>
      <c r="E16" s="48">
        <v>90</v>
      </c>
      <c r="F16" s="49">
        <v>96</v>
      </c>
      <c r="G16" s="50">
        <v>86</v>
      </c>
      <c r="H16" s="50">
        <v>99</v>
      </c>
      <c r="I16" s="49">
        <v>99</v>
      </c>
      <c r="J16" s="48">
        <v>98</v>
      </c>
      <c r="K16" s="49">
        <v>95</v>
      </c>
      <c r="L16" s="49">
        <v>96</v>
      </c>
      <c r="M16" s="50">
        <v>89</v>
      </c>
      <c r="N16" s="63">
        <f t="shared" ref="N16" si="0">AVERAGE(E16:M16)</f>
        <v>94.222222222222229</v>
      </c>
      <c r="O16" s="1"/>
      <c r="P16" s="1"/>
      <c r="Q16" s="1"/>
      <c r="R16" s="1"/>
    </row>
    <row r="17" spans="2:18" ht="18">
      <c r="B17" s="12">
        <v>2</v>
      </c>
      <c r="C17" s="65" t="s">
        <v>36</v>
      </c>
      <c r="D17" s="67"/>
      <c r="E17" s="48">
        <v>96</v>
      </c>
      <c r="F17" s="49">
        <v>96</v>
      </c>
      <c r="G17" s="50">
        <v>94</v>
      </c>
      <c r="H17" s="50">
        <v>99</v>
      </c>
      <c r="I17" s="49">
        <v>99</v>
      </c>
      <c r="J17" s="48">
        <v>98</v>
      </c>
      <c r="K17" s="49">
        <v>96</v>
      </c>
      <c r="L17" s="49">
        <v>98</v>
      </c>
      <c r="M17" s="50">
        <v>90</v>
      </c>
      <c r="N17" s="63">
        <f t="shared" ref="N17:N50" si="1">AVERAGE(E17:M17)</f>
        <v>96.222222222222229</v>
      </c>
      <c r="O17" s="1"/>
      <c r="P17" s="1"/>
      <c r="Q17" s="1"/>
      <c r="R17" s="1"/>
    </row>
    <row r="18" spans="2:18" ht="18">
      <c r="B18" s="12">
        <v>3</v>
      </c>
      <c r="C18" s="65" t="s">
        <v>37</v>
      </c>
      <c r="D18" s="67"/>
      <c r="E18" s="48">
        <v>76</v>
      </c>
      <c r="F18" s="49">
        <v>96</v>
      </c>
      <c r="G18" s="50">
        <v>74</v>
      </c>
      <c r="H18" s="50">
        <v>91</v>
      </c>
      <c r="I18" s="49">
        <v>91</v>
      </c>
      <c r="J18" s="48">
        <v>89</v>
      </c>
      <c r="K18" s="49">
        <v>80</v>
      </c>
      <c r="L18" s="49">
        <v>91</v>
      </c>
      <c r="M18" s="50">
        <v>75</v>
      </c>
      <c r="N18" s="63">
        <f t="shared" si="1"/>
        <v>84.777777777777771</v>
      </c>
      <c r="O18" s="1"/>
      <c r="P18" s="1"/>
      <c r="Q18" s="1"/>
      <c r="R18" s="1"/>
    </row>
    <row r="19" spans="2:18" ht="18">
      <c r="B19" s="12">
        <v>4</v>
      </c>
      <c r="C19" s="65" t="s">
        <v>38</v>
      </c>
      <c r="D19" s="67"/>
      <c r="E19" s="48">
        <v>94</v>
      </c>
      <c r="F19" s="49">
        <v>96</v>
      </c>
      <c r="G19" s="50">
        <v>85</v>
      </c>
      <c r="H19" s="50">
        <v>97</v>
      </c>
      <c r="I19" s="49">
        <v>97</v>
      </c>
      <c r="J19" s="48">
        <v>98</v>
      </c>
      <c r="K19" s="49">
        <v>96</v>
      </c>
      <c r="L19" s="49">
        <v>96</v>
      </c>
      <c r="M19" s="50">
        <v>85</v>
      </c>
      <c r="N19" s="63">
        <f t="shared" si="1"/>
        <v>93.777777777777771</v>
      </c>
      <c r="O19" s="1"/>
      <c r="P19" s="1"/>
      <c r="Q19" s="1"/>
      <c r="R19" s="1"/>
    </row>
    <row r="20" spans="2:18" ht="18">
      <c r="B20" s="12">
        <v>5</v>
      </c>
      <c r="C20" s="65" t="s">
        <v>39</v>
      </c>
      <c r="D20" s="67"/>
      <c r="E20" s="48">
        <v>93</v>
      </c>
      <c r="F20" s="49">
        <v>96</v>
      </c>
      <c r="G20" s="50">
        <v>88</v>
      </c>
      <c r="H20" s="50">
        <v>99</v>
      </c>
      <c r="I20" s="49">
        <v>99</v>
      </c>
      <c r="J20" s="48">
        <v>98</v>
      </c>
      <c r="K20" s="49">
        <v>94</v>
      </c>
      <c r="L20" s="49">
        <v>96</v>
      </c>
      <c r="M20" s="50">
        <v>90</v>
      </c>
      <c r="N20" s="63">
        <f t="shared" si="1"/>
        <v>94.777777777777771</v>
      </c>
      <c r="O20" s="1"/>
      <c r="P20" s="1"/>
      <c r="Q20" s="1"/>
      <c r="R20" s="1"/>
    </row>
    <row r="21" spans="2:18" ht="18">
      <c r="B21" s="12">
        <v>6</v>
      </c>
      <c r="C21" s="65" t="s">
        <v>40</v>
      </c>
      <c r="D21" s="67"/>
      <c r="E21" s="48">
        <v>93</v>
      </c>
      <c r="F21" s="49">
        <v>96</v>
      </c>
      <c r="G21" s="50">
        <v>89</v>
      </c>
      <c r="H21" s="50">
        <v>98</v>
      </c>
      <c r="I21" s="49">
        <v>98</v>
      </c>
      <c r="J21" s="48">
        <v>98</v>
      </c>
      <c r="K21" s="49">
        <v>97</v>
      </c>
      <c r="L21" s="49">
        <v>95</v>
      </c>
      <c r="M21" s="50">
        <v>91</v>
      </c>
      <c r="N21" s="63">
        <f t="shared" si="1"/>
        <v>95</v>
      </c>
      <c r="O21" s="1"/>
      <c r="P21" s="1"/>
      <c r="Q21" s="1"/>
      <c r="R21" s="1"/>
    </row>
    <row r="22" spans="2:18" ht="18">
      <c r="B22" s="12">
        <v>7</v>
      </c>
      <c r="C22" s="65" t="s">
        <v>41</v>
      </c>
      <c r="D22" s="67"/>
      <c r="E22" s="48">
        <v>93</v>
      </c>
      <c r="F22" s="49">
        <v>96</v>
      </c>
      <c r="G22" s="50">
        <v>87</v>
      </c>
      <c r="H22" s="50">
        <v>96</v>
      </c>
      <c r="I22" s="49">
        <v>96</v>
      </c>
      <c r="J22" s="48">
        <v>98</v>
      </c>
      <c r="K22" s="49">
        <v>93</v>
      </c>
      <c r="L22" s="49">
        <v>97</v>
      </c>
      <c r="M22" s="50">
        <v>85</v>
      </c>
      <c r="N22" s="63">
        <f t="shared" si="1"/>
        <v>93.444444444444443</v>
      </c>
      <c r="O22" s="1"/>
      <c r="P22" s="1"/>
      <c r="Q22" s="1"/>
      <c r="R22" s="1"/>
    </row>
    <row r="23" spans="2:18" ht="18">
      <c r="B23" s="12">
        <v>8</v>
      </c>
      <c r="C23" s="65" t="s">
        <v>42</v>
      </c>
      <c r="D23" s="67"/>
      <c r="E23" s="48">
        <v>82</v>
      </c>
      <c r="F23" s="49">
        <v>96</v>
      </c>
      <c r="G23" s="50">
        <v>85</v>
      </c>
      <c r="H23" s="50">
        <v>97</v>
      </c>
      <c r="I23" s="49">
        <v>97</v>
      </c>
      <c r="J23" s="48">
        <v>98</v>
      </c>
      <c r="K23" s="49">
        <v>91</v>
      </c>
      <c r="L23" s="49">
        <v>95</v>
      </c>
      <c r="M23" s="50">
        <v>75</v>
      </c>
      <c r="N23" s="63">
        <f t="shared" si="1"/>
        <v>90.666666666666671</v>
      </c>
      <c r="O23" s="1"/>
      <c r="P23" s="1"/>
      <c r="Q23" s="1"/>
      <c r="R23" s="1"/>
    </row>
    <row r="24" spans="2:18" ht="18">
      <c r="B24" s="12">
        <v>9</v>
      </c>
      <c r="C24" s="65" t="s">
        <v>43</v>
      </c>
      <c r="D24" s="67"/>
      <c r="E24" s="48">
        <v>90</v>
      </c>
      <c r="F24" s="49">
        <v>96</v>
      </c>
      <c r="G24" s="50">
        <v>88</v>
      </c>
      <c r="H24" s="50">
        <v>99</v>
      </c>
      <c r="I24" s="49">
        <v>99</v>
      </c>
      <c r="J24" s="48">
        <v>98</v>
      </c>
      <c r="K24" s="49">
        <v>98</v>
      </c>
      <c r="L24" s="49">
        <v>97</v>
      </c>
      <c r="M24" s="50">
        <v>90</v>
      </c>
      <c r="N24" s="63">
        <f t="shared" si="1"/>
        <v>95</v>
      </c>
      <c r="O24" s="1"/>
      <c r="P24" s="1"/>
      <c r="Q24" s="1"/>
      <c r="R24" s="1"/>
    </row>
    <row r="25" spans="2:18" ht="18">
      <c r="B25" s="12">
        <v>10</v>
      </c>
      <c r="C25" s="65" t="s">
        <v>44</v>
      </c>
      <c r="D25" s="67"/>
      <c r="E25" s="48">
        <v>94</v>
      </c>
      <c r="F25" s="49">
        <v>96</v>
      </c>
      <c r="G25" s="50">
        <v>86</v>
      </c>
      <c r="H25" s="50">
        <v>98</v>
      </c>
      <c r="I25" s="49">
        <v>98</v>
      </c>
      <c r="J25" s="48">
        <v>96</v>
      </c>
      <c r="K25" s="49">
        <v>95</v>
      </c>
      <c r="L25" s="49">
        <v>95</v>
      </c>
      <c r="M25" s="50">
        <v>87</v>
      </c>
      <c r="N25" s="63">
        <f t="shared" si="1"/>
        <v>93.888888888888886</v>
      </c>
      <c r="O25" s="1"/>
      <c r="P25" s="1"/>
      <c r="Q25" s="1"/>
      <c r="R25" s="1"/>
    </row>
    <row r="26" spans="2:18" s="1" customFormat="1" ht="18">
      <c r="B26" s="12">
        <v>11</v>
      </c>
      <c r="C26" s="65" t="s">
        <v>45</v>
      </c>
      <c r="D26" s="67"/>
      <c r="E26" s="48">
        <v>93</v>
      </c>
      <c r="F26" s="49">
        <v>97</v>
      </c>
      <c r="G26" s="50">
        <v>89</v>
      </c>
      <c r="H26" s="50">
        <v>98</v>
      </c>
      <c r="I26" s="49">
        <v>98</v>
      </c>
      <c r="J26" s="48">
        <v>98</v>
      </c>
      <c r="K26" s="49">
        <v>96</v>
      </c>
      <c r="L26" s="49">
        <v>95</v>
      </c>
      <c r="M26" s="50">
        <v>89</v>
      </c>
      <c r="N26" s="63">
        <f t="shared" si="1"/>
        <v>94.777777777777771</v>
      </c>
    </row>
    <row r="27" spans="2:18" ht="18">
      <c r="B27" s="12">
        <v>12</v>
      </c>
      <c r="C27" s="65" t="s">
        <v>46</v>
      </c>
      <c r="D27" s="67"/>
      <c r="E27" s="48">
        <v>90</v>
      </c>
      <c r="F27" s="49">
        <v>97</v>
      </c>
      <c r="G27" s="50">
        <v>92</v>
      </c>
      <c r="H27" s="50">
        <v>98</v>
      </c>
      <c r="I27" s="49">
        <v>98</v>
      </c>
      <c r="J27" s="48">
        <v>98</v>
      </c>
      <c r="K27" s="49">
        <v>97</v>
      </c>
      <c r="L27" s="49">
        <v>94</v>
      </c>
      <c r="M27" s="50">
        <v>88</v>
      </c>
      <c r="N27" s="63">
        <f t="shared" si="1"/>
        <v>94.666666666666671</v>
      </c>
      <c r="O27" s="1"/>
      <c r="P27" s="1"/>
      <c r="Q27" s="1"/>
      <c r="R27" s="1"/>
    </row>
    <row r="28" spans="2:18" ht="18">
      <c r="B28" s="12">
        <v>13</v>
      </c>
      <c r="C28" s="65" t="s">
        <v>47</v>
      </c>
      <c r="D28" s="67"/>
      <c r="E28" s="48">
        <v>92</v>
      </c>
      <c r="F28" s="49">
        <v>97</v>
      </c>
      <c r="G28" s="50">
        <v>91</v>
      </c>
      <c r="H28" s="50">
        <v>99</v>
      </c>
      <c r="I28" s="49">
        <v>99</v>
      </c>
      <c r="J28" s="48">
        <v>98</v>
      </c>
      <c r="K28" s="49">
        <v>97</v>
      </c>
      <c r="L28" s="49">
        <v>95</v>
      </c>
      <c r="M28" s="50">
        <v>86</v>
      </c>
      <c r="N28" s="63">
        <f t="shared" si="1"/>
        <v>94.888888888888886</v>
      </c>
      <c r="O28" s="1"/>
      <c r="P28" s="1"/>
      <c r="Q28" s="1"/>
      <c r="R28" s="1"/>
    </row>
    <row r="29" spans="2:18" ht="18">
      <c r="B29" s="12">
        <v>14</v>
      </c>
      <c r="C29" s="65" t="s">
        <v>48</v>
      </c>
      <c r="D29" s="67"/>
      <c r="E29" s="48">
        <v>96</v>
      </c>
      <c r="F29" s="49">
        <v>97</v>
      </c>
      <c r="G29" s="50">
        <v>85</v>
      </c>
      <c r="H29" s="50">
        <v>98</v>
      </c>
      <c r="I29" s="49">
        <v>98</v>
      </c>
      <c r="J29" s="48">
        <v>96</v>
      </c>
      <c r="K29" s="49">
        <v>97</v>
      </c>
      <c r="L29" s="49">
        <v>95</v>
      </c>
      <c r="M29" s="50">
        <v>84</v>
      </c>
      <c r="N29" s="63">
        <f t="shared" si="1"/>
        <v>94</v>
      </c>
      <c r="O29" s="1"/>
      <c r="P29" s="1"/>
      <c r="Q29" s="1"/>
      <c r="R29" s="1"/>
    </row>
    <row r="30" spans="2:18" ht="18">
      <c r="B30" s="12">
        <v>15</v>
      </c>
      <c r="C30" s="65" t="s">
        <v>49</v>
      </c>
      <c r="D30" s="67"/>
      <c r="E30" s="48">
        <v>96</v>
      </c>
      <c r="F30" s="49">
        <v>97</v>
      </c>
      <c r="G30" s="50">
        <v>87</v>
      </c>
      <c r="H30" s="50">
        <v>97</v>
      </c>
      <c r="I30" s="49">
        <v>97</v>
      </c>
      <c r="J30" s="48">
        <v>98</v>
      </c>
      <c r="K30" s="49">
        <v>96</v>
      </c>
      <c r="L30" s="49">
        <v>94</v>
      </c>
      <c r="M30" s="50">
        <v>87</v>
      </c>
      <c r="N30" s="63">
        <f t="shared" si="1"/>
        <v>94.333333333333329</v>
      </c>
      <c r="O30" s="1"/>
      <c r="P30" s="1"/>
      <c r="Q30" s="1"/>
      <c r="R30" s="1"/>
    </row>
    <row r="31" spans="2:18" ht="18">
      <c r="B31" s="12">
        <v>16</v>
      </c>
      <c r="C31" s="65" t="s">
        <v>50</v>
      </c>
      <c r="D31" s="67"/>
      <c r="E31" s="48">
        <v>95</v>
      </c>
      <c r="F31" s="49">
        <v>97</v>
      </c>
      <c r="G31" s="50">
        <v>90</v>
      </c>
      <c r="H31" s="50">
        <v>98</v>
      </c>
      <c r="I31" s="49">
        <v>98</v>
      </c>
      <c r="J31" s="48">
        <v>98</v>
      </c>
      <c r="K31" s="49">
        <v>96</v>
      </c>
      <c r="L31" s="49">
        <v>94</v>
      </c>
      <c r="M31" s="50">
        <v>87</v>
      </c>
      <c r="N31" s="63">
        <f t="shared" si="1"/>
        <v>94.777777777777771</v>
      </c>
      <c r="O31" s="1"/>
      <c r="P31" s="1"/>
      <c r="Q31" s="1"/>
      <c r="R31" s="1"/>
    </row>
    <row r="32" spans="2:18" ht="18">
      <c r="B32" s="12">
        <v>17</v>
      </c>
      <c r="C32" s="65" t="s">
        <v>51</v>
      </c>
      <c r="D32" s="67"/>
      <c r="E32" s="48">
        <v>78</v>
      </c>
      <c r="F32" s="49">
        <v>97</v>
      </c>
      <c r="G32" s="50">
        <v>74</v>
      </c>
      <c r="H32" s="50">
        <v>83</v>
      </c>
      <c r="I32" s="49">
        <v>83</v>
      </c>
      <c r="J32" s="48">
        <v>87</v>
      </c>
      <c r="K32" s="49">
        <v>87</v>
      </c>
      <c r="L32" s="49">
        <v>94</v>
      </c>
      <c r="M32" s="50">
        <v>75</v>
      </c>
      <c r="N32" s="63">
        <f t="shared" si="1"/>
        <v>84.222222222222229</v>
      </c>
      <c r="O32" s="1"/>
      <c r="P32" s="1"/>
      <c r="Q32" s="1"/>
      <c r="R32" s="1"/>
    </row>
    <row r="33" spans="2:25" ht="18">
      <c r="B33" s="12">
        <v>18</v>
      </c>
      <c r="C33" s="65" t="s">
        <v>52</v>
      </c>
      <c r="D33" s="67"/>
      <c r="E33" s="48">
        <v>86</v>
      </c>
      <c r="F33" s="49">
        <v>85</v>
      </c>
      <c r="G33" s="50">
        <v>77</v>
      </c>
      <c r="H33" s="50">
        <v>94</v>
      </c>
      <c r="I33" s="49">
        <v>94</v>
      </c>
      <c r="J33" s="48">
        <v>94</v>
      </c>
      <c r="K33" s="49">
        <v>82</v>
      </c>
      <c r="L33" s="49">
        <v>94</v>
      </c>
      <c r="M33" s="50">
        <v>80</v>
      </c>
      <c r="N33" s="63">
        <f t="shared" si="1"/>
        <v>87.333333333333329</v>
      </c>
      <c r="O33" s="1"/>
      <c r="P33" s="1"/>
      <c r="Q33" s="1"/>
      <c r="R33" s="1"/>
    </row>
    <row r="34" spans="2:25" ht="18">
      <c r="B34" s="12">
        <v>19</v>
      </c>
      <c r="C34" s="65" t="s">
        <v>53</v>
      </c>
      <c r="D34" s="67"/>
      <c r="E34" s="48">
        <v>91</v>
      </c>
      <c r="F34" s="49">
        <v>96</v>
      </c>
      <c r="G34" s="50">
        <v>86</v>
      </c>
      <c r="H34" s="50">
        <v>97</v>
      </c>
      <c r="I34" s="49">
        <v>97</v>
      </c>
      <c r="J34" s="48">
        <v>95</v>
      </c>
      <c r="K34" s="49">
        <v>94</v>
      </c>
      <c r="L34" s="49">
        <v>96</v>
      </c>
      <c r="M34" s="50">
        <v>87</v>
      </c>
      <c r="N34" s="63">
        <f t="shared" si="1"/>
        <v>93.222222222222229</v>
      </c>
      <c r="O34" s="1"/>
      <c r="P34" s="1"/>
      <c r="Q34" s="1"/>
      <c r="R34" s="1"/>
    </row>
    <row r="35" spans="2:25" ht="18">
      <c r="B35" s="12">
        <v>20</v>
      </c>
      <c r="C35" s="65" t="s">
        <v>54</v>
      </c>
      <c r="D35" s="67"/>
      <c r="E35" s="48">
        <v>89</v>
      </c>
      <c r="F35" s="49">
        <v>97</v>
      </c>
      <c r="G35" s="50">
        <v>94</v>
      </c>
      <c r="H35" s="50">
        <v>99</v>
      </c>
      <c r="I35" s="49">
        <v>99</v>
      </c>
      <c r="J35" s="48">
        <v>98</v>
      </c>
      <c r="K35" s="49">
        <v>97</v>
      </c>
      <c r="L35" s="49">
        <v>98</v>
      </c>
      <c r="M35" s="50">
        <v>88</v>
      </c>
      <c r="N35" s="63">
        <f t="shared" si="1"/>
        <v>95.444444444444443</v>
      </c>
      <c r="O35" s="1"/>
      <c r="P35" s="1"/>
      <c r="Q35" s="1"/>
      <c r="R35" s="1"/>
    </row>
    <row r="36" spans="2:25" s="1" customFormat="1" ht="18">
      <c r="B36" s="26">
        <v>21</v>
      </c>
      <c r="C36" s="65" t="s">
        <v>55</v>
      </c>
      <c r="D36" s="67"/>
      <c r="E36" s="48">
        <v>88</v>
      </c>
      <c r="F36" s="49">
        <v>97</v>
      </c>
      <c r="G36" s="50">
        <v>88</v>
      </c>
      <c r="H36" s="50">
        <v>96</v>
      </c>
      <c r="I36" s="49">
        <v>96</v>
      </c>
      <c r="J36" s="48">
        <v>98</v>
      </c>
      <c r="K36" s="49">
        <v>94</v>
      </c>
      <c r="L36" s="49">
        <v>98</v>
      </c>
      <c r="M36" s="50">
        <v>91</v>
      </c>
      <c r="N36" s="64">
        <f t="shared" si="1"/>
        <v>94</v>
      </c>
    </row>
    <row r="37" spans="2:25" ht="18">
      <c r="B37" s="12">
        <v>22</v>
      </c>
      <c r="C37" s="65" t="s">
        <v>56</v>
      </c>
      <c r="D37" s="67"/>
      <c r="E37" s="48">
        <v>94</v>
      </c>
      <c r="F37" s="49">
        <v>97</v>
      </c>
      <c r="G37" s="50">
        <v>86</v>
      </c>
      <c r="H37" s="50">
        <v>97</v>
      </c>
      <c r="I37" s="49">
        <v>97</v>
      </c>
      <c r="J37" s="48">
        <v>96</v>
      </c>
      <c r="K37" s="49">
        <v>96</v>
      </c>
      <c r="L37" s="49">
        <v>94</v>
      </c>
      <c r="M37" s="50">
        <v>82</v>
      </c>
      <c r="N37" s="63">
        <f t="shared" si="1"/>
        <v>93.222222222222229</v>
      </c>
      <c r="O37" s="1"/>
      <c r="P37" s="1"/>
      <c r="Q37" s="1"/>
      <c r="R37" s="1"/>
    </row>
    <row r="38" spans="2:25" ht="18">
      <c r="B38" s="12">
        <v>23</v>
      </c>
      <c r="C38" s="65" t="s">
        <v>57</v>
      </c>
      <c r="D38" s="67"/>
      <c r="E38" s="48">
        <v>89</v>
      </c>
      <c r="F38" s="49">
        <v>97</v>
      </c>
      <c r="G38" s="50">
        <v>91</v>
      </c>
      <c r="H38" s="50">
        <v>97</v>
      </c>
      <c r="I38" s="49">
        <v>97</v>
      </c>
      <c r="J38" s="48">
        <v>98</v>
      </c>
      <c r="K38" s="49">
        <v>95</v>
      </c>
      <c r="L38" s="49">
        <v>97</v>
      </c>
      <c r="M38" s="50">
        <v>91</v>
      </c>
      <c r="N38" s="63">
        <f t="shared" si="1"/>
        <v>94.666666666666671</v>
      </c>
      <c r="O38" s="1"/>
      <c r="P38" s="1"/>
      <c r="Q38" s="1"/>
      <c r="R38" s="1"/>
    </row>
    <row r="39" spans="2:25" ht="18">
      <c r="B39" s="12">
        <v>24</v>
      </c>
      <c r="C39" s="65" t="s">
        <v>58</v>
      </c>
      <c r="D39" s="67"/>
      <c r="E39" s="48">
        <v>88</v>
      </c>
      <c r="F39" s="49">
        <v>97</v>
      </c>
      <c r="G39" s="50">
        <v>89</v>
      </c>
      <c r="H39" s="50">
        <v>98</v>
      </c>
      <c r="I39" s="49">
        <v>98</v>
      </c>
      <c r="J39" s="48">
        <v>98</v>
      </c>
      <c r="K39" s="49">
        <v>94</v>
      </c>
      <c r="L39" s="49">
        <v>93</v>
      </c>
      <c r="M39" s="50">
        <v>87</v>
      </c>
      <c r="N39" s="63">
        <f t="shared" si="1"/>
        <v>93.555555555555557</v>
      </c>
      <c r="O39" s="1"/>
      <c r="P39" s="1"/>
      <c r="Q39" s="1"/>
      <c r="R39" s="1"/>
    </row>
    <row r="40" spans="2:25" s="1" customFormat="1" ht="18">
      <c r="B40" s="26">
        <v>25</v>
      </c>
      <c r="C40" s="65" t="s">
        <v>59</v>
      </c>
      <c r="D40" s="67"/>
      <c r="E40" s="48">
        <v>86</v>
      </c>
      <c r="F40" s="49">
        <v>97</v>
      </c>
      <c r="G40" s="50">
        <v>88</v>
      </c>
      <c r="H40" s="50">
        <v>99</v>
      </c>
      <c r="I40" s="49">
        <v>99</v>
      </c>
      <c r="J40" s="48">
        <v>96</v>
      </c>
      <c r="K40" s="49">
        <v>89</v>
      </c>
      <c r="L40" s="49">
        <v>95</v>
      </c>
      <c r="M40" s="50">
        <v>89</v>
      </c>
      <c r="N40" s="64">
        <f t="shared" si="1"/>
        <v>93.111111111111114</v>
      </c>
    </row>
    <row r="41" spans="2:25" s="1" customFormat="1" ht="18">
      <c r="B41" s="26">
        <v>26</v>
      </c>
      <c r="C41" s="65" t="s">
        <v>60</v>
      </c>
      <c r="D41" s="67"/>
      <c r="E41" s="48">
        <v>80</v>
      </c>
      <c r="F41" s="49">
        <v>84</v>
      </c>
      <c r="G41" s="50">
        <v>77</v>
      </c>
      <c r="H41" s="50">
        <v>96</v>
      </c>
      <c r="I41" s="49">
        <v>96</v>
      </c>
      <c r="J41" s="48">
        <v>98</v>
      </c>
      <c r="K41" s="49">
        <v>96</v>
      </c>
      <c r="L41" s="49">
        <v>93</v>
      </c>
      <c r="M41" s="50">
        <v>77</v>
      </c>
      <c r="N41" s="64">
        <f t="shared" si="1"/>
        <v>88.555555555555557</v>
      </c>
    </row>
    <row r="42" spans="2:25" s="1" customFormat="1" ht="18">
      <c r="B42" s="26">
        <v>27</v>
      </c>
      <c r="C42" s="65" t="s">
        <v>61</v>
      </c>
      <c r="D42" s="67"/>
      <c r="E42" s="48">
        <v>92</v>
      </c>
      <c r="F42" s="49">
        <v>97</v>
      </c>
      <c r="G42" s="50">
        <v>89</v>
      </c>
      <c r="H42" s="50">
        <v>99</v>
      </c>
      <c r="I42" s="49">
        <v>99</v>
      </c>
      <c r="J42" s="48">
        <v>96</v>
      </c>
      <c r="K42" s="49">
        <v>88</v>
      </c>
      <c r="L42" s="49">
        <v>95</v>
      </c>
      <c r="M42" s="50">
        <v>79</v>
      </c>
      <c r="N42" s="64">
        <f t="shared" si="1"/>
        <v>92.666666666666671</v>
      </c>
    </row>
    <row r="43" spans="2:25" s="1" customFormat="1" ht="18">
      <c r="B43" s="26">
        <v>28</v>
      </c>
      <c r="C43" s="65" t="s">
        <v>62</v>
      </c>
      <c r="D43" s="67"/>
      <c r="E43" s="48">
        <v>75</v>
      </c>
      <c r="F43" s="49">
        <v>97</v>
      </c>
      <c r="G43" s="50">
        <v>74</v>
      </c>
      <c r="H43" s="50">
        <v>83</v>
      </c>
      <c r="I43" s="49">
        <v>83</v>
      </c>
      <c r="J43" s="48">
        <v>87</v>
      </c>
      <c r="K43" s="49">
        <v>94</v>
      </c>
      <c r="L43" s="49">
        <v>91</v>
      </c>
      <c r="M43" s="50">
        <v>75</v>
      </c>
      <c r="N43" s="64">
        <f t="shared" si="1"/>
        <v>84.333333333333329</v>
      </c>
    </row>
    <row r="44" spans="2:25" s="1" customFormat="1" ht="18">
      <c r="B44" s="26">
        <v>29</v>
      </c>
      <c r="C44" s="65" t="s">
        <v>63</v>
      </c>
      <c r="D44" s="67"/>
      <c r="E44" s="48">
        <v>92</v>
      </c>
      <c r="F44" s="49">
        <v>98</v>
      </c>
      <c r="G44" s="50">
        <v>91</v>
      </c>
      <c r="H44" s="50">
        <v>98</v>
      </c>
      <c r="I44" s="49">
        <v>98</v>
      </c>
      <c r="J44" s="48">
        <v>98</v>
      </c>
      <c r="K44" s="49">
        <v>97</v>
      </c>
      <c r="L44" s="49">
        <v>93</v>
      </c>
      <c r="M44" s="50">
        <v>83</v>
      </c>
      <c r="N44" s="64">
        <f t="shared" si="1"/>
        <v>94.222222222222229</v>
      </c>
    </row>
    <row r="45" spans="2:25" s="1" customFormat="1" ht="18">
      <c r="B45" s="26">
        <v>30</v>
      </c>
      <c r="C45" s="65" t="s">
        <v>64</v>
      </c>
      <c r="D45" s="67"/>
      <c r="E45" s="48">
        <v>93</v>
      </c>
      <c r="F45" s="49">
        <v>97</v>
      </c>
      <c r="G45" s="50">
        <v>88</v>
      </c>
      <c r="H45" s="50">
        <v>99</v>
      </c>
      <c r="I45" s="49">
        <v>99</v>
      </c>
      <c r="J45" s="48">
        <v>98</v>
      </c>
      <c r="K45" s="49">
        <v>96</v>
      </c>
      <c r="L45" s="49">
        <v>97</v>
      </c>
      <c r="M45" s="50">
        <v>89</v>
      </c>
      <c r="N45" s="64">
        <f t="shared" si="1"/>
        <v>95.111111111111114</v>
      </c>
    </row>
    <row r="46" spans="2:25" s="1" customFormat="1" ht="18">
      <c r="B46" s="26">
        <v>31</v>
      </c>
      <c r="C46" s="65" t="s">
        <v>65</v>
      </c>
      <c r="D46" s="67"/>
      <c r="E46" s="48">
        <v>92</v>
      </c>
      <c r="F46" s="49">
        <v>97</v>
      </c>
      <c r="G46" s="50">
        <v>83</v>
      </c>
      <c r="H46" s="50">
        <v>98</v>
      </c>
      <c r="I46" s="49">
        <v>98</v>
      </c>
      <c r="J46" s="48">
        <v>96</v>
      </c>
      <c r="K46" s="49">
        <v>94</v>
      </c>
      <c r="L46" s="49">
        <v>94</v>
      </c>
      <c r="M46" s="50">
        <v>83</v>
      </c>
      <c r="N46" s="64">
        <f t="shared" si="1"/>
        <v>92.777777777777771</v>
      </c>
    </row>
    <row r="47" spans="2:25" s="1" customFormat="1" ht="18">
      <c r="B47" s="26">
        <v>32</v>
      </c>
      <c r="C47" s="65" t="s">
        <v>66</v>
      </c>
      <c r="D47" s="67"/>
      <c r="E47" s="48">
        <v>85</v>
      </c>
      <c r="F47" s="49">
        <v>96</v>
      </c>
      <c r="G47" s="50">
        <v>86</v>
      </c>
      <c r="H47" s="50">
        <v>99</v>
      </c>
      <c r="I47" s="49">
        <v>99</v>
      </c>
      <c r="J47" s="48">
        <v>98</v>
      </c>
      <c r="K47" s="49">
        <v>95</v>
      </c>
      <c r="L47" s="49">
        <v>95</v>
      </c>
      <c r="M47" s="50">
        <v>82</v>
      </c>
      <c r="N47" s="64">
        <f t="shared" si="1"/>
        <v>92.777777777777771</v>
      </c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2:25" s="1" customFormat="1" ht="18">
      <c r="B48" s="26">
        <v>33</v>
      </c>
      <c r="C48" s="65" t="s">
        <v>67</v>
      </c>
      <c r="D48" s="67"/>
      <c r="E48" s="48">
        <v>93</v>
      </c>
      <c r="F48" s="49">
        <v>97</v>
      </c>
      <c r="G48" s="50">
        <v>86</v>
      </c>
      <c r="H48" s="50">
        <v>99</v>
      </c>
      <c r="I48" s="49">
        <v>99</v>
      </c>
      <c r="J48" s="48">
        <v>98</v>
      </c>
      <c r="K48" s="49">
        <v>97</v>
      </c>
      <c r="L48" s="49">
        <v>96</v>
      </c>
      <c r="M48" s="50">
        <v>92</v>
      </c>
      <c r="N48" s="64">
        <f t="shared" si="1"/>
        <v>95.222222222222229</v>
      </c>
    </row>
    <row r="49" spans="2:14" s="1" customFormat="1" ht="18">
      <c r="B49" s="26">
        <v>34</v>
      </c>
      <c r="C49" s="65" t="s">
        <v>68</v>
      </c>
      <c r="D49" s="67"/>
      <c r="E49" s="48">
        <v>95</v>
      </c>
      <c r="F49" s="49">
        <v>97</v>
      </c>
      <c r="G49" s="50">
        <v>86</v>
      </c>
      <c r="H49" s="50">
        <v>99</v>
      </c>
      <c r="I49" s="49">
        <v>99</v>
      </c>
      <c r="J49" s="48">
        <v>98</v>
      </c>
      <c r="K49" s="49">
        <v>92</v>
      </c>
      <c r="L49" s="49">
        <v>97</v>
      </c>
      <c r="M49" s="50">
        <v>84</v>
      </c>
      <c r="N49" s="64">
        <f t="shared" si="1"/>
        <v>94.111111111111114</v>
      </c>
    </row>
    <row r="50" spans="2:14" s="1" customFormat="1" ht="18">
      <c r="B50" s="26">
        <v>35</v>
      </c>
      <c r="C50" s="65" t="s">
        <v>69</v>
      </c>
      <c r="D50" s="67"/>
      <c r="E50" s="48">
        <v>81</v>
      </c>
      <c r="F50" s="49">
        <v>97</v>
      </c>
      <c r="G50" s="50">
        <v>81</v>
      </c>
      <c r="H50" s="50">
        <v>95</v>
      </c>
      <c r="I50" s="49">
        <v>95</v>
      </c>
      <c r="J50" s="48">
        <v>90</v>
      </c>
      <c r="K50" s="49">
        <v>91</v>
      </c>
      <c r="L50" s="49">
        <v>95</v>
      </c>
      <c r="M50" s="50">
        <v>75</v>
      </c>
      <c r="N50" s="64">
        <f t="shared" si="1"/>
        <v>88.888888888888886</v>
      </c>
    </row>
    <row r="51" spans="2:14" s="1" customFormat="1" ht="18">
      <c r="B51" s="26">
        <v>36</v>
      </c>
      <c r="C51" s="65" t="s">
        <v>70</v>
      </c>
      <c r="D51" s="67"/>
      <c r="E51" s="48">
        <v>95</v>
      </c>
      <c r="F51" s="49">
        <v>97</v>
      </c>
      <c r="G51" s="50">
        <v>92</v>
      </c>
      <c r="H51" s="50">
        <v>99</v>
      </c>
      <c r="I51" s="49">
        <v>99</v>
      </c>
      <c r="J51" s="48">
        <v>98</v>
      </c>
      <c r="K51" s="49">
        <v>98</v>
      </c>
      <c r="L51" s="49">
        <v>96</v>
      </c>
      <c r="M51" s="50">
        <v>89</v>
      </c>
      <c r="N51" s="64">
        <f t="shared" ref="N51:N75" si="2">AVERAGE(E51:M51)</f>
        <v>95.888888888888886</v>
      </c>
    </row>
    <row r="52" spans="2:14" s="1" customFormat="1" ht="18">
      <c r="B52" s="26">
        <v>37</v>
      </c>
      <c r="C52" s="65" t="s">
        <v>71</v>
      </c>
      <c r="D52" s="67"/>
      <c r="E52" s="48">
        <v>91</v>
      </c>
      <c r="F52" s="49">
        <v>98</v>
      </c>
      <c r="G52" s="50">
        <v>89</v>
      </c>
      <c r="H52" s="50">
        <v>98</v>
      </c>
      <c r="I52" s="49">
        <v>98</v>
      </c>
      <c r="J52" s="48">
        <v>98</v>
      </c>
      <c r="K52" s="49">
        <v>97</v>
      </c>
      <c r="L52" s="49">
        <v>98</v>
      </c>
      <c r="M52" s="50">
        <v>88</v>
      </c>
      <c r="N52" s="64">
        <f t="shared" si="2"/>
        <v>95</v>
      </c>
    </row>
    <row r="53" spans="2:14" s="1" customFormat="1" ht="18">
      <c r="B53" s="26">
        <v>38</v>
      </c>
      <c r="C53" s="65" t="s">
        <v>72</v>
      </c>
      <c r="D53" s="67"/>
      <c r="E53" s="48">
        <v>91</v>
      </c>
      <c r="F53" s="49">
        <v>97</v>
      </c>
      <c r="G53" s="50">
        <v>86</v>
      </c>
      <c r="H53" s="50">
        <v>87</v>
      </c>
      <c r="I53" s="49">
        <v>87</v>
      </c>
      <c r="J53" s="48">
        <v>95</v>
      </c>
      <c r="K53" s="49">
        <v>97</v>
      </c>
      <c r="L53" s="49">
        <v>98</v>
      </c>
      <c r="M53" s="50">
        <v>78</v>
      </c>
      <c r="N53" s="64">
        <f t="shared" si="2"/>
        <v>90.666666666666671</v>
      </c>
    </row>
    <row r="54" spans="2:14" s="1" customFormat="1" ht="18">
      <c r="B54" s="26">
        <v>39</v>
      </c>
      <c r="C54" s="65" t="s">
        <v>73</v>
      </c>
      <c r="D54" s="67"/>
      <c r="E54" s="48">
        <v>90</v>
      </c>
      <c r="F54" s="49">
        <v>97</v>
      </c>
      <c r="G54" s="50">
        <v>89</v>
      </c>
      <c r="H54" s="50">
        <v>99</v>
      </c>
      <c r="I54" s="49">
        <v>99</v>
      </c>
      <c r="J54" s="48">
        <v>98</v>
      </c>
      <c r="K54" s="49">
        <v>94</v>
      </c>
      <c r="L54" s="49">
        <v>95</v>
      </c>
      <c r="M54" s="50">
        <v>89</v>
      </c>
      <c r="N54" s="64">
        <f t="shared" si="2"/>
        <v>94.444444444444443</v>
      </c>
    </row>
    <row r="55" spans="2:14" s="1" customFormat="1" ht="18">
      <c r="B55" s="26">
        <v>40</v>
      </c>
      <c r="C55" s="65" t="s">
        <v>74</v>
      </c>
      <c r="D55" s="67"/>
      <c r="E55" s="48">
        <v>86</v>
      </c>
      <c r="F55" s="49">
        <v>97</v>
      </c>
      <c r="G55" s="50">
        <v>86</v>
      </c>
      <c r="H55" s="50">
        <v>93</v>
      </c>
      <c r="I55" s="49">
        <v>93</v>
      </c>
      <c r="J55" s="48">
        <v>98</v>
      </c>
      <c r="K55" s="49">
        <v>93</v>
      </c>
      <c r="L55" s="49">
        <v>93</v>
      </c>
      <c r="M55" s="50">
        <v>75</v>
      </c>
      <c r="N55" s="64">
        <f t="shared" si="2"/>
        <v>90.444444444444443</v>
      </c>
    </row>
    <row r="56" spans="2:14" s="1" customFormat="1" ht="18">
      <c r="B56" s="26">
        <v>41</v>
      </c>
      <c r="C56" s="65" t="s">
        <v>75</v>
      </c>
      <c r="D56" s="67"/>
      <c r="E56" s="48">
        <v>79</v>
      </c>
      <c r="F56" s="49">
        <v>97</v>
      </c>
      <c r="G56" s="50">
        <v>81</v>
      </c>
      <c r="H56" s="50">
        <v>88</v>
      </c>
      <c r="I56" s="49">
        <v>88</v>
      </c>
      <c r="J56" s="48">
        <v>92</v>
      </c>
      <c r="K56" s="49">
        <v>81</v>
      </c>
      <c r="L56" s="49">
        <v>98</v>
      </c>
      <c r="M56" s="50">
        <v>75</v>
      </c>
      <c r="N56" s="64">
        <f t="shared" si="2"/>
        <v>86.555555555555557</v>
      </c>
    </row>
    <row r="57" spans="2:14" s="1" customFormat="1" ht="18">
      <c r="B57" s="26">
        <v>42</v>
      </c>
      <c r="C57" s="65" t="s">
        <v>76</v>
      </c>
      <c r="D57" s="67"/>
      <c r="E57" s="48">
        <v>93</v>
      </c>
      <c r="F57" s="49">
        <v>96</v>
      </c>
      <c r="G57" s="50">
        <v>76</v>
      </c>
      <c r="H57" s="50">
        <v>98</v>
      </c>
      <c r="I57" s="49">
        <v>98</v>
      </c>
      <c r="J57" s="48">
        <v>98</v>
      </c>
      <c r="K57" s="49">
        <v>89</v>
      </c>
      <c r="L57" s="49">
        <v>94</v>
      </c>
      <c r="M57" s="50">
        <v>81</v>
      </c>
      <c r="N57" s="64">
        <f t="shared" si="2"/>
        <v>91.444444444444443</v>
      </c>
    </row>
    <row r="58" spans="2:14" s="1" customFormat="1" ht="18">
      <c r="B58" s="26">
        <v>43</v>
      </c>
      <c r="C58" s="65" t="s">
        <v>77</v>
      </c>
      <c r="D58" s="67"/>
      <c r="E58" s="48">
        <v>89</v>
      </c>
      <c r="F58" s="49">
        <v>96</v>
      </c>
      <c r="G58" s="50">
        <v>86</v>
      </c>
      <c r="H58" s="50">
        <v>97</v>
      </c>
      <c r="I58" s="49">
        <v>97</v>
      </c>
      <c r="J58" s="48">
        <v>98</v>
      </c>
      <c r="K58" s="49">
        <v>92</v>
      </c>
      <c r="L58" s="49">
        <v>96</v>
      </c>
      <c r="M58" s="50">
        <v>77</v>
      </c>
      <c r="N58" s="64">
        <f t="shared" si="2"/>
        <v>92</v>
      </c>
    </row>
    <row r="59" spans="2:14" s="1" customFormat="1" ht="18">
      <c r="B59" s="26">
        <v>44</v>
      </c>
      <c r="C59" s="65" t="s">
        <v>78</v>
      </c>
      <c r="D59" s="67"/>
      <c r="E59" s="48">
        <v>88</v>
      </c>
      <c r="F59" s="49">
        <v>96</v>
      </c>
      <c r="G59" s="50">
        <v>88</v>
      </c>
      <c r="H59" s="50">
        <v>93</v>
      </c>
      <c r="I59" s="49">
        <v>93</v>
      </c>
      <c r="J59" s="48">
        <v>98</v>
      </c>
      <c r="K59" s="49">
        <v>97</v>
      </c>
      <c r="L59" s="49">
        <v>96</v>
      </c>
      <c r="M59" s="50">
        <v>88</v>
      </c>
      <c r="N59" s="64">
        <f t="shared" si="2"/>
        <v>93</v>
      </c>
    </row>
    <row r="60" spans="2:14" s="1" customFormat="1" ht="18">
      <c r="B60" s="26">
        <v>45</v>
      </c>
      <c r="C60" s="65" t="s">
        <v>79</v>
      </c>
      <c r="D60" s="67"/>
      <c r="E60" s="48">
        <v>94</v>
      </c>
      <c r="F60" s="49">
        <v>96</v>
      </c>
      <c r="G60" s="50">
        <v>88</v>
      </c>
      <c r="H60" s="50">
        <v>99</v>
      </c>
      <c r="I60" s="49">
        <v>99</v>
      </c>
      <c r="J60" s="48">
        <v>98</v>
      </c>
      <c r="K60" s="49">
        <v>97</v>
      </c>
      <c r="L60" s="49">
        <v>97</v>
      </c>
      <c r="M60" s="50">
        <v>90</v>
      </c>
      <c r="N60" s="64">
        <f t="shared" si="2"/>
        <v>95.333333333333329</v>
      </c>
    </row>
    <row r="61" spans="2:14" s="1" customFormat="1" ht="18">
      <c r="B61" s="26">
        <v>46</v>
      </c>
      <c r="C61" s="65" t="s">
        <v>80</v>
      </c>
      <c r="D61" s="67"/>
      <c r="E61" s="48">
        <v>92</v>
      </c>
      <c r="F61" s="49">
        <v>96</v>
      </c>
      <c r="G61" s="50">
        <v>85</v>
      </c>
      <c r="H61" s="50">
        <v>98</v>
      </c>
      <c r="I61" s="49">
        <v>98</v>
      </c>
      <c r="J61" s="48">
        <v>98</v>
      </c>
      <c r="K61" s="49">
        <v>93</v>
      </c>
      <c r="L61" s="49">
        <v>95</v>
      </c>
      <c r="M61" s="50">
        <v>90</v>
      </c>
      <c r="N61" s="64">
        <f t="shared" si="2"/>
        <v>93.888888888888886</v>
      </c>
    </row>
    <row r="62" spans="2:14" s="1" customFormat="1" ht="18">
      <c r="B62" s="26">
        <v>47</v>
      </c>
      <c r="C62" s="65" t="s">
        <v>81</v>
      </c>
      <c r="D62" s="67"/>
      <c r="E62" s="48">
        <v>92</v>
      </c>
      <c r="F62" s="49">
        <v>96</v>
      </c>
      <c r="G62" s="50">
        <v>90</v>
      </c>
      <c r="H62" s="50">
        <v>97</v>
      </c>
      <c r="I62" s="49">
        <v>97</v>
      </c>
      <c r="J62" s="48">
        <v>98</v>
      </c>
      <c r="K62" s="49">
        <v>94</v>
      </c>
      <c r="L62" s="49">
        <v>94</v>
      </c>
      <c r="M62" s="50">
        <v>89</v>
      </c>
      <c r="N62" s="64">
        <f t="shared" si="2"/>
        <v>94.111111111111114</v>
      </c>
    </row>
    <row r="63" spans="2:14" s="1" customFormat="1" ht="18">
      <c r="B63" s="26">
        <v>48</v>
      </c>
      <c r="C63" s="65" t="s">
        <v>82</v>
      </c>
      <c r="D63" s="67"/>
      <c r="E63" s="48">
        <v>92</v>
      </c>
      <c r="F63" s="49">
        <v>97</v>
      </c>
      <c r="G63" s="50">
        <v>85</v>
      </c>
      <c r="H63" s="50">
        <v>98</v>
      </c>
      <c r="I63" s="49">
        <v>98</v>
      </c>
      <c r="J63" s="48">
        <v>96</v>
      </c>
      <c r="K63" s="49">
        <v>96</v>
      </c>
      <c r="L63" s="49">
        <v>96</v>
      </c>
      <c r="M63" s="50">
        <v>89</v>
      </c>
      <c r="N63" s="64">
        <f t="shared" si="2"/>
        <v>94.111111111111114</v>
      </c>
    </row>
    <row r="64" spans="2:14" s="1" customFormat="1" ht="18">
      <c r="B64" s="26">
        <v>49</v>
      </c>
      <c r="C64" s="65" t="s">
        <v>83</v>
      </c>
      <c r="D64" s="67"/>
      <c r="E64" s="48">
        <v>93</v>
      </c>
      <c r="F64" s="49">
        <v>97</v>
      </c>
      <c r="G64" s="50">
        <v>88</v>
      </c>
      <c r="H64" s="50">
        <v>99</v>
      </c>
      <c r="I64" s="49">
        <v>99</v>
      </c>
      <c r="J64" s="48">
        <v>98</v>
      </c>
      <c r="K64" s="49">
        <v>97</v>
      </c>
      <c r="L64" s="49">
        <v>96</v>
      </c>
      <c r="M64" s="50">
        <v>91</v>
      </c>
      <c r="N64" s="64">
        <f t="shared" si="2"/>
        <v>95.333333333333329</v>
      </c>
    </row>
    <row r="65" spans="2:18" s="1" customFormat="1" ht="18">
      <c r="B65" s="26">
        <v>50</v>
      </c>
      <c r="C65" s="65" t="s">
        <v>84</v>
      </c>
      <c r="D65" s="67"/>
      <c r="E65" s="48">
        <v>83</v>
      </c>
      <c r="F65" s="49">
        <v>97</v>
      </c>
      <c r="G65" s="50">
        <v>88</v>
      </c>
      <c r="H65" s="50">
        <v>88</v>
      </c>
      <c r="I65" s="49">
        <v>88</v>
      </c>
      <c r="J65" s="48">
        <v>95</v>
      </c>
      <c r="K65" s="49">
        <v>94</v>
      </c>
      <c r="L65" s="49">
        <v>98</v>
      </c>
      <c r="M65" s="50">
        <v>79</v>
      </c>
      <c r="N65" s="64">
        <f t="shared" si="2"/>
        <v>90</v>
      </c>
    </row>
    <row r="66" spans="2:18" s="1" customFormat="1" ht="18">
      <c r="B66" s="26">
        <v>51</v>
      </c>
      <c r="C66" s="65" t="s">
        <v>85</v>
      </c>
      <c r="D66" s="67"/>
      <c r="E66" s="48">
        <v>86</v>
      </c>
      <c r="F66" s="49">
        <v>97</v>
      </c>
      <c r="G66" s="50">
        <v>88</v>
      </c>
      <c r="H66" s="50">
        <v>94</v>
      </c>
      <c r="I66" s="49">
        <v>94</v>
      </c>
      <c r="J66" s="48">
        <v>98</v>
      </c>
      <c r="K66" s="49">
        <v>97</v>
      </c>
      <c r="L66" s="49">
        <v>95</v>
      </c>
      <c r="M66" s="50">
        <v>77</v>
      </c>
      <c r="N66" s="64">
        <f t="shared" si="2"/>
        <v>91.777777777777771</v>
      </c>
    </row>
    <row r="67" spans="2:18" s="1" customFormat="1" ht="18">
      <c r="B67" s="26">
        <v>52</v>
      </c>
      <c r="C67" s="65" t="s">
        <v>86</v>
      </c>
      <c r="D67" s="67"/>
      <c r="E67" s="48">
        <v>80</v>
      </c>
      <c r="F67" s="49">
        <v>97</v>
      </c>
      <c r="G67" s="50">
        <v>77</v>
      </c>
      <c r="H67" s="50">
        <v>99</v>
      </c>
      <c r="I67" s="49">
        <v>99</v>
      </c>
      <c r="J67" s="48">
        <v>98</v>
      </c>
      <c r="K67" s="49">
        <v>91</v>
      </c>
      <c r="L67" s="49">
        <v>96</v>
      </c>
      <c r="M67" s="50">
        <v>83</v>
      </c>
      <c r="N67" s="64">
        <f t="shared" si="2"/>
        <v>91.111111111111114</v>
      </c>
    </row>
    <row r="68" spans="2:18" s="1" customFormat="1" ht="18">
      <c r="B68" s="26">
        <v>53</v>
      </c>
      <c r="C68" s="65" t="s">
        <v>87</v>
      </c>
      <c r="D68" s="67"/>
      <c r="E68" s="48">
        <v>95</v>
      </c>
      <c r="F68" s="49">
        <v>97</v>
      </c>
      <c r="G68" s="50">
        <v>89</v>
      </c>
      <c r="H68" s="50">
        <v>98</v>
      </c>
      <c r="I68" s="49">
        <v>98</v>
      </c>
      <c r="J68" s="48">
        <v>98</v>
      </c>
      <c r="K68" s="49">
        <v>98</v>
      </c>
      <c r="L68" s="49">
        <v>97</v>
      </c>
      <c r="M68" s="50">
        <v>85</v>
      </c>
      <c r="N68" s="64">
        <f t="shared" si="2"/>
        <v>95</v>
      </c>
    </row>
    <row r="69" spans="2:18" s="1" customFormat="1" ht="18">
      <c r="B69" s="26">
        <v>54</v>
      </c>
      <c r="C69" s="65" t="s">
        <v>88</v>
      </c>
      <c r="D69" s="67"/>
      <c r="E69" s="48">
        <v>92</v>
      </c>
      <c r="F69" s="49">
        <v>97</v>
      </c>
      <c r="G69" s="50">
        <v>93</v>
      </c>
      <c r="H69" s="50">
        <v>98</v>
      </c>
      <c r="I69" s="49">
        <v>98</v>
      </c>
      <c r="J69" s="48">
        <v>98</v>
      </c>
      <c r="K69" s="49">
        <v>96</v>
      </c>
      <c r="L69" s="49">
        <v>98</v>
      </c>
      <c r="M69" s="50">
        <v>89</v>
      </c>
      <c r="N69" s="64">
        <f t="shared" si="2"/>
        <v>95.444444444444443</v>
      </c>
    </row>
    <row r="70" spans="2:18" s="1" customFormat="1" ht="18">
      <c r="B70" s="26">
        <v>55</v>
      </c>
      <c r="C70" s="65" t="s">
        <v>89</v>
      </c>
      <c r="D70" s="67"/>
      <c r="E70" s="48">
        <v>90</v>
      </c>
      <c r="F70" s="49">
        <v>96</v>
      </c>
      <c r="G70" s="50">
        <v>87</v>
      </c>
      <c r="H70" s="50">
        <v>98</v>
      </c>
      <c r="I70" s="49">
        <v>98</v>
      </c>
      <c r="J70" s="48">
        <v>98</v>
      </c>
      <c r="K70" s="49">
        <v>95</v>
      </c>
      <c r="L70" s="49">
        <v>98</v>
      </c>
      <c r="M70" s="50">
        <v>86</v>
      </c>
      <c r="N70" s="64">
        <f t="shared" si="2"/>
        <v>94</v>
      </c>
    </row>
    <row r="71" spans="2:18" s="1" customFormat="1" ht="18">
      <c r="B71" s="26">
        <v>56</v>
      </c>
      <c r="C71" s="65" t="s">
        <v>90</v>
      </c>
      <c r="D71" s="67"/>
      <c r="E71" s="48">
        <v>78</v>
      </c>
      <c r="F71" s="49">
        <v>97</v>
      </c>
      <c r="G71" s="50">
        <v>85</v>
      </c>
      <c r="H71" s="50">
        <v>97</v>
      </c>
      <c r="I71" s="49">
        <v>97</v>
      </c>
      <c r="J71" s="48">
        <v>98</v>
      </c>
      <c r="K71" s="49">
        <v>88</v>
      </c>
      <c r="L71" s="49">
        <v>97</v>
      </c>
      <c r="M71" s="50">
        <v>85</v>
      </c>
      <c r="N71" s="64">
        <f t="shared" si="2"/>
        <v>91.333333333333329</v>
      </c>
    </row>
    <row r="72" spans="2:18" s="1" customFormat="1" ht="18">
      <c r="B72" s="26">
        <v>57</v>
      </c>
      <c r="C72" s="65" t="s">
        <v>91</v>
      </c>
      <c r="D72" s="67"/>
      <c r="E72" s="48">
        <v>89</v>
      </c>
      <c r="F72" s="49">
        <v>97</v>
      </c>
      <c r="G72" s="50">
        <v>89</v>
      </c>
      <c r="H72" s="50">
        <v>98</v>
      </c>
      <c r="I72" s="49">
        <v>98</v>
      </c>
      <c r="J72" s="48">
        <v>98</v>
      </c>
      <c r="K72" s="49">
        <v>95</v>
      </c>
      <c r="L72" s="49">
        <v>96</v>
      </c>
      <c r="M72" s="50">
        <v>89</v>
      </c>
      <c r="N72" s="64">
        <f t="shared" si="2"/>
        <v>94.333333333333329</v>
      </c>
    </row>
    <row r="73" spans="2:18" s="1" customFormat="1" ht="18">
      <c r="B73" s="26">
        <v>58</v>
      </c>
      <c r="C73" s="65" t="s">
        <v>92</v>
      </c>
      <c r="D73" s="67"/>
      <c r="E73" s="48">
        <v>90</v>
      </c>
      <c r="F73" s="49">
        <v>97</v>
      </c>
      <c r="G73" s="50">
        <v>86</v>
      </c>
      <c r="H73" s="50">
        <v>98</v>
      </c>
      <c r="I73" s="49">
        <v>98</v>
      </c>
      <c r="J73" s="48">
        <v>98</v>
      </c>
      <c r="K73" s="49">
        <v>95</v>
      </c>
      <c r="L73" s="49">
        <v>98</v>
      </c>
      <c r="M73" s="50">
        <v>77</v>
      </c>
      <c r="N73" s="64">
        <f t="shared" si="2"/>
        <v>93</v>
      </c>
    </row>
    <row r="74" spans="2:18" s="1" customFormat="1" ht="18">
      <c r="B74" s="26">
        <v>59</v>
      </c>
      <c r="C74" s="65" t="s">
        <v>93</v>
      </c>
      <c r="D74" s="67"/>
      <c r="E74" s="48">
        <v>95</v>
      </c>
      <c r="F74" s="49">
        <v>97</v>
      </c>
      <c r="G74" s="50">
        <v>91</v>
      </c>
      <c r="H74" s="50">
        <v>98</v>
      </c>
      <c r="I74" s="49">
        <v>98</v>
      </c>
      <c r="J74" s="48">
        <v>98</v>
      </c>
      <c r="K74" s="49">
        <v>97</v>
      </c>
      <c r="L74" s="49">
        <v>97</v>
      </c>
      <c r="M74" s="50">
        <v>92</v>
      </c>
      <c r="N74" s="64">
        <f t="shared" si="2"/>
        <v>95.888888888888886</v>
      </c>
    </row>
    <row r="75" spans="2:18" s="1" customFormat="1" ht="18">
      <c r="B75" s="26">
        <v>60</v>
      </c>
      <c r="C75" s="65" t="s">
        <v>94</v>
      </c>
      <c r="D75" s="67"/>
      <c r="E75" s="48">
        <v>87</v>
      </c>
      <c r="F75" s="49">
        <v>97</v>
      </c>
      <c r="G75" s="50">
        <v>84</v>
      </c>
      <c r="H75" s="50">
        <v>98</v>
      </c>
      <c r="I75" s="49">
        <v>98</v>
      </c>
      <c r="J75" s="48">
        <v>98</v>
      </c>
      <c r="K75" s="49">
        <v>96</v>
      </c>
      <c r="L75" s="49">
        <v>98</v>
      </c>
      <c r="M75" s="50">
        <v>86</v>
      </c>
      <c r="N75" s="64">
        <f t="shared" si="2"/>
        <v>93.555555555555557</v>
      </c>
    </row>
    <row r="76" spans="2:18" s="1" customFormat="1" ht="18">
      <c r="B76" s="26">
        <v>61</v>
      </c>
      <c r="C76" s="65" t="s">
        <v>95</v>
      </c>
      <c r="D76" s="67"/>
      <c r="E76" s="48">
        <v>94</v>
      </c>
      <c r="F76" s="49">
        <v>97</v>
      </c>
      <c r="G76" s="50">
        <v>88</v>
      </c>
      <c r="H76" s="50">
        <v>98</v>
      </c>
      <c r="I76" s="49">
        <v>98</v>
      </c>
      <c r="J76" s="48">
        <v>97</v>
      </c>
      <c r="K76" s="49">
        <v>96</v>
      </c>
      <c r="L76" s="49">
        <v>97</v>
      </c>
      <c r="M76" s="50">
        <v>87</v>
      </c>
      <c r="N76" s="64">
        <f t="shared" ref="N76:N77" si="3">AVERAGE(E76:M76)</f>
        <v>94.666666666666671</v>
      </c>
    </row>
    <row r="77" spans="2:18" ht="18">
      <c r="B77" s="12">
        <v>62</v>
      </c>
      <c r="C77" s="65" t="s">
        <v>96</v>
      </c>
      <c r="D77" s="67"/>
      <c r="E77" s="48">
        <v>94</v>
      </c>
      <c r="F77" s="49">
        <v>98</v>
      </c>
      <c r="G77" s="50">
        <v>93</v>
      </c>
      <c r="H77" s="50">
        <v>99</v>
      </c>
      <c r="I77" s="49">
        <v>99</v>
      </c>
      <c r="J77" s="48">
        <v>98</v>
      </c>
      <c r="K77" s="49">
        <v>97</v>
      </c>
      <c r="L77" s="49">
        <v>98</v>
      </c>
      <c r="M77" s="50">
        <v>90</v>
      </c>
      <c r="N77" s="63">
        <f t="shared" si="3"/>
        <v>96.222222222222229</v>
      </c>
      <c r="O77" s="1"/>
      <c r="P77" s="1"/>
      <c r="Q77" s="1"/>
      <c r="R77" s="1"/>
    </row>
    <row r="78" spans="2:18" ht="18">
      <c r="B78" s="12">
        <v>63</v>
      </c>
      <c r="C78" s="27"/>
      <c r="D78" s="28"/>
      <c r="E78" s="48"/>
      <c r="F78" s="49"/>
      <c r="G78" s="50"/>
      <c r="H78" s="51"/>
      <c r="I78" s="49"/>
      <c r="J78" s="48"/>
      <c r="K78" s="52"/>
      <c r="L78" s="50"/>
      <c r="M78" s="50"/>
      <c r="N78" s="32"/>
      <c r="O78" s="1"/>
      <c r="P78" s="1"/>
      <c r="Q78" s="1"/>
      <c r="R78" s="1"/>
    </row>
    <row r="79" spans="2:18" ht="18">
      <c r="B79" s="12">
        <v>64</v>
      </c>
      <c r="C79" s="27"/>
      <c r="D79" s="28"/>
      <c r="E79" s="48"/>
      <c r="F79" s="49"/>
      <c r="G79" s="50"/>
      <c r="H79" s="51"/>
      <c r="I79" s="49"/>
      <c r="J79" s="48"/>
      <c r="K79" s="52"/>
      <c r="L79" s="50"/>
      <c r="M79" s="50"/>
      <c r="N79" s="32"/>
      <c r="O79" s="1"/>
      <c r="P79" s="1"/>
      <c r="Q79" s="1"/>
      <c r="R79" s="1"/>
    </row>
    <row r="80" spans="2:18" ht="18">
      <c r="B80" s="12">
        <v>65</v>
      </c>
      <c r="C80" s="27"/>
      <c r="D80" s="28"/>
      <c r="E80" s="48"/>
      <c r="F80" s="49"/>
      <c r="G80" s="50"/>
      <c r="H80" s="51"/>
      <c r="I80" s="49"/>
      <c r="J80" s="48"/>
      <c r="K80" s="52"/>
      <c r="L80" s="50"/>
      <c r="M80" s="50"/>
      <c r="N80" s="32"/>
      <c r="O80" s="1"/>
      <c r="P80" s="1"/>
      <c r="Q80" s="1"/>
      <c r="R80" s="1"/>
    </row>
    <row r="81" spans="2:18" ht="18">
      <c r="B81" s="12">
        <v>66</v>
      </c>
      <c r="C81" s="27"/>
      <c r="D81" s="28"/>
      <c r="E81" s="48"/>
      <c r="F81" s="49"/>
      <c r="G81" s="50"/>
      <c r="H81" s="51"/>
      <c r="I81" s="49"/>
      <c r="J81" s="48"/>
      <c r="K81" s="52"/>
      <c r="L81" s="50"/>
      <c r="M81" s="50"/>
      <c r="N81" s="32"/>
      <c r="O81" s="1"/>
      <c r="P81" s="1"/>
      <c r="Q81" s="1"/>
      <c r="R81" s="1"/>
    </row>
    <row r="82" spans="2:18" ht="16.8">
      <c r="B82" s="15"/>
      <c r="C82" s="16"/>
      <c r="D82" s="17"/>
      <c r="E82" s="53"/>
      <c r="F82" s="53"/>
      <c r="G82" s="53"/>
      <c r="H82" s="53"/>
      <c r="I82" s="54"/>
      <c r="J82" s="55"/>
      <c r="K82" s="55"/>
      <c r="L82" s="55"/>
      <c r="M82" s="55"/>
      <c r="N82" s="30"/>
      <c r="O82" s="1"/>
      <c r="P82" s="1"/>
      <c r="Q82" s="1"/>
      <c r="R82" s="1"/>
    </row>
    <row r="83" spans="2:18" ht="16.8">
      <c r="B83" s="21"/>
      <c r="C83" s="22"/>
      <c r="D83" s="24" t="s">
        <v>19</v>
      </c>
      <c r="E83" s="53"/>
      <c r="F83" s="53"/>
      <c r="G83" s="53"/>
      <c r="H83" s="53"/>
      <c r="I83" s="54"/>
      <c r="J83" s="55"/>
      <c r="K83" s="55"/>
      <c r="L83" s="55"/>
      <c r="M83" s="55"/>
      <c r="N83" s="30"/>
      <c r="O83" s="1"/>
      <c r="P83" s="1"/>
      <c r="Q83" s="1"/>
      <c r="R83" s="1"/>
    </row>
    <row r="84" spans="2:18" ht="16.8">
      <c r="B84" s="21"/>
      <c r="C84" s="22"/>
      <c r="D84" s="24"/>
      <c r="E84" s="53"/>
      <c r="F84" s="53"/>
      <c r="G84" s="53"/>
      <c r="H84" s="53"/>
      <c r="I84" s="54"/>
      <c r="J84" s="55"/>
      <c r="K84" s="55"/>
      <c r="L84" s="55"/>
      <c r="M84" s="55"/>
      <c r="N84" s="30"/>
      <c r="O84" s="1"/>
      <c r="P84" s="1"/>
      <c r="Q84" s="1"/>
      <c r="R84" s="1"/>
    </row>
    <row r="85" spans="2:18" ht="16.8">
      <c r="B85" s="21"/>
      <c r="C85" s="22"/>
      <c r="D85" s="29" t="s">
        <v>106</v>
      </c>
      <c r="E85" s="53"/>
      <c r="F85" s="53"/>
      <c r="G85" s="53"/>
      <c r="H85" s="53"/>
      <c r="I85" s="54"/>
      <c r="J85" s="55"/>
      <c r="K85" s="55"/>
      <c r="L85" s="55"/>
      <c r="M85" s="55"/>
      <c r="N85" s="30"/>
      <c r="O85" s="1"/>
      <c r="P85" s="1"/>
      <c r="Q85" s="1"/>
      <c r="R85" s="1"/>
    </row>
    <row r="86" spans="2:18" ht="16.8">
      <c r="B86" s="8"/>
      <c r="C86" s="9"/>
      <c r="D86" s="24" t="s">
        <v>20</v>
      </c>
      <c r="E86" s="53"/>
      <c r="F86" s="56"/>
      <c r="G86" s="56"/>
      <c r="H86" s="53"/>
      <c r="I86" s="57"/>
      <c r="J86" s="55"/>
      <c r="K86" s="55"/>
      <c r="L86" s="55"/>
      <c r="M86" s="55"/>
      <c r="N86" s="30"/>
      <c r="O86" s="1"/>
      <c r="P86" s="1"/>
      <c r="Q86" s="1"/>
      <c r="R86" s="1"/>
    </row>
    <row r="87" spans="2:18" ht="16.8">
      <c r="B87" s="8"/>
      <c r="C87" s="9"/>
      <c r="D87" s="25"/>
      <c r="E87" s="53"/>
      <c r="F87" s="56"/>
      <c r="G87" s="56"/>
      <c r="H87" s="53"/>
      <c r="I87" s="55"/>
      <c r="J87" s="55"/>
      <c r="K87" s="55"/>
      <c r="L87" s="55"/>
      <c r="M87" s="55"/>
      <c r="N87" s="30"/>
      <c r="O87" s="1"/>
      <c r="P87" s="1"/>
      <c r="Q87" s="1"/>
      <c r="R87" s="1"/>
    </row>
    <row r="88" spans="2:18" ht="16.8">
      <c r="B88" s="8"/>
      <c r="C88" s="9"/>
      <c r="D88" s="23" t="s">
        <v>21</v>
      </c>
      <c r="E88" s="53"/>
      <c r="F88" s="53"/>
      <c r="G88" s="53"/>
      <c r="H88" s="53"/>
      <c r="I88" s="55"/>
      <c r="J88" s="55"/>
      <c r="K88" s="55"/>
      <c r="L88" s="55"/>
      <c r="M88" s="55"/>
      <c r="N88" s="30"/>
      <c r="O88" s="1"/>
      <c r="P88" s="1"/>
      <c r="Q88" s="1"/>
      <c r="R88" s="1"/>
    </row>
    <row r="89" spans="2:18" ht="16.8">
      <c r="B89" s="8"/>
      <c r="C89" s="9"/>
      <c r="D89" s="23"/>
      <c r="E89" s="54"/>
      <c r="F89" s="55"/>
      <c r="G89" s="55"/>
      <c r="H89" s="55"/>
      <c r="I89" s="55"/>
      <c r="J89" s="55"/>
      <c r="K89" s="55"/>
      <c r="L89" s="55"/>
      <c r="M89" s="55"/>
      <c r="N89" s="30"/>
      <c r="O89" s="1"/>
      <c r="P89" s="1"/>
      <c r="Q89" s="1"/>
      <c r="R89" s="1"/>
    </row>
    <row r="90" spans="2:18" ht="16.8">
      <c r="B90" s="8"/>
      <c r="C90" s="9"/>
      <c r="D90" s="29" t="s">
        <v>22</v>
      </c>
      <c r="E90" s="54"/>
      <c r="F90" s="55"/>
      <c r="G90" s="55"/>
      <c r="H90" s="55"/>
      <c r="I90" s="55"/>
      <c r="J90" s="55"/>
      <c r="K90" s="55"/>
      <c r="L90" s="55"/>
      <c r="M90" s="55"/>
      <c r="N90" s="30"/>
      <c r="O90" s="1"/>
      <c r="P90" s="1"/>
      <c r="Q90" s="1"/>
      <c r="R90" s="1"/>
    </row>
    <row r="91" spans="2:18" ht="16.8">
      <c r="B91" s="8"/>
      <c r="C91" s="9"/>
      <c r="D91" s="24" t="s">
        <v>23</v>
      </c>
      <c r="E91" s="54"/>
      <c r="F91" s="55"/>
      <c r="G91" s="55"/>
      <c r="H91" s="55"/>
      <c r="I91" s="55"/>
      <c r="J91" s="55"/>
      <c r="K91" s="55"/>
      <c r="L91" s="55"/>
      <c r="M91" s="55"/>
      <c r="N91" s="30"/>
      <c r="O91" s="1"/>
      <c r="P91" s="1"/>
      <c r="Q91" s="1"/>
      <c r="R91" s="1"/>
    </row>
    <row r="92" spans="2:18" ht="16.8">
      <c r="B92" s="8"/>
      <c r="C92" s="9"/>
      <c r="D92" s="24"/>
      <c r="E92" s="54"/>
      <c r="F92" s="55"/>
      <c r="G92" s="55"/>
      <c r="H92" s="55"/>
      <c r="I92" s="55"/>
      <c r="J92" s="55"/>
      <c r="K92" s="55"/>
      <c r="L92" s="55"/>
      <c r="M92" s="55"/>
      <c r="N92" s="30"/>
      <c r="O92" s="1"/>
      <c r="P92" s="1"/>
      <c r="Q92" s="1"/>
      <c r="R92" s="1"/>
    </row>
    <row r="93" spans="2:18" ht="16.8">
      <c r="B93" s="8"/>
      <c r="C93" s="9"/>
      <c r="D93" s="24" t="s">
        <v>24</v>
      </c>
      <c r="E93" s="54"/>
      <c r="F93" s="55"/>
      <c r="G93" s="55"/>
      <c r="H93" s="55"/>
      <c r="I93" s="55"/>
      <c r="J93" s="55"/>
      <c r="K93" s="55"/>
      <c r="L93" s="55"/>
      <c r="M93" s="55"/>
      <c r="N93" s="30"/>
      <c r="O93" s="1"/>
      <c r="P93" s="1"/>
      <c r="Q93" s="1"/>
      <c r="R93" s="1"/>
    </row>
    <row r="94" spans="2:18" ht="16.8">
      <c r="B94" s="8"/>
      <c r="C94" s="9"/>
      <c r="D94" s="24"/>
      <c r="E94" s="54"/>
      <c r="F94" s="55"/>
      <c r="G94" s="55"/>
      <c r="H94" s="55"/>
      <c r="I94" s="55"/>
      <c r="J94" s="55"/>
      <c r="K94" s="55"/>
      <c r="L94" s="55"/>
      <c r="M94" s="55"/>
      <c r="N94" s="30"/>
      <c r="O94" s="1"/>
      <c r="P94" s="1"/>
      <c r="Q94" s="1"/>
      <c r="R94" s="1"/>
    </row>
    <row r="95" spans="2:18" ht="16.8">
      <c r="B95" s="8"/>
      <c r="C95" s="9"/>
      <c r="D95" s="29" t="s">
        <v>25</v>
      </c>
      <c r="E95" s="54"/>
      <c r="F95" s="55"/>
      <c r="G95" s="55"/>
      <c r="H95" s="55"/>
      <c r="I95" s="55"/>
      <c r="J95" s="55"/>
      <c r="K95" s="55"/>
      <c r="L95" s="55"/>
      <c r="M95" s="55"/>
      <c r="N95" s="30"/>
      <c r="O95" s="1"/>
      <c r="P95" s="1"/>
      <c r="Q95" s="1"/>
      <c r="R95" s="1"/>
    </row>
    <row r="96" spans="2:18" ht="16.8">
      <c r="B96" s="8"/>
      <c r="C96" s="9"/>
      <c r="D96" s="24" t="s">
        <v>3</v>
      </c>
      <c r="E96" s="54"/>
      <c r="F96" s="55"/>
      <c r="G96" s="55"/>
      <c r="H96" s="55"/>
      <c r="I96" s="55"/>
      <c r="J96" s="55"/>
      <c r="K96" s="55"/>
      <c r="L96" s="55"/>
      <c r="M96" s="55"/>
      <c r="N96" s="30"/>
      <c r="O96" s="1"/>
      <c r="P96" s="1"/>
      <c r="Q96" s="1"/>
      <c r="R96" s="1"/>
    </row>
    <row r="97" spans="2:18" thickBot="1">
      <c r="B97" s="19"/>
      <c r="C97" s="20"/>
      <c r="D97" s="18"/>
      <c r="E97" s="58"/>
      <c r="F97" s="59"/>
      <c r="G97" s="59"/>
      <c r="H97" s="59"/>
      <c r="I97" s="59"/>
      <c r="J97" s="59"/>
      <c r="K97" s="59"/>
      <c r="L97" s="59"/>
      <c r="M97" s="59"/>
      <c r="N97" s="31"/>
      <c r="O97" s="1"/>
      <c r="P97" s="1"/>
      <c r="Q97" s="1"/>
      <c r="R97" s="1"/>
    </row>
    <row r="98" spans="2:18">
      <c r="B98" s="6"/>
      <c r="C98" s="6"/>
      <c r="D98" s="7"/>
      <c r="E98" s="41"/>
      <c r="F98" s="42"/>
      <c r="G98" s="42"/>
      <c r="H98" s="42"/>
      <c r="I98" s="42"/>
      <c r="J98" s="42"/>
      <c r="K98" s="42"/>
      <c r="L98" s="42"/>
      <c r="M98" s="42"/>
      <c r="N98" s="6"/>
      <c r="O98" s="1"/>
      <c r="P98" s="1"/>
      <c r="Q98" s="1"/>
      <c r="R98" s="1"/>
    </row>
    <row r="99" spans="2:18">
      <c r="B99" s="6"/>
      <c r="C99" s="6"/>
      <c r="D99" s="7"/>
      <c r="E99" s="41"/>
      <c r="F99" s="42"/>
      <c r="G99" s="42"/>
      <c r="H99" s="42"/>
      <c r="I99" s="42"/>
      <c r="J99" s="42"/>
      <c r="K99" s="42"/>
      <c r="L99" s="42"/>
      <c r="M99" s="42"/>
      <c r="N99" s="6"/>
      <c r="O99" s="1"/>
      <c r="P99" s="1"/>
      <c r="Q99" s="1"/>
      <c r="R99" s="1"/>
    </row>
    <row r="100" spans="2:18">
      <c r="B100" s="6"/>
      <c r="C100" s="6"/>
      <c r="D100" s="7"/>
      <c r="E100" s="41"/>
      <c r="F100" s="42"/>
      <c r="G100" s="42"/>
      <c r="H100" s="42"/>
      <c r="I100" s="42"/>
      <c r="J100" s="42"/>
      <c r="K100" s="42"/>
      <c r="L100" s="42"/>
      <c r="M100" s="42"/>
      <c r="N100" s="6"/>
      <c r="O100" s="1"/>
      <c r="P100" s="1"/>
      <c r="Q100" s="1"/>
      <c r="R100" s="1"/>
    </row>
    <row r="101" spans="2:18">
      <c r="B101" s="6"/>
      <c r="C101" s="6"/>
      <c r="D101" s="7"/>
      <c r="E101" s="41"/>
      <c r="F101" s="42"/>
      <c r="G101" s="42"/>
      <c r="H101" s="42"/>
      <c r="I101" s="42"/>
      <c r="J101" s="42"/>
      <c r="K101" s="42"/>
      <c r="L101" s="42"/>
      <c r="M101" s="42"/>
      <c r="N101" s="6"/>
      <c r="O101" s="1"/>
      <c r="P101" s="1"/>
      <c r="Q101" s="1"/>
      <c r="R101" s="1"/>
    </row>
    <row r="102" spans="2:18">
      <c r="B102" s="6"/>
      <c r="C102" s="6"/>
      <c r="D102" s="7"/>
      <c r="E102" s="41"/>
      <c r="F102" s="42"/>
      <c r="G102" s="42"/>
      <c r="H102" s="42"/>
      <c r="I102" s="42"/>
      <c r="J102" s="42"/>
      <c r="K102" s="42"/>
      <c r="L102" s="42"/>
      <c r="M102" s="42"/>
      <c r="N102" s="6"/>
      <c r="O102" s="1"/>
      <c r="P102" s="1"/>
      <c r="Q102" s="1"/>
      <c r="R102" s="1"/>
    </row>
    <row r="103" spans="2:18">
      <c r="B103" s="6"/>
      <c r="C103" s="6"/>
      <c r="D103" s="7"/>
      <c r="E103" s="41"/>
      <c r="F103" s="42"/>
      <c r="G103" s="42"/>
      <c r="H103" s="42"/>
      <c r="I103" s="42"/>
      <c r="J103" s="42"/>
      <c r="K103" s="42"/>
      <c r="L103" s="42"/>
      <c r="M103" s="42"/>
      <c r="N103" s="6"/>
      <c r="O103" s="1"/>
      <c r="P103" s="1"/>
      <c r="Q103" s="1"/>
      <c r="R103" s="1"/>
    </row>
    <row r="104" spans="2:18">
      <c r="B104" s="6"/>
      <c r="C104" s="6"/>
      <c r="D104" s="7"/>
      <c r="E104" s="41"/>
      <c r="F104" s="42"/>
      <c r="G104" s="42"/>
      <c r="H104" s="42"/>
      <c r="I104" s="42"/>
      <c r="J104" s="42"/>
      <c r="K104" s="42"/>
      <c r="L104" s="42"/>
      <c r="M104" s="42"/>
      <c r="N104" s="6"/>
      <c r="O104" s="1"/>
      <c r="P104" s="1"/>
      <c r="Q104" s="1"/>
      <c r="R104" s="1"/>
    </row>
    <row r="105" spans="2:18">
      <c r="B105" s="6"/>
      <c r="C105" s="6"/>
      <c r="D105" s="7"/>
      <c r="E105" s="41"/>
      <c r="F105" s="42"/>
      <c r="G105" s="42"/>
      <c r="H105" s="42"/>
      <c r="I105" s="42"/>
      <c r="J105" s="42"/>
      <c r="K105" s="42"/>
      <c r="L105" s="42"/>
      <c r="M105" s="42"/>
      <c r="N105" s="6"/>
      <c r="O105" s="1"/>
      <c r="P105" s="1"/>
      <c r="Q105" s="1"/>
      <c r="R105" s="1"/>
    </row>
    <row r="106" spans="2:18">
      <c r="B106" s="6"/>
      <c r="C106" s="6"/>
      <c r="D106" s="7"/>
      <c r="E106" s="41"/>
      <c r="F106" s="42"/>
      <c r="G106" s="42"/>
      <c r="H106" s="42"/>
      <c r="I106" s="42"/>
      <c r="J106" s="42"/>
      <c r="K106" s="42"/>
      <c r="L106" s="42"/>
      <c r="M106" s="42"/>
      <c r="N106" s="6"/>
      <c r="O106" s="1"/>
      <c r="P106" s="1"/>
      <c r="Q106" s="1"/>
      <c r="R106" s="1"/>
    </row>
    <row r="107" spans="2:18">
      <c r="B107" s="6"/>
      <c r="C107" s="6"/>
      <c r="D107" s="7"/>
      <c r="E107" s="41"/>
      <c r="F107" s="42"/>
      <c r="G107" s="42"/>
      <c r="H107" s="42"/>
      <c r="I107" s="42"/>
      <c r="J107" s="42"/>
      <c r="K107" s="42"/>
      <c r="L107" s="42"/>
      <c r="M107" s="42"/>
      <c r="N107" s="6"/>
      <c r="O107" s="1"/>
      <c r="P107" s="1"/>
      <c r="Q107" s="1"/>
      <c r="R107" s="1"/>
    </row>
    <row r="108" spans="2:18">
      <c r="O108" s="1"/>
      <c r="P108" s="1"/>
      <c r="Q108" s="1"/>
      <c r="R108" s="1"/>
    </row>
    <row r="109" spans="2:18">
      <c r="O109" s="1"/>
      <c r="P109" s="1"/>
      <c r="Q109" s="1"/>
      <c r="R109" s="1"/>
    </row>
    <row r="110" spans="2:18">
      <c r="O110" s="1"/>
      <c r="P110" s="1"/>
      <c r="Q110" s="1"/>
      <c r="R110" s="1"/>
    </row>
    <row r="111" spans="2:18">
      <c r="O111" s="1"/>
      <c r="P111" s="1"/>
      <c r="Q111" s="1"/>
      <c r="R111" s="1"/>
    </row>
    <row r="112" spans="2:18">
      <c r="O112" s="1"/>
      <c r="P112" s="1"/>
      <c r="Q112" s="1"/>
      <c r="R112" s="1"/>
    </row>
    <row r="113" spans="15:18">
      <c r="O113" s="1"/>
      <c r="P113" s="1"/>
      <c r="Q113" s="1"/>
      <c r="R113" s="1"/>
    </row>
    <row r="114" spans="15:18">
      <c r="O114" s="1"/>
      <c r="P114" s="1"/>
      <c r="Q114" s="1"/>
      <c r="R114" s="1"/>
    </row>
    <row r="115" spans="15:18">
      <c r="O115" s="1"/>
      <c r="P115" s="1"/>
      <c r="Q115" s="1"/>
      <c r="R115" s="1"/>
    </row>
    <row r="116" spans="15:18">
      <c r="O116" s="1"/>
      <c r="P116" s="1"/>
      <c r="Q116" s="1"/>
      <c r="R116" s="1"/>
    </row>
    <row r="117" spans="15:18">
      <c r="O117" s="1"/>
      <c r="P117" s="1"/>
      <c r="Q117" s="1"/>
      <c r="R117" s="1"/>
    </row>
    <row r="118" spans="15:18">
      <c r="O118" s="1"/>
      <c r="P118" s="1"/>
      <c r="Q118" s="1"/>
      <c r="R118" s="1"/>
    </row>
    <row r="119" spans="15:18">
      <c r="O119" s="1"/>
      <c r="P119" s="1"/>
      <c r="Q119" s="1"/>
      <c r="R119" s="1"/>
    </row>
    <row r="120" spans="15:18">
      <c r="O120" s="1"/>
      <c r="P120" s="1"/>
      <c r="Q120" s="1"/>
      <c r="R120" s="1"/>
    </row>
    <row r="121" spans="15:18">
      <c r="O121" s="1"/>
      <c r="P121" s="1"/>
      <c r="Q121" s="1"/>
      <c r="R121" s="1"/>
    </row>
    <row r="122" spans="15:18">
      <c r="O122" s="1"/>
      <c r="P122" s="1"/>
      <c r="Q122" s="1"/>
      <c r="R122" s="1"/>
    </row>
    <row r="123" spans="15:18">
      <c r="O123" s="1"/>
      <c r="P123" s="1"/>
      <c r="Q123" s="1"/>
      <c r="R123" s="1"/>
    </row>
    <row r="124" spans="15:18">
      <c r="O124" s="1"/>
      <c r="P124" s="1"/>
      <c r="Q124" s="1"/>
      <c r="R124" s="1"/>
    </row>
    <row r="125" spans="15:18">
      <c r="O125" s="1"/>
      <c r="P125" s="1"/>
      <c r="Q125" s="1"/>
      <c r="R125" s="1"/>
    </row>
    <row r="126" spans="15:18">
      <c r="O126" s="1"/>
      <c r="P126" s="1"/>
      <c r="Q126" s="1"/>
      <c r="R126" s="1"/>
    </row>
    <row r="127" spans="15:18">
      <c r="O127" s="1"/>
      <c r="P127" s="1"/>
      <c r="Q127" s="1"/>
      <c r="R127" s="1"/>
    </row>
    <row r="128" spans="15:18">
      <c r="O128" s="1"/>
      <c r="P128" s="1"/>
      <c r="Q128" s="1"/>
      <c r="R128" s="1"/>
    </row>
    <row r="129" spans="15:18">
      <c r="O129" s="1"/>
      <c r="P129" s="1"/>
      <c r="Q129" s="1"/>
      <c r="R129" s="1"/>
    </row>
    <row r="130" spans="15:18">
      <c r="O130" s="1"/>
      <c r="P130" s="1"/>
      <c r="Q130" s="1"/>
      <c r="R130" s="1"/>
    </row>
    <row r="131" spans="15:18">
      <c r="O131" s="1"/>
      <c r="P131" s="1"/>
      <c r="Q131" s="1"/>
      <c r="R131" s="1"/>
    </row>
    <row r="132" spans="15:18">
      <c r="O132" s="1"/>
      <c r="P132" s="1"/>
      <c r="Q132" s="1"/>
      <c r="R132" s="1"/>
    </row>
    <row r="133" spans="15:18">
      <c r="O133" s="1"/>
      <c r="P133" s="1"/>
      <c r="Q133" s="1"/>
      <c r="R133" s="1"/>
    </row>
    <row r="134" spans="15:18">
      <c r="O134" s="1"/>
      <c r="P134" s="1"/>
      <c r="Q134" s="1"/>
      <c r="R134" s="1"/>
    </row>
    <row r="135" spans="15:18">
      <c r="O135" s="1"/>
      <c r="P135" s="1"/>
      <c r="Q135" s="1"/>
      <c r="R135" s="1"/>
    </row>
  </sheetData>
  <mergeCells count="18">
    <mergeCell ref="C14:D14"/>
    <mergeCell ref="C15:D15"/>
    <mergeCell ref="E12:N12"/>
    <mergeCell ref="B2:N2"/>
    <mergeCell ref="B6:N6"/>
    <mergeCell ref="B8:N8"/>
    <mergeCell ref="H11:N11"/>
    <mergeCell ref="B13:N13"/>
    <mergeCell ref="E9:G9"/>
    <mergeCell ref="B3:N3"/>
    <mergeCell ref="B4:N4"/>
    <mergeCell ref="B5:N5"/>
    <mergeCell ref="B7:N7"/>
    <mergeCell ref="B9:D9"/>
    <mergeCell ref="E10:G10"/>
    <mergeCell ref="B11:D11"/>
    <mergeCell ref="B12:D12"/>
    <mergeCell ref="E11:G11"/>
  </mergeCells>
  <conditionalFormatting sqref="N78:N81">
    <cfRule type="cellIs" dxfId="22" priority="5" operator="greaterThan">
      <formula>89</formula>
    </cfRule>
    <cfRule type="cellIs" dxfId="21" priority="6" operator="lessThan">
      <formula>75</formula>
    </cfRule>
  </conditionalFormatting>
  <conditionalFormatting sqref="N16:N77">
    <cfRule type="cellIs" dxfId="20" priority="2" operator="greaterThan">
      <formula>89</formula>
    </cfRule>
    <cfRule type="cellIs" dxfId="19" priority="3" operator="lessThan">
      <formula>75</formula>
    </cfRule>
  </conditionalFormatting>
  <conditionalFormatting sqref="E16:M77">
    <cfRule type="cellIs" dxfId="18" priority="1" operator="between">
      <formula>70</formula>
      <formula>79</formula>
    </cfRule>
  </conditionalFormatting>
  <dataValidations count="1">
    <dataValidation type="list" allowBlank="1" showInputMessage="1" showErrorMessage="1" sqref="E9:G9" xr:uid="{00000000-0002-0000-0000-000000000000}">
      <formula1>$AA$3:$AA$6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9E09C-0A1F-4090-A076-D45191B3861A}">
  <dimension ref="A1:AM300"/>
  <sheetViews>
    <sheetView topLeftCell="A25" zoomScale="80" zoomScaleNormal="80" workbookViewId="0">
      <selection activeCell="AF1" sqref="AF1:AF1048576"/>
    </sheetView>
  </sheetViews>
  <sheetFormatPr defaultColWidth="9.109375" defaultRowHeight="18"/>
  <cols>
    <col min="1" max="1" width="5" style="71" customWidth="1"/>
    <col min="2" max="2" width="39.88671875" style="71" customWidth="1"/>
    <col min="3" max="3" width="4.77734375" style="60" customWidth="1"/>
    <col min="4" max="5" width="4.109375" style="60" customWidth="1"/>
    <col min="6" max="6" width="4.77734375" style="60" customWidth="1"/>
    <col min="7" max="8" width="4.109375" style="61" customWidth="1"/>
    <col min="9" max="9" width="4.77734375" style="60" customWidth="1"/>
    <col min="10" max="11" width="4.109375" style="61" customWidth="1"/>
    <col min="12" max="12" width="4.77734375" style="60" customWidth="1"/>
    <col min="13" max="14" width="4.109375" style="61" customWidth="1"/>
    <col min="15" max="15" width="4.77734375" style="60" customWidth="1"/>
    <col min="16" max="17" width="4.109375" style="61" customWidth="1"/>
    <col min="18" max="18" width="4.77734375" style="60" customWidth="1"/>
    <col min="19" max="20" width="4.109375" style="61" customWidth="1"/>
    <col min="21" max="21" width="4.77734375" style="60" customWidth="1"/>
    <col min="22" max="23" width="4.109375" style="61" customWidth="1"/>
    <col min="24" max="24" width="4.77734375" style="60" customWidth="1"/>
    <col min="25" max="26" width="4.109375" style="61" customWidth="1"/>
    <col min="27" max="27" width="4.77734375" style="60" customWidth="1"/>
    <col min="28" max="28" width="4.109375" style="61" customWidth="1"/>
    <col min="29" max="29" width="4.109375" style="42" customWidth="1"/>
    <col min="30" max="30" width="12.109375" style="61" customWidth="1"/>
    <col min="31" max="31" width="9.109375" style="133"/>
    <col min="32" max="32" width="0" style="133" hidden="1" customWidth="1"/>
    <col min="33" max="35" width="9.109375" style="133"/>
    <col min="36" max="39" width="9.109375" style="134"/>
    <col min="40" max="16384" width="9.109375" style="60"/>
  </cols>
  <sheetData>
    <row r="1" spans="1:39">
      <c r="A1" s="68"/>
      <c r="B1" s="68"/>
      <c r="D1" s="41"/>
      <c r="E1" s="41"/>
      <c r="G1" s="42"/>
      <c r="H1" s="42"/>
      <c r="J1" s="42"/>
      <c r="K1" s="42"/>
      <c r="M1" s="42"/>
      <c r="N1" s="42"/>
      <c r="P1" s="42"/>
      <c r="Q1" s="42"/>
      <c r="S1" s="42"/>
      <c r="T1" s="42"/>
      <c r="V1" s="42"/>
      <c r="W1" s="42"/>
      <c r="Y1" s="42"/>
      <c r="Z1" s="42"/>
      <c r="AB1" s="42"/>
      <c r="AD1" s="42"/>
    </row>
    <row r="2" spans="1:39">
      <c r="A2" s="69"/>
      <c r="B2" s="69"/>
      <c r="C2" s="88"/>
      <c r="D2" s="89"/>
      <c r="E2" s="69"/>
      <c r="F2" s="88"/>
      <c r="G2" s="89"/>
      <c r="H2" s="69"/>
      <c r="I2" s="88"/>
      <c r="J2" s="88"/>
      <c r="K2" s="69"/>
      <c r="L2" s="88"/>
      <c r="M2" s="88"/>
      <c r="N2" s="69"/>
      <c r="O2" s="88"/>
      <c r="P2" s="88"/>
      <c r="Q2" s="69"/>
      <c r="R2" s="88"/>
      <c r="S2" s="88"/>
      <c r="T2" s="69"/>
      <c r="U2" s="88"/>
      <c r="V2" s="88"/>
      <c r="W2" s="69"/>
      <c r="X2" s="88"/>
      <c r="Y2" s="88"/>
      <c r="Z2" s="69"/>
      <c r="AA2" s="88"/>
      <c r="AB2" s="88"/>
      <c r="AC2" s="69"/>
      <c r="AD2" s="69"/>
    </row>
    <row r="3" spans="1:39">
      <c r="B3" s="80"/>
      <c r="C3" s="88"/>
      <c r="D3" s="89"/>
      <c r="E3" s="80"/>
      <c r="F3" s="80" t="s">
        <v>182</v>
      </c>
      <c r="G3" s="89"/>
      <c r="H3" s="80"/>
      <c r="I3" s="88"/>
      <c r="J3" s="88"/>
      <c r="K3" s="80"/>
      <c r="L3" s="88"/>
      <c r="M3" s="88"/>
      <c r="N3" s="80"/>
      <c r="O3" s="88"/>
      <c r="P3" s="88"/>
      <c r="Q3" s="80"/>
      <c r="R3" s="88"/>
      <c r="S3" s="88"/>
      <c r="T3" s="80"/>
      <c r="U3" s="88"/>
      <c r="V3" s="88"/>
      <c r="W3" s="80"/>
      <c r="X3" s="88"/>
      <c r="Y3" s="88"/>
      <c r="Z3" s="80"/>
      <c r="AA3" s="88"/>
      <c r="AB3" s="88"/>
      <c r="AC3" s="80"/>
      <c r="AD3" s="80"/>
    </row>
    <row r="4" spans="1:39">
      <c r="B4" s="80"/>
      <c r="C4" s="88"/>
      <c r="D4" s="89"/>
      <c r="E4" s="80"/>
      <c r="F4" s="80" t="s">
        <v>183</v>
      </c>
      <c r="G4" s="89"/>
      <c r="H4" s="80"/>
      <c r="I4" s="88"/>
      <c r="J4" s="88"/>
      <c r="K4" s="80"/>
      <c r="L4" s="88"/>
      <c r="M4" s="88"/>
      <c r="N4" s="80"/>
      <c r="O4" s="88"/>
      <c r="P4" s="88"/>
      <c r="Q4" s="80"/>
      <c r="R4" s="88"/>
      <c r="S4" s="88"/>
      <c r="T4" s="80"/>
      <c r="U4" s="88"/>
      <c r="V4" s="88"/>
      <c r="W4" s="80"/>
      <c r="X4" s="88"/>
      <c r="Y4" s="88"/>
      <c r="Z4" s="80"/>
      <c r="AA4" s="88"/>
      <c r="AB4" s="88"/>
      <c r="AC4" s="80"/>
      <c r="AD4" s="80"/>
    </row>
    <row r="5" spans="1:39">
      <c r="B5" s="80"/>
      <c r="C5" s="88"/>
      <c r="D5" s="89"/>
      <c r="E5" s="80"/>
      <c r="F5" s="80" t="s">
        <v>184</v>
      </c>
      <c r="G5" s="89"/>
      <c r="H5" s="80"/>
      <c r="I5" s="88"/>
      <c r="J5" s="88"/>
      <c r="K5" s="80"/>
      <c r="L5" s="88"/>
      <c r="M5" s="88"/>
      <c r="N5" s="80"/>
      <c r="O5" s="88"/>
      <c r="P5" s="88"/>
      <c r="Q5" s="80"/>
      <c r="R5" s="88"/>
      <c r="S5" s="88"/>
      <c r="T5" s="80"/>
      <c r="U5" s="88"/>
      <c r="V5" s="88"/>
      <c r="W5" s="80"/>
      <c r="X5" s="88"/>
      <c r="Y5" s="88"/>
      <c r="Z5" s="80"/>
      <c r="AA5" s="88"/>
      <c r="AB5" s="88"/>
      <c r="AC5" s="80"/>
      <c r="AD5" s="80"/>
    </row>
    <row r="6" spans="1:39">
      <c r="B6" s="69"/>
      <c r="C6" s="88"/>
      <c r="D6" s="89"/>
      <c r="E6" s="69"/>
      <c r="F6" s="69"/>
      <c r="G6" s="89"/>
      <c r="H6" s="69"/>
      <c r="I6" s="88"/>
      <c r="J6" s="88"/>
      <c r="K6" s="69"/>
      <c r="L6" s="88"/>
      <c r="M6" s="88"/>
      <c r="N6" s="69"/>
      <c r="O6" s="88"/>
      <c r="P6" s="88"/>
      <c r="Q6" s="69"/>
      <c r="R6" s="88"/>
      <c r="S6" s="88"/>
      <c r="T6" s="69"/>
      <c r="U6" s="88"/>
      <c r="V6" s="88"/>
      <c r="W6" s="69"/>
      <c r="X6" s="88"/>
      <c r="Y6" s="88"/>
      <c r="Z6" s="69"/>
      <c r="AA6" s="88"/>
      <c r="AB6" s="88"/>
      <c r="AC6" s="69"/>
      <c r="AD6" s="69"/>
    </row>
    <row r="7" spans="1:39">
      <c r="B7" s="80"/>
      <c r="C7" s="88"/>
      <c r="D7" s="89"/>
      <c r="E7" s="80"/>
      <c r="F7" s="80" t="s">
        <v>185</v>
      </c>
      <c r="G7" s="89"/>
      <c r="H7" s="80"/>
      <c r="I7" s="88"/>
      <c r="J7" s="88"/>
      <c r="K7" s="80"/>
      <c r="L7" s="88"/>
      <c r="M7" s="88"/>
      <c r="N7" s="80"/>
      <c r="O7" s="88"/>
      <c r="P7" s="88"/>
      <c r="Q7" s="80"/>
      <c r="R7" s="88"/>
      <c r="S7" s="88"/>
      <c r="T7" s="80"/>
      <c r="U7" s="88"/>
      <c r="V7" s="88"/>
      <c r="W7" s="80"/>
      <c r="X7" s="88"/>
      <c r="Y7" s="88"/>
      <c r="Z7" s="80"/>
      <c r="AA7" s="88"/>
      <c r="AB7" s="88"/>
      <c r="AC7" s="80"/>
      <c r="AD7" s="80"/>
    </row>
    <row r="8" spans="1:39">
      <c r="A8" s="69"/>
      <c r="B8" s="69"/>
      <c r="C8" s="88"/>
      <c r="D8" s="89"/>
      <c r="E8" s="69"/>
      <c r="F8" s="88"/>
      <c r="G8" s="89"/>
      <c r="H8" s="69"/>
      <c r="I8" s="88"/>
      <c r="J8" s="89"/>
      <c r="K8" s="69"/>
      <c r="L8" s="88"/>
      <c r="M8" s="89"/>
      <c r="N8" s="69"/>
      <c r="O8" s="88"/>
      <c r="P8" s="89"/>
      <c r="Q8" s="69"/>
      <c r="R8" s="88"/>
      <c r="S8" s="89"/>
      <c r="T8" s="69"/>
      <c r="U8" s="88"/>
      <c r="V8" s="89"/>
      <c r="W8" s="69"/>
      <c r="X8" s="88"/>
      <c r="Y8" s="89"/>
      <c r="Z8" s="69"/>
      <c r="AA8" s="88"/>
      <c r="AB8" s="89"/>
      <c r="AC8" s="69"/>
      <c r="AD8" s="69"/>
    </row>
    <row r="9" spans="1:39">
      <c r="A9" s="80" t="s">
        <v>5</v>
      </c>
      <c r="B9" s="80"/>
      <c r="C9" s="88" t="s">
        <v>190</v>
      </c>
      <c r="D9" s="89"/>
      <c r="E9" s="80"/>
      <c r="F9" s="88"/>
      <c r="G9" s="89"/>
      <c r="H9" s="80"/>
      <c r="I9" s="88"/>
      <c r="J9" s="89"/>
      <c r="K9" s="80"/>
      <c r="L9" s="88"/>
      <c r="M9" s="89"/>
      <c r="N9" s="78"/>
      <c r="O9" s="88"/>
      <c r="P9" s="89"/>
      <c r="Q9" s="78"/>
      <c r="R9" s="88"/>
      <c r="S9" s="89"/>
      <c r="T9" s="78"/>
      <c r="U9" s="88"/>
      <c r="V9" s="89"/>
      <c r="W9" s="78"/>
      <c r="X9" s="88"/>
      <c r="Y9" s="89"/>
      <c r="Z9" s="78"/>
      <c r="AA9" s="88"/>
      <c r="AB9" s="89"/>
      <c r="AC9" s="78"/>
      <c r="AD9" s="78"/>
    </row>
    <row r="10" spans="1:39">
      <c r="A10" s="80" t="s">
        <v>17</v>
      </c>
      <c r="B10" s="80"/>
      <c r="C10" s="88" t="s">
        <v>186</v>
      </c>
      <c r="D10" s="89"/>
      <c r="E10" s="70"/>
      <c r="F10" s="88"/>
      <c r="G10" s="89"/>
      <c r="H10" s="70"/>
      <c r="I10" s="88"/>
      <c r="J10" s="89"/>
      <c r="K10" s="70"/>
      <c r="L10" s="88"/>
      <c r="M10" s="89"/>
      <c r="N10" s="78"/>
      <c r="O10" s="88"/>
      <c r="P10" s="89"/>
      <c r="Q10" s="78"/>
      <c r="R10" s="88"/>
      <c r="S10" s="89"/>
      <c r="T10" s="78"/>
      <c r="U10" s="88"/>
      <c r="V10" s="89"/>
      <c r="W10" s="78"/>
      <c r="X10" s="88"/>
      <c r="Y10" s="89"/>
      <c r="Z10" s="78"/>
      <c r="AA10" s="88"/>
      <c r="AB10" s="89"/>
      <c r="AC10" s="78"/>
      <c r="AD10" s="78"/>
    </row>
    <row r="11" spans="1:39">
      <c r="A11" s="80" t="s">
        <v>6</v>
      </c>
      <c r="B11" s="80"/>
      <c r="C11" s="88" t="s">
        <v>188</v>
      </c>
      <c r="D11" s="89"/>
      <c r="E11" s="80"/>
      <c r="F11" s="88"/>
      <c r="G11" s="89"/>
      <c r="H11" s="80"/>
      <c r="I11" s="88"/>
      <c r="J11" s="89"/>
      <c r="K11" s="80"/>
      <c r="L11" s="88"/>
      <c r="M11" s="89"/>
      <c r="N11" s="55"/>
      <c r="O11" s="88"/>
      <c r="P11" s="89"/>
      <c r="Q11" s="55"/>
      <c r="R11" s="88"/>
      <c r="S11" s="89"/>
      <c r="T11" s="55"/>
      <c r="U11" s="88"/>
      <c r="V11" s="89"/>
      <c r="W11" s="55"/>
      <c r="X11" s="88"/>
      <c r="Y11" s="89"/>
      <c r="Z11" s="55"/>
      <c r="AA11" s="88"/>
      <c r="AB11" s="89"/>
      <c r="AC11" s="55"/>
      <c r="AD11" s="55"/>
    </row>
    <row r="12" spans="1:39">
      <c r="A12" s="80" t="s">
        <v>4</v>
      </c>
      <c r="B12" s="80"/>
      <c r="C12" s="88" t="s">
        <v>106</v>
      </c>
      <c r="D12" s="89"/>
      <c r="E12" s="80"/>
      <c r="F12" s="88"/>
      <c r="G12" s="89"/>
      <c r="H12" s="80"/>
      <c r="I12" s="88"/>
      <c r="J12" s="89"/>
      <c r="K12" s="80"/>
      <c r="L12" s="88"/>
      <c r="M12" s="89"/>
      <c r="N12" s="80"/>
      <c r="O12" s="88"/>
      <c r="P12" s="89"/>
      <c r="Q12" s="80"/>
      <c r="R12" s="88"/>
      <c r="S12" s="89"/>
      <c r="T12" s="80"/>
      <c r="U12" s="88"/>
      <c r="V12" s="89"/>
      <c r="W12" s="80"/>
      <c r="X12" s="88"/>
      <c r="Y12" s="89"/>
      <c r="Z12" s="80"/>
      <c r="AA12" s="88"/>
      <c r="AB12" s="89"/>
      <c r="AC12" s="80"/>
      <c r="AD12" s="80"/>
    </row>
    <row r="13" spans="1:39" ht="18.600000000000001" thickBot="1">
      <c r="A13" s="69" t="s">
        <v>2</v>
      </c>
      <c r="B13" s="69"/>
      <c r="C13" s="88"/>
      <c r="D13" s="89"/>
      <c r="E13" s="69"/>
      <c r="F13" s="88"/>
      <c r="G13" s="89"/>
      <c r="H13" s="69"/>
      <c r="I13" s="88"/>
      <c r="J13" s="88"/>
      <c r="K13" s="69"/>
      <c r="L13" s="88"/>
      <c r="M13" s="88"/>
      <c r="N13" s="69"/>
      <c r="O13" s="88"/>
      <c r="P13" s="88"/>
      <c r="Q13" s="69"/>
      <c r="R13" s="88"/>
      <c r="S13" s="88"/>
      <c r="T13" s="69"/>
      <c r="U13" s="88"/>
      <c r="V13" s="88"/>
      <c r="W13" s="69"/>
      <c r="X13" s="88"/>
      <c r="Y13" s="88"/>
      <c r="Z13" s="69"/>
      <c r="AA13" s="88"/>
      <c r="AB13" s="88"/>
      <c r="AC13" s="69"/>
      <c r="AD13" s="69"/>
    </row>
    <row r="14" spans="1:39" ht="149.4" customHeight="1">
      <c r="A14" s="123" t="s">
        <v>1</v>
      </c>
      <c r="B14" s="124" t="s">
        <v>0</v>
      </c>
      <c r="C14" s="125" t="s">
        <v>108</v>
      </c>
      <c r="D14" s="125" t="s">
        <v>108</v>
      </c>
      <c r="E14" s="126"/>
      <c r="F14" s="125" t="s">
        <v>109</v>
      </c>
      <c r="G14" s="125" t="s">
        <v>109</v>
      </c>
      <c r="H14" s="126"/>
      <c r="I14" s="125" t="s">
        <v>110</v>
      </c>
      <c r="J14" s="125" t="s">
        <v>110</v>
      </c>
      <c r="K14" s="126"/>
      <c r="L14" s="125" t="s">
        <v>111</v>
      </c>
      <c r="M14" s="125" t="s">
        <v>111</v>
      </c>
      <c r="N14" s="126"/>
      <c r="O14" s="125" t="s">
        <v>112</v>
      </c>
      <c r="P14" s="125" t="s">
        <v>112</v>
      </c>
      <c r="Q14" s="126"/>
      <c r="R14" s="125" t="s">
        <v>113</v>
      </c>
      <c r="S14" s="125" t="s">
        <v>113</v>
      </c>
      <c r="T14" s="126"/>
      <c r="U14" s="125" t="s">
        <v>114</v>
      </c>
      <c r="V14" s="125" t="s">
        <v>114</v>
      </c>
      <c r="W14" s="126"/>
      <c r="X14" s="125" t="s">
        <v>115</v>
      </c>
      <c r="Y14" s="125" t="s">
        <v>115</v>
      </c>
      <c r="Z14" s="126"/>
      <c r="AA14" s="125" t="s">
        <v>116</v>
      </c>
      <c r="AB14" s="125" t="s">
        <v>116</v>
      </c>
      <c r="AC14" s="126"/>
      <c r="AD14" s="127" t="s">
        <v>8</v>
      </c>
      <c r="AF14" s="135" t="s">
        <v>189</v>
      </c>
    </row>
    <row r="15" spans="1:39" s="87" customFormat="1" ht="16.2" thickBot="1">
      <c r="A15" s="128"/>
      <c r="B15" s="140"/>
      <c r="C15" s="129" t="s">
        <v>117</v>
      </c>
      <c r="D15" s="129" t="s">
        <v>118</v>
      </c>
      <c r="E15" s="129"/>
      <c r="F15" s="129" t="s">
        <v>117</v>
      </c>
      <c r="G15" s="129" t="s">
        <v>118</v>
      </c>
      <c r="H15" s="129"/>
      <c r="I15" s="129" t="s">
        <v>117</v>
      </c>
      <c r="J15" s="129" t="s">
        <v>118</v>
      </c>
      <c r="K15" s="129"/>
      <c r="L15" s="129" t="s">
        <v>117</v>
      </c>
      <c r="M15" s="129" t="s">
        <v>118</v>
      </c>
      <c r="N15" s="129"/>
      <c r="O15" s="129" t="s">
        <v>117</v>
      </c>
      <c r="P15" s="129" t="s">
        <v>118</v>
      </c>
      <c r="Q15" s="129"/>
      <c r="R15" s="129" t="s">
        <v>117</v>
      </c>
      <c r="S15" s="129" t="s">
        <v>118</v>
      </c>
      <c r="T15" s="129"/>
      <c r="U15" s="129" t="s">
        <v>117</v>
      </c>
      <c r="V15" s="129" t="s">
        <v>118</v>
      </c>
      <c r="W15" s="129"/>
      <c r="X15" s="129" t="s">
        <v>117</v>
      </c>
      <c r="Y15" s="129" t="s">
        <v>118</v>
      </c>
      <c r="Z15" s="129"/>
      <c r="AA15" s="129" t="s">
        <v>117</v>
      </c>
      <c r="AB15" s="129" t="s">
        <v>118</v>
      </c>
      <c r="AC15" s="130"/>
      <c r="AD15" s="131"/>
      <c r="AE15" s="136"/>
      <c r="AF15" s="136"/>
      <c r="AG15" s="136"/>
      <c r="AH15" s="136"/>
      <c r="AI15" s="136"/>
      <c r="AJ15" s="137"/>
      <c r="AK15" s="137"/>
      <c r="AL15" s="137"/>
      <c r="AM15" s="137"/>
    </row>
    <row r="16" spans="1:39" ht="15.75" customHeight="1">
      <c r="A16" s="109">
        <v>1</v>
      </c>
      <c r="B16" s="110" t="s">
        <v>35</v>
      </c>
      <c r="C16" s="111">
        <v>87</v>
      </c>
      <c r="D16" s="111">
        <v>90</v>
      </c>
      <c r="E16" s="112">
        <f>AVERAGE(C16:D16)</f>
        <v>88.5</v>
      </c>
      <c r="F16" s="111">
        <v>87</v>
      </c>
      <c r="G16" s="111">
        <v>93</v>
      </c>
      <c r="H16" s="112">
        <f>AVERAGE(F16:G16)</f>
        <v>90</v>
      </c>
      <c r="I16" s="111">
        <v>85</v>
      </c>
      <c r="J16" s="111">
        <v>82</v>
      </c>
      <c r="K16" s="112">
        <f>AVERAGE(I16:J16)</f>
        <v>83.5</v>
      </c>
      <c r="L16" s="111">
        <v>94</v>
      </c>
      <c r="M16" s="111">
        <v>86</v>
      </c>
      <c r="N16" s="112">
        <f>AVERAGE(L16:M16)</f>
        <v>90</v>
      </c>
      <c r="O16" s="111">
        <v>84</v>
      </c>
      <c r="P16" s="111">
        <v>87</v>
      </c>
      <c r="Q16" s="112">
        <f>AVERAGE(O16:P16)</f>
        <v>85.5</v>
      </c>
      <c r="R16" s="111">
        <v>88</v>
      </c>
      <c r="S16" s="111">
        <v>96</v>
      </c>
      <c r="T16" s="112">
        <f>AVERAGE(R16:S16)</f>
        <v>92</v>
      </c>
      <c r="U16" s="111">
        <v>91</v>
      </c>
      <c r="V16" s="111">
        <v>92</v>
      </c>
      <c r="W16" s="112">
        <f>AVERAGE(U16:V16)</f>
        <v>91.5</v>
      </c>
      <c r="X16" s="111">
        <v>90</v>
      </c>
      <c r="Y16" s="111">
        <v>90</v>
      </c>
      <c r="Z16" s="112">
        <f>AVERAGE(X16:Y16)</f>
        <v>90</v>
      </c>
      <c r="AA16" s="111">
        <v>95</v>
      </c>
      <c r="AB16" s="111">
        <v>93</v>
      </c>
      <c r="AC16" s="112">
        <f>AVERAGE(AA16:AB16)</f>
        <v>94</v>
      </c>
      <c r="AD16" s="113">
        <f>AVERAGE(E16,H16,K16,N16,Q16,T16,W16,Z16,AC16)</f>
        <v>89.444444444444443</v>
      </c>
      <c r="AF16" s="138" t="str">
        <f>IF(COUNTIF(C16:AC16,"&lt;=79")&gt;0,"NO","YES")</f>
        <v>YES</v>
      </c>
    </row>
    <row r="17" spans="1:39">
      <c r="A17" s="114">
        <v>2</v>
      </c>
      <c r="B17" s="105" t="s">
        <v>36</v>
      </c>
      <c r="C17" s="106">
        <v>88</v>
      </c>
      <c r="D17" s="106">
        <v>97</v>
      </c>
      <c r="E17" s="107">
        <f t="shared" ref="E17:E77" si="0">AVERAGE(C17:D17)</f>
        <v>92.5</v>
      </c>
      <c r="F17" s="106">
        <v>90</v>
      </c>
      <c r="G17" s="106">
        <v>94</v>
      </c>
      <c r="H17" s="107">
        <f t="shared" ref="H17:H77" si="1">AVERAGE(F17:G17)</f>
        <v>92</v>
      </c>
      <c r="I17" s="106">
        <v>86</v>
      </c>
      <c r="J17" s="106">
        <v>88</v>
      </c>
      <c r="K17" s="107">
        <f t="shared" ref="K17:K77" si="2">AVERAGE(I17:J17)</f>
        <v>87</v>
      </c>
      <c r="L17" s="106">
        <v>96</v>
      </c>
      <c r="M17" s="106">
        <v>91</v>
      </c>
      <c r="N17" s="107">
        <f t="shared" ref="N17:N77" si="3">AVERAGE(L17:M17)</f>
        <v>93.5</v>
      </c>
      <c r="O17" s="106">
        <v>83</v>
      </c>
      <c r="P17" s="106">
        <v>86</v>
      </c>
      <c r="Q17" s="107">
        <f t="shared" ref="Q17:Q77" si="4">AVERAGE(O17:P17)</f>
        <v>84.5</v>
      </c>
      <c r="R17" s="106">
        <v>96</v>
      </c>
      <c r="S17" s="106">
        <v>98</v>
      </c>
      <c r="T17" s="107">
        <f t="shared" ref="T17:T77" si="5">AVERAGE(R17:S17)</f>
        <v>97</v>
      </c>
      <c r="U17" s="106">
        <v>92</v>
      </c>
      <c r="V17" s="106">
        <v>95</v>
      </c>
      <c r="W17" s="107">
        <f t="shared" ref="W17:W77" si="6">AVERAGE(U17:V17)</f>
        <v>93.5</v>
      </c>
      <c r="X17" s="106">
        <v>90</v>
      </c>
      <c r="Y17" s="106">
        <v>94</v>
      </c>
      <c r="Z17" s="107">
        <f t="shared" ref="Z17:Z77" si="7">AVERAGE(X17:Y17)</f>
        <v>92</v>
      </c>
      <c r="AA17" s="106">
        <v>95</v>
      </c>
      <c r="AB17" s="106">
        <v>98</v>
      </c>
      <c r="AC17" s="107">
        <f t="shared" ref="AC17:AC77" si="8">AVERAGE(AA17:AB17)</f>
        <v>96.5</v>
      </c>
      <c r="AD17" s="115">
        <f t="shared" ref="AD17:AD77" si="9">AVERAGE(E17,H17,K17,N17,Q17,T17,W17,Z17,AC17)</f>
        <v>92.055555555555557</v>
      </c>
      <c r="AF17" s="138" t="str">
        <f t="shared" ref="AF17:AF77" si="10">IF(COUNTIF(C17:AC17,"&lt;=79")&gt;0,"NO","YES")</f>
        <v>YES</v>
      </c>
    </row>
    <row r="18" spans="1:39">
      <c r="A18" s="114">
        <v>3</v>
      </c>
      <c r="B18" s="105" t="s">
        <v>37</v>
      </c>
      <c r="C18" s="106">
        <v>79</v>
      </c>
      <c r="D18" s="106">
        <v>86</v>
      </c>
      <c r="E18" s="107">
        <f t="shared" si="0"/>
        <v>82.5</v>
      </c>
      <c r="F18" s="106">
        <v>83</v>
      </c>
      <c r="G18" s="106">
        <v>89</v>
      </c>
      <c r="H18" s="107">
        <f t="shared" si="1"/>
        <v>86</v>
      </c>
      <c r="I18" s="106">
        <v>81</v>
      </c>
      <c r="J18" s="106">
        <v>80</v>
      </c>
      <c r="K18" s="107">
        <f t="shared" si="2"/>
        <v>80.5</v>
      </c>
      <c r="L18" s="106">
        <v>86</v>
      </c>
      <c r="M18" s="106">
        <v>86</v>
      </c>
      <c r="N18" s="107">
        <f t="shared" si="3"/>
        <v>86</v>
      </c>
      <c r="O18" s="106">
        <v>80</v>
      </c>
      <c r="P18" s="106">
        <v>77</v>
      </c>
      <c r="Q18" s="107">
        <f t="shared" si="4"/>
        <v>78.5</v>
      </c>
      <c r="R18" s="106">
        <v>77</v>
      </c>
      <c r="S18" s="106">
        <v>85</v>
      </c>
      <c r="T18" s="107">
        <f t="shared" si="5"/>
        <v>81</v>
      </c>
      <c r="U18" s="106">
        <v>86</v>
      </c>
      <c r="V18" s="106">
        <v>87</v>
      </c>
      <c r="W18" s="107">
        <f t="shared" si="6"/>
        <v>86.5</v>
      </c>
      <c r="X18" s="106">
        <v>84</v>
      </c>
      <c r="Y18" s="106">
        <v>90</v>
      </c>
      <c r="Z18" s="107">
        <f t="shared" si="7"/>
        <v>87</v>
      </c>
      <c r="AA18" s="106">
        <v>95</v>
      </c>
      <c r="AB18" s="106">
        <v>95</v>
      </c>
      <c r="AC18" s="107">
        <f t="shared" si="8"/>
        <v>95</v>
      </c>
      <c r="AD18" s="115">
        <f t="shared" si="9"/>
        <v>84.777777777777771</v>
      </c>
      <c r="AF18" s="138" t="str">
        <f t="shared" si="10"/>
        <v>NO</v>
      </c>
    </row>
    <row r="19" spans="1:39">
      <c r="A19" s="114">
        <v>4</v>
      </c>
      <c r="B19" s="105" t="s">
        <v>38</v>
      </c>
      <c r="C19" s="106">
        <v>87</v>
      </c>
      <c r="D19" s="106">
        <v>93</v>
      </c>
      <c r="E19" s="107">
        <f t="shared" si="0"/>
        <v>90</v>
      </c>
      <c r="F19" s="106">
        <v>92</v>
      </c>
      <c r="G19" s="106">
        <v>95</v>
      </c>
      <c r="H19" s="107">
        <f t="shared" si="1"/>
        <v>93.5</v>
      </c>
      <c r="I19" s="106">
        <v>85</v>
      </c>
      <c r="J19" s="106">
        <v>86</v>
      </c>
      <c r="K19" s="107">
        <f t="shared" si="2"/>
        <v>85.5</v>
      </c>
      <c r="L19" s="106">
        <v>96</v>
      </c>
      <c r="M19" s="106">
        <v>92</v>
      </c>
      <c r="N19" s="107">
        <f t="shared" si="3"/>
        <v>94</v>
      </c>
      <c r="O19" s="106">
        <v>85</v>
      </c>
      <c r="P19" s="106">
        <v>85</v>
      </c>
      <c r="Q19" s="107">
        <f t="shared" si="4"/>
        <v>85</v>
      </c>
      <c r="R19" s="106">
        <v>89</v>
      </c>
      <c r="S19" s="106">
        <v>92</v>
      </c>
      <c r="T19" s="107">
        <f t="shared" si="5"/>
        <v>90.5</v>
      </c>
      <c r="U19" s="106">
        <v>89</v>
      </c>
      <c r="V19" s="106">
        <v>95</v>
      </c>
      <c r="W19" s="107">
        <f t="shared" si="6"/>
        <v>92</v>
      </c>
      <c r="X19" s="106">
        <v>96</v>
      </c>
      <c r="Y19" s="106">
        <v>98</v>
      </c>
      <c r="Z19" s="107">
        <f t="shared" si="7"/>
        <v>97</v>
      </c>
      <c r="AA19" s="106">
        <v>95</v>
      </c>
      <c r="AB19" s="106">
        <v>98</v>
      </c>
      <c r="AC19" s="107">
        <f t="shared" si="8"/>
        <v>96.5</v>
      </c>
      <c r="AD19" s="115">
        <f t="shared" si="9"/>
        <v>91.555555555555557</v>
      </c>
      <c r="AF19" s="138" t="str">
        <f t="shared" si="10"/>
        <v>YES</v>
      </c>
    </row>
    <row r="20" spans="1:39">
      <c r="A20" s="114">
        <v>5</v>
      </c>
      <c r="B20" s="105" t="s">
        <v>39</v>
      </c>
      <c r="C20" s="106">
        <v>87</v>
      </c>
      <c r="D20" s="106">
        <v>92</v>
      </c>
      <c r="E20" s="107">
        <f t="shared" si="0"/>
        <v>89.5</v>
      </c>
      <c r="F20" s="106">
        <v>92</v>
      </c>
      <c r="G20" s="106">
        <v>93</v>
      </c>
      <c r="H20" s="107">
        <f t="shared" si="1"/>
        <v>92.5</v>
      </c>
      <c r="I20" s="106">
        <v>87</v>
      </c>
      <c r="J20" s="106">
        <v>85</v>
      </c>
      <c r="K20" s="107">
        <f t="shared" si="2"/>
        <v>86</v>
      </c>
      <c r="L20" s="106">
        <v>96</v>
      </c>
      <c r="M20" s="106">
        <v>90</v>
      </c>
      <c r="N20" s="107">
        <f t="shared" si="3"/>
        <v>93</v>
      </c>
      <c r="O20" s="106">
        <v>81</v>
      </c>
      <c r="P20" s="106">
        <v>84</v>
      </c>
      <c r="Q20" s="107">
        <f t="shared" si="4"/>
        <v>82.5</v>
      </c>
      <c r="R20" s="106">
        <v>91</v>
      </c>
      <c r="S20" s="106">
        <v>90</v>
      </c>
      <c r="T20" s="107">
        <f t="shared" si="5"/>
        <v>90.5</v>
      </c>
      <c r="U20" s="106">
        <v>91</v>
      </c>
      <c r="V20" s="106">
        <v>92</v>
      </c>
      <c r="W20" s="107">
        <f t="shared" si="6"/>
        <v>91.5</v>
      </c>
      <c r="X20" s="106">
        <v>92</v>
      </c>
      <c r="Y20" s="106">
        <v>90</v>
      </c>
      <c r="Z20" s="107">
        <f t="shared" si="7"/>
        <v>91</v>
      </c>
      <c r="AA20" s="106">
        <v>95</v>
      </c>
      <c r="AB20" s="106">
        <v>98</v>
      </c>
      <c r="AC20" s="107">
        <f t="shared" si="8"/>
        <v>96.5</v>
      </c>
      <c r="AD20" s="115">
        <f t="shared" si="9"/>
        <v>90.333333333333329</v>
      </c>
      <c r="AF20" s="138" t="str">
        <f t="shared" si="10"/>
        <v>YES</v>
      </c>
    </row>
    <row r="21" spans="1:39">
      <c r="A21" s="114">
        <v>6</v>
      </c>
      <c r="B21" s="105" t="s">
        <v>40</v>
      </c>
      <c r="C21" s="106">
        <v>88</v>
      </c>
      <c r="D21" s="106">
        <v>89</v>
      </c>
      <c r="E21" s="107">
        <f t="shared" si="0"/>
        <v>88.5</v>
      </c>
      <c r="F21" s="106">
        <v>92</v>
      </c>
      <c r="G21" s="106">
        <v>95</v>
      </c>
      <c r="H21" s="107">
        <f t="shared" si="1"/>
        <v>93.5</v>
      </c>
      <c r="I21" s="106">
        <v>92</v>
      </c>
      <c r="J21" s="106">
        <v>90</v>
      </c>
      <c r="K21" s="107">
        <f t="shared" si="2"/>
        <v>91</v>
      </c>
      <c r="L21" s="106">
        <v>95</v>
      </c>
      <c r="M21" s="106">
        <v>95</v>
      </c>
      <c r="N21" s="107">
        <f t="shared" si="3"/>
        <v>95</v>
      </c>
      <c r="O21" s="106">
        <v>87</v>
      </c>
      <c r="P21" s="106">
        <v>88</v>
      </c>
      <c r="Q21" s="107">
        <f t="shared" si="4"/>
        <v>87.5</v>
      </c>
      <c r="R21" s="106">
        <v>91</v>
      </c>
      <c r="S21" s="106">
        <v>92</v>
      </c>
      <c r="T21" s="107">
        <f t="shared" si="5"/>
        <v>91.5</v>
      </c>
      <c r="U21" s="106">
        <v>89</v>
      </c>
      <c r="V21" s="106">
        <v>95</v>
      </c>
      <c r="W21" s="107">
        <f t="shared" si="6"/>
        <v>92</v>
      </c>
      <c r="X21" s="106">
        <v>94</v>
      </c>
      <c r="Y21" s="106">
        <v>96</v>
      </c>
      <c r="Z21" s="107">
        <f t="shared" si="7"/>
        <v>95</v>
      </c>
      <c r="AA21" s="106">
        <v>95</v>
      </c>
      <c r="AB21" s="106">
        <v>95</v>
      </c>
      <c r="AC21" s="107">
        <f t="shared" si="8"/>
        <v>95</v>
      </c>
      <c r="AD21" s="115">
        <f t="shared" si="9"/>
        <v>92.111111111111114</v>
      </c>
      <c r="AF21" s="138" t="str">
        <f t="shared" si="10"/>
        <v>YES</v>
      </c>
    </row>
    <row r="22" spans="1:39">
      <c r="A22" s="114">
        <v>7</v>
      </c>
      <c r="B22" s="105" t="s">
        <v>41</v>
      </c>
      <c r="C22" s="106">
        <v>88</v>
      </c>
      <c r="D22" s="106">
        <v>88</v>
      </c>
      <c r="E22" s="107">
        <f t="shared" si="0"/>
        <v>88</v>
      </c>
      <c r="F22" s="106">
        <v>91</v>
      </c>
      <c r="G22" s="106">
        <v>95</v>
      </c>
      <c r="H22" s="107">
        <f t="shared" si="1"/>
        <v>93</v>
      </c>
      <c r="I22" s="106">
        <v>86</v>
      </c>
      <c r="J22" s="106">
        <v>87</v>
      </c>
      <c r="K22" s="107">
        <f t="shared" si="2"/>
        <v>86.5</v>
      </c>
      <c r="L22" s="106">
        <v>96</v>
      </c>
      <c r="M22" s="106">
        <v>91</v>
      </c>
      <c r="N22" s="107">
        <f t="shared" si="3"/>
        <v>93.5</v>
      </c>
      <c r="O22" s="106">
        <v>85</v>
      </c>
      <c r="P22" s="106">
        <v>88</v>
      </c>
      <c r="Q22" s="107">
        <f t="shared" si="4"/>
        <v>86.5</v>
      </c>
      <c r="R22" s="106">
        <v>92</v>
      </c>
      <c r="S22" s="106">
        <v>96</v>
      </c>
      <c r="T22" s="107">
        <f t="shared" si="5"/>
        <v>94</v>
      </c>
      <c r="U22" s="106">
        <v>93</v>
      </c>
      <c r="V22" s="106">
        <v>97</v>
      </c>
      <c r="W22" s="107">
        <f t="shared" si="6"/>
        <v>95</v>
      </c>
      <c r="X22" s="106">
        <v>94</v>
      </c>
      <c r="Y22" s="106">
        <v>95</v>
      </c>
      <c r="Z22" s="107">
        <f t="shared" si="7"/>
        <v>94.5</v>
      </c>
      <c r="AA22" s="106">
        <v>95</v>
      </c>
      <c r="AB22" s="106">
        <v>94</v>
      </c>
      <c r="AC22" s="107">
        <f t="shared" si="8"/>
        <v>94.5</v>
      </c>
      <c r="AD22" s="115">
        <f t="shared" si="9"/>
        <v>91.722222222222229</v>
      </c>
      <c r="AF22" s="138" t="str">
        <f t="shared" si="10"/>
        <v>YES</v>
      </c>
    </row>
    <row r="23" spans="1:39">
      <c r="A23" s="114">
        <v>8</v>
      </c>
      <c r="B23" s="105" t="s">
        <v>42</v>
      </c>
      <c r="C23" s="106">
        <v>80</v>
      </c>
      <c r="D23" s="106">
        <v>84</v>
      </c>
      <c r="E23" s="107">
        <f t="shared" si="0"/>
        <v>82</v>
      </c>
      <c r="F23" s="106">
        <v>85</v>
      </c>
      <c r="G23" s="106">
        <v>91</v>
      </c>
      <c r="H23" s="107">
        <f t="shared" si="1"/>
        <v>88</v>
      </c>
      <c r="I23" s="106">
        <v>86</v>
      </c>
      <c r="J23" s="106">
        <v>82</v>
      </c>
      <c r="K23" s="107">
        <f t="shared" si="2"/>
        <v>84</v>
      </c>
      <c r="L23" s="106">
        <v>94</v>
      </c>
      <c r="M23" s="106">
        <v>88</v>
      </c>
      <c r="N23" s="107">
        <f t="shared" si="3"/>
        <v>91</v>
      </c>
      <c r="O23" s="106">
        <v>87</v>
      </c>
      <c r="P23" s="106">
        <v>88</v>
      </c>
      <c r="Q23" s="107">
        <f t="shared" si="4"/>
        <v>87.5</v>
      </c>
      <c r="R23" s="106">
        <v>79</v>
      </c>
      <c r="S23" s="106">
        <v>80</v>
      </c>
      <c r="T23" s="107">
        <f t="shared" si="5"/>
        <v>79.5</v>
      </c>
      <c r="U23" s="106">
        <v>88</v>
      </c>
      <c r="V23" s="106">
        <v>92</v>
      </c>
      <c r="W23" s="107">
        <f t="shared" si="6"/>
        <v>90</v>
      </c>
      <c r="X23" s="106">
        <v>93</v>
      </c>
      <c r="Y23" s="106">
        <v>95</v>
      </c>
      <c r="Z23" s="107">
        <f t="shared" si="7"/>
        <v>94</v>
      </c>
      <c r="AA23" s="106">
        <v>94</v>
      </c>
      <c r="AB23" s="106">
        <v>97</v>
      </c>
      <c r="AC23" s="107">
        <f t="shared" si="8"/>
        <v>95.5</v>
      </c>
      <c r="AD23" s="115">
        <f t="shared" si="9"/>
        <v>87.944444444444443</v>
      </c>
      <c r="AF23" s="138" t="str">
        <f t="shared" si="10"/>
        <v>NO</v>
      </c>
    </row>
    <row r="24" spans="1:39">
      <c r="A24" s="114">
        <v>9</v>
      </c>
      <c r="B24" s="105" t="s">
        <v>43</v>
      </c>
      <c r="C24" s="106">
        <v>89</v>
      </c>
      <c r="D24" s="106">
        <v>88</v>
      </c>
      <c r="E24" s="107">
        <f t="shared" si="0"/>
        <v>88.5</v>
      </c>
      <c r="F24" s="106">
        <v>95</v>
      </c>
      <c r="G24" s="106">
        <v>95</v>
      </c>
      <c r="H24" s="107">
        <f t="shared" si="1"/>
        <v>95</v>
      </c>
      <c r="I24" s="106">
        <v>92</v>
      </c>
      <c r="J24" s="106">
        <v>90</v>
      </c>
      <c r="K24" s="107">
        <f t="shared" si="2"/>
        <v>91</v>
      </c>
      <c r="L24" s="106">
        <v>98</v>
      </c>
      <c r="M24" s="106">
        <v>94</v>
      </c>
      <c r="N24" s="107">
        <f t="shared" si="3"/>
        <v>96</v>
      </c>
      <c r="O24" s="106">
        <v>86</v>
      </c>
      <c r="P24" s="106">
        <v>89</v>
      </c>
      <c r="Q24" s="107">
        <f t="shared" si="4"/>
        <v>87.5</v>
      </c>
      <c r="R24" s="106">
        <v>93</v>
      </c>
      <c r="S24" s="106">
        <v>96</v>
      </c>
      <c r="T24" s="107">
        <f t="shared" si="5"/>
        <v>94.5</v>
      </c>
      <c r="U24" s="106">
        <v>91</v>
      </c>
      <c r="V24" s="106">
        <v>94</v>
      </c>
      <c r="W24" s="107">
        <f t="shared" si="6"/>
        <v>92.5</v>
      </c>
      <c r="X24" s="106">
        <v>95</v>
      </c>
      <c r="Y24" s="106">
        <v>96</v>
      </c>
      <c r="Z24" s="107">
        <f t="shared" si="7"/>
        <v>95.5</v>
      </c>
      <c r="AA24" s="106">
        <v>95</v>
      </c>
      <c r="AB24" s="106">
        <v>98</v>
      </c>
      <c r="AC24" s="107">
        <f t="shared" si="8"/>
        <v>96.5</v>
      </c>
      <c r="AD24" s="115">
        <f t="shared" si="9"/>
        <v>93</v>
      </c>
      <c r="AF24" s="138" t="str">
        <f t="shared" si="10"/>
        <v>YES</v>
      </c>
    </row>
    <row r="25" spans="1:39">
      <c r="A25" s="114">
        <v>10</v>
      </c>
      <c r="B25" s="105" t="s">
        <v>44</v>
      </c>
      <c r="C25" s="106">
        <v>82</v>
      </c>
      <c r="D25" s="106">
        <v>77</v>
      </c>
      <c r="E25" s="107">
        <f t="shared" si="0"/>
        <v>79.5</v>
      </c>
      <c r="F25" s="106">
        <v>86</v>
      </c>
      <c r="G25" s="106">
        <v>94</v>
      </c>
      <c r="H25" s="107">
        <f t="shared" si="1"/>
        <v>90</v>
      </c>
      <c r="I25" s="106">
        <v>82</v>
      </c>
      <c r="J25" s="106">
        <v>80</v>
      </c>
      <c r="K25" s="107">
        <f t="shared" si="2"/>
        <v>81</v>
      </c>
      <c r="L25" s="106">
        <v>92</v>
      </c>
      <c r="M25" s="106">
        <v>87</v>
      </c>
      <c r="N25" s="107">
        <f t="shared" si="3"/>
        <v>89.5</v>
      </c>
      <c r="O25" s="106">
        <v>82</v>
      </c>
      <c r="P25" s="106">
        <v>85</v>
      </c>
      <c r="Q25" s="107">
        <f t="shared" si="4"/>
        <v>83.5</v>
      </c>
      <c r="R25" s="106">
        <v>82</v>
      </c>
      <c r="S25" s="106">
        <v>84</v>
      </c>
      <c r="T25" s="107">
        <f t="shared" si="5"/>
        <v>83</v>
      </c>
      <c r="U25" s="106">
        <v>91</v>
      </c>
      <c r="V25" s="106">
        <v>89</v>
      </c>
      <c r="W25" s="107">
        <f t="shared" si="6"/>
        <v>90</v>
      </c>
      <c r="X25" s="106">
        <v>88</v>
      </c>
      <c r="Y25" s="106">
        <v>90</v>
      </c>
      <c r="Z25" s="107">
        <f t="shared" si="7"/>
        <v>89</v>
      </c>
      <c r="AA25" s="106">
        <v>95</v>
      </c>
      <c r="AB25" s="106">
        <v>93</v>
      </c>
      <c r="AC25" s="107">
        <f t="shared" si="8"/>
        <v>94</v>
      </c>
      <c r="AD25" s="115">
        <f t="shared" si="9"/>
        <v>86.611111111111114</v>
      </c>
      <c r="AF25" s="138" t="str">
        <f t="shared" si="10"/>
        <v>NO</v>
      </c>
    </row>
    <row r="26" spans="1:39" s="41" customFormat="1">
      <c r="A26" s="114">
        <v>11</v>
      </c>
      <c r="B26" s="105" t="s">
        <v>45</v>
      </c>
      <c r="C26" s="106">
        <v>87</v>
      </c>
      <c r="D26" s="106">
        <v>89</v>
      </c>
      <c r="E26" s="107">
        <f t="shared" si="0"/>
        <v>88</v>
      </c>
      <c r="F26" s="106">
        <v>93</v>
      </c>
      <c r="G26" s="106">
        <v>95</v>
      </c>
      <c r="H26" s="107">
        <f t="shared" si="1"/>
        <v>94</v>
      </c>
      <c r="I26" s="106">
        <v>85</v>
      </c>
      <c r="J26" s="106">
        <v>86</v>
      </c>
      <c r="K26" s="107">
        <f t="shared" si="2"/>
        <v>85.5</v>
      </c>
      <c r="L26" s="106">
        <v>94</v>
      </c>
      <c r="M26" s="106">
        <v>92</v>
      </c>
      <c r="N26" s="107">
        <f t="shared" si="3"/>
        <v>93</v>
      </c>
      <c r="O26" s="106">
        <v>85</v>
      </c>
      <c r="P26" s="106">
        <v>87</v>
      </c>
      <c r="Q26" s="107">
        <f t="shared" si="4"/>
        <v>86</v>
      </c>
      <c r="R26" s="106">
        <v>81</v>
      </c>
      <c r="S26" s="106">
        <v>95</v>
      </c>
      <c r="T26" s="107">
        <f t="shared" si="5"/>
        <v>88</v>
      </c>
      <c r="U26" s="106">
        <v>91</v>
      </c>
      <c r="V26" s="106">
        <v>95</v>
      </c>
      <c r="W26" s="107">
        <f t="shared" si="6"/>
        <v>93</v>
      </c>
      <c r="X26" s="106">
        <v>90</v>
      </c>
      <c r="Y26" s="106">
        <v>92</v>
      </c>
      <c r="Z26" s="107">
        <f t="shared" si="7"/>
        <v>91</v>
      </c>
      <c r="AA26" s="106">
        <v>95</v>
      </c>
      <c r="AB26" s="106">
        <v>98</v>
      </c>
      <c r="AC26" s="107">
        <f t="shared" si="8"/>
        <v>96.5</v>
      </c>
      <c r="AD26" s="115">
        <f t="shared" si="9"/>
        <v>90.555555555555557</v>
      </c>
      <c r="AE26" s="134"/>
      <c r="AF26" s="138" t="str">
        <f t="shared" si="10"/>
        <v>YES</v>
      </c>
      <c r="AG26" s="134"/>
      <c r="AH26" s="134"/>
      <c r="AI26" s="134"/>
      <c r="AJ26" s="134"/>
      <c r="AK26" s="134"/>
      <c r="AL26" s="134"/>
      <c r="AM26" s="134"/>
    </row>
    <row r="27" spans="1:39">
      <c r="A27" s="114">
        <v>12</v>
      </c>
      <c r="B27" s="105" t="s">
        <v>46</v>
      </c>
      <c r="C27" s="106">
        <v>85</v>
      </c>
      <c r="D27" s="106">
        <v>82</v>
      </c>
      <c r="E27" s="107">
        <f t="shared" si="0"/>
        <v>83.5</v>
      </c>
      <c r="F27" s="106">
        <v>90</v>
      </c>
      <c r="G27" s="106">
        <v>92</v>
      </c>
      <c r="H27" s="107">
        <f t="shared" si="1"/>
        <v>91</v>
      </c>
      <c r="I27" s="106">
        <v>81</v>
      </c>
      <c r="J27" s="106">
        <v>79</v>
      </c>
      <c r="K27" s="107">
        <f t="shared" si="2"/>
        <v>80</v>
      </c>
      <c r="L27" s="106">
        <v>90</v>
      </c>
      <c r="M27" s="106">
        <v>83</v>
      </c>
      <c r="N27" s="107">
        <f t="shared" si="3"/>
        <v>86.5</v>
      </c>
      <c r="O27" s="106">
        <v>82</v>
      </c>
      <c r="P27" s="106">
        <v>85</v>
      </c>
      <c r="Q27" s="107">
        <f t="shared" si="4"/>
        <v>83.5</v>
      </c>
      <c r="R27" s="106">
        <v>78</v>
      </c>
      <c r="S27" s="106">
        <v>88</v>
      </c>
      <c r="T27" s="107">
        <f t="shared" si="5"/>
        <v>83</v>
      </c>
      <c r="U27" s="106">
        <v>86</v>
      </c>
      <c r="V27" s="106">
        <v>90</v>
      </c>
      <c r="W27" s="107">
        <f t="shared" si="6"/>
        <v>88</v>
      </c>
      <c r="X27" s="106">
        <v>86</v>
      </c>
      <c r="Y27" s="106">
        <v>88</v>
      </c>
      <c r="Z27" s="107">
        <f t="shared" si="7"/>
        <v>87</v>
      </c>
      <c r="AA27" s="106">
        <v>95</v>
      </c>
      <c r="AB27" s="106">
        <v>92</v>
      </c>
      <c r="AC27" s="107">
        <f t="shared" si="8"/>
        <v>93.5</v>
      </c>
      <c r="AD27" s="115">
        <f t="shared" si="9"/>
        <v>86.222222222222229</v>
      </c>
      <c r="AF27" s="138" t="str">
        <f t="shared" si="10"/>
        <v>NO</v>
      </c>
    </row>
    <row r="28" spans="1:39">
      <c r="A28" s="114">
        <v>13</v>
      </c>
      <c r="B28" s="105" t="s">
        <v>47</v>
      </c>
      <c r="C28" s="106">
        <v>91</v>
      </c>
      <c r="D28" s="106">
        <v>93</v>
      </c>
      <c r="E28" s="107">
        <f t="shared" si="0"/>
        <v>92</v>
      </c>
      <c r="F28" s="106">
        <v>93</v>
      </c>
      <c r="G28" s="106">
        <v>95</v>
      </c>
      <c r="H28" s="107">
        <f t="shared" si="1"/>
        <v>94</v>
      </c>
      <c r="I28" s="106">
        <v>92</v>
      </c>
      <c r="J28" s="106">
        <v>92</v>
      </c>
      <c r="K28" s="107">
        <f t="shared" si="2"/>
        <v>92</v>
      </c>
      <c r="L28" s="106">
        <v>96</v>
      </c>
      <c r="M28" s="106">
        <v>93</v>
      </c>
      <c r="N28" s="107">
        <f t="shared" si="3"/>
        <v>94.5</v>
      </c>
      <c r="O28" s="106">
        <v>88</v>
      </c>
      <c r="P28" s="106">
        <v>89</v>
      </c>
      <c r="Q28" s="107">
        <f t="shared" si="4"/>
        <v>88.5</v>
      </c>
      <c r="R28" s="106">
        <v>92</v>
      </c>
      <c r="S28" s="106">
        <v>95</v>
      </c>
      <c r="T28" s="107">
        <f t="shared" si="5"/>
        <v>93.5</v>
      </c>
      <c r="U28" s="106">
        <v>93</v>
      </c>
      <c r="V28" s="106">
        <v>97</v>
      </c>
      <c r="W28" s="107">
        <f t="shared" si="6"/>
        <v>95</v>
      </c>
      <c r="X28" s="106">
        <v>96</v>
      </c>
      <c r="Y28" s="106">
        <v>97</v>
      </c>
      <c r="Z28" s="107">
        <f t="shared" si="7"/>
        <v>96.5</v>
      </c>
      <c r="AA28" s="106">
        <v>95</v>
      </c>
      <c r="AB28" s="106">
        <v>98</v>
      </c>
      <c r="AC28" s="107">
        <f t="shared" si="8"/>
        <v>96.5</v>
      </c>
      <c r="AD28" s="115">
        <f t="shared" si="9"/>
        <v>93.611111111111114</v>
      </c>
      <c r="AF28" s="138" t="str">
        <f t="shared" si="10"/>
        <v>YES</v>
      </c>
    </row>
    <row r="29" spans="1:39">
      <c r="A29" s="114">
        <v>14</v>
      </c>
      <c r="B29" s="105" t="s">
        <v>48</v>
      </c>
      <c r="C29" s="106">
        <v>83</v>
      </c>
      <c r="D29" s="106">
        <v>86</v>
      </c>
      <c r="E29" s="107">
        <f t="shared" si="0"/>
        <v>84.5</v>
      </c>
      <c r="F29" s="106">
        <v>90</v>
      </c>
      <c r="G29" s="106">
        <v>95</v>
      </c>
      <c r="H29" s="107">
        <f t="shared" si="1"/>
        <v>92.5</v>
      </c>
      <c r="I29" s="106">
        <v>84</v>
      </c>
      <c r="J29" s="106">
        <v>84</v>
      </c>
      <c r="K29" s="107">
        <f t="shared" si="2"/>
        <v>84</v>
      </c>
      <c r="L29" s="106">
        <v>95</v>
      </c>
      <c r="M29" s="106">
        <v>92</v>
      </c>
      <c r="N29" s="107">
        <f t="shared" si="3"/>
        <v>93.5</v>
      </c>
      <c r="O29" s="106">
        <v>84</v>
      </c>
      <c r="P29" s="106">
        <v>87</v>
      </c>
      <c r="Q29" s="107">
        <f t="shared" si="4"/>
        <v>85.5</v>
      </c>
      <c r="R29" s="106">
        <v>85</v>
      </c>
      <c r="S29" s="106">
        <v>91</v>
      </c>
      <c r="T29" s="107">
        <f t="shared" si="5"/>
        <v>88</v>
      </c>
      <c r="U29" s="106">
        <v>93</v>
      </c>
      <c r="V29" s="106">
        <v>94</v>
      </c>
      <c r="W29" s="107">
        <f t="shared" si="6"/>
        <v>93.5</v>
      </c>
      <c r="X29" s="106">
        <v>87</v>
      </c>
      <c r="Y29" s="106">
        <v>91</v>
      </c>
      <c r="Z29" s="107">
        <f t="shared" si="7"/>
        <v>89</v>
      </c>
      <c r="AA29" s="106">
        <v>95</v>
      </c>
      <c r="AB29" s="106">
        <v>97</v>
      </c>
      <c r="AC29" s="107">
        <f t="shared" si="8"/>
        <v>96</v>
      </c>
      <c r="AD29" s="115">
        <f t="shared" si="9"/>
        <v>89.611111111111114</v>
      </c>
      <c r="AF29" s="138" t="str">
        <f t="shared" si="10"/>
        <v>YES</v>
      </c>
    </row>
    <row r="30" spans="1:39">
      <c r="A30" s="114">
        <v>15</v>
      </c>
      <c r="B30" s="105" t="s">
        <v>49</v>
      </c>
      <c r="C30" s="106">
        <v>73</v>
      </c>
      <c r="D30" s="106">
        <v>93</v>
      </c>
      <c r="E30" s="107">
        <f t="shared" si="0"/>
        <v>83</v>
      </c>
      <c r="F30" s="106">
        <v>75</v>
      </c>
      <c r="G30" s="106">
        <v>77</v>
      </c>
      <c r="H30" s="107">
        <f t="shared" si="1"/>
        <v>76</v>
      </c>
      <c r="I30" s="106">
        <v>87</v>
      </c>
      <c r="J30" s="106">
        <v>85</v>
      </c>
      <c r="K30" s="107">
        <f t="shared" si="2"/>
        <v>86</v>
      </c>
      <c r="L30" s="106">
        <v>93</v>
      </c>
      <c r="M30" s="106">
        <v>91</v>
      </c>
      <c r="N30" s="107">
        <f t="shared" si="3"/>
        <v>92</v>
      </c>
      <c r="O30" s="106">
        <v>84</v>
      </c>
      <c r="P30" s="106">
        <v>86</v>
      </c>
      <c r="Q30" s="107">
        <f t="shared" si="4"/>
        <v>85</v>
      </c>
      <c r="R30" s="106">
        <v>84</v>
      </c>
      <c r="S30" s="106">
        <v>88</v>
      </c>
      <c r="T30" s="107">
        <f t="shared" si="5"/>
        <v>86</v>
      </c>
      <c r="U30" s="106">
        <v>88</v>
      </c>
      <c r="V30" s="106">
        <v>88</v>
      </c>
      <c r="W30" s="107">
        <f t="shared" si="6"/>
        <v>88</v>
      </c>
      <c r="X30" s="106">
        <v>91</v>
      </c>
      <c r="Y30" s="106">
        <v>93</v>
      </c>
      <c r="Z30" s="107">
        <f t="shared" si="7"/>
        <v>92</v>
      </c>
      <c r="AA30" s="106">
        <v>95</v>
      </c>
      <c r="AB30" s="106">
        <v>94</v>
      </c>
      <c r="AC30" s="107">
        <f t="shared" si="8"/>
        <v>94.5</v>
      </c>
      <c r="AD30" s="115">
        <f t="shared" si="9"/>
        <v>86.944444444444443</v>
      </c>
      <c r="AF30" s="138" t="str">
        <f t="shared" si="10"/>
        <v>NO</v>
      </c>
    </row>
    <row r="31" spans="1:39">
      <c r="A31" s="114">
        <v>16</v>
      </c>
      <c r="B31" s="105" t="s">
        <v>50</v>
      </c>
      <c r="C31" s="106">
        <v>85</v>
      </c>
      <c r="D31" s="106">
        <v>88</v>
      </c>
      <c r="E31" s="107">
        <f t="shared" si="0"/>
        <v>86.5</v>
      </c>
      <c r="F31" s="106">
        <v>78</v>
      </c>
      <c r="G31" s="106">
        <v>76</v>
      </c>
      <c r="H31" s="107">
        <f t="shared" si="1"/>
        <v>77</v>
      </c>
      <c r="I31" s="106">
        <v>88</v>
      </c>
      <c r="J31" s="106">
        <v>84</v>
      </c>
      <c r="K31" s="107">
        <f t="shared" si="2"/>
        <v>86</v>
      </c>
      <c r="L31" s="106">
        <v>91</v>
      </c>
      <c r="M31" s="106">
        <v>92</v>
      </c>
      <c r="N31" s="107">
        <f t="shared" si="3"/>
        <v>91.5</v>
      </c>
      <c r="O31" s="106">
        <v>84</v>
      </c>
      <c r="P31" s="106">
        <v>86</v>
      </c>
      <c r="Q31" s="107">
        <f t="shared" si="4"/>
        <v>85</v>
      </c>
      <c r="R31" s="106">
        <v>87</v>
      </c>
      <c r="S31" s="106">
        <v>91</v>
      </c>
      <c r="T31" s="107">
        <f t="shared" si="5"/>
        <v>89</v>
      </c>
      <c r="U31" s="106">
        <v>89</v>
      </c>
      <c r="V31" s="106">
        <v>88</v>
      </c>
      <c r="W31" s="107">
        <f t="shared" si="6"/>
        <v>88.5</v>
      </c>
      <c r="X31" s="106">
        <v>90</v>
      </c>
      <c r="Y31" s="106">
        <v>92</v>
      </c>
      <c r="Z31" s="107">
        <f t="shared" si="7"/>
        <v>91</v>
      </c>
      <c r="AA31" s="106">
        <v>94</v>
      </c>
      <c r="AB31" s="106">
        <v>95</v>
      </c>
      <c r="AC31" s="107">
        <f t="shared" si="8"/>
        <v>94.5</v>
      </c>
      <c r="AD31" s="115">
        <f t="shared" si="9"/>
        <v>87.666666666666671</v>
      </c>
      <c r="AF31" s="138" t="str">
        <f t="shared" si="10"/>
        <v>NO</v>
      </c>
    </row>
    <row r="32" spans="1:39">
      <c r="A32" s="114">
        <v>17</v>
      </c>
      <c r="B32" s="105" t="s">
        <v>51</v>
      </c>
      <c r="C32" s="106">
        <v>86</v>
      </c>
      <c r="D32" s="106">
        <v>90</v>
      </c>
      <c r="E32" s="107">
        <f t="shared" si="0"/>
        <v>88</v>
      </c>
      <c r="F32" s="106">
        <v>87</v>
      </c>
      <c r="G32" s="106">
        <v>91</v>
      </c>
      <c r="H32" s="107">
        <f t="shared" si="1"/>
        <v>89</v>
      </c>
      <c r="I32" s="106">
        <v>83</v>
      </c>
      <c r="J32" s="106">
        <v>81</v>
      </c>
      <c r="K32" s="107">
        <f t="shared" si="2"/>
        <v>82</v>
      </c>
      <c r="L32" s="106">
        <v>88</v>
      </c>
      <c r="M32" s="106">
        <v>92</v>
      </c>
      <c r="N32" s="107">
        <f t="shared" si="3"/>
        <v>90</v>
      </c>
      <c r="O32" s="106">
        <v>81</v>
      </c>
      <c r="P32" s="106">
        <v>91</v>
      </c>
      <c r="Q32" s="107">
        <f t="shared" si="4"/>
        <v>86</v>
      </c>
      <c r="R32" s="106">
        <v>84</v>
      </c>
      <c r="S32" s="106">
        <v>87</v>
      </c>
      <c r="T32" s="107">
        <f t="shared" si="5"/>
        <v>85.5</v>
      </c>
      <c r="U32" s="106">
        <v>84</v>
      </c>
      <c r="V32" s="106">
        <v>92</v>
      </c>
      <c r="W32" s="107">
        <f t="shared" si="6"/>
        <v>88</v>
      </c>
      <c r="X32" s="106">
        <v>86</v>
      </c>
      <c r="Y32" s="106">
        <v>88</v>
      </c>
      <c r="Z32" s="107">
        <f t="shared" si="7"/>
        <v>87</v>
      </c>
      <c r="AA32" s="106">
        <v>95</v>
      </c>
      <c r="AB32" s="106">
        <v>94</v>
      </c>
      <c r="AC32" s="107">
        <f t="shared" si="8"/>
        <v>94.5</v>
      </c>
      <c r="AD32" s="115">
        <f t="shared" si="9"/>
        <v>87.777777777777771</v>
      </c>
      <c r="AF32" s="138" t="str">
        <f t="shared" si="10"/>
        <v>YES</v>
      </c>
    </row>
    <row r="33" spans="1:39">
      <c r="A33" s="114">
        <v>18</v>
      </c>
      <c r="B33" s="105" t="s">
        <v>52</v>
      </c>
      <c r="C33" s="106">
        <v>75</v>
      </c>
      <c r="D33" s="106">
        <v>75</v>
      </c>
      <c r="E33" s="107">
        <f t="shared" si="0"/>
        <v>75</v>
      </c>
      <c r="F33" s="106">
        <v>82</v>
      </c>
      <c r="G33" s="106">
        <v>87</v>
      </c>
      <c r="H33" s="107">
        <f t="shared" si="1"/>
        <v>84.5</v>
      </c>
      <c r="I33" s="106">
        <v>80</v>
      </c>
      <c r="J33" s="106">
        <v>75</v>
      </c>
      <c r="K33" s="107">
        <f t="shared" si="2"/>
        <v>77.5</v>
      </c>
      <c r="L33" s="106">
        <v>87</v>
      </c>
      <c r="M33" s="106">
        <v>82</v>
      </c>
      <c r="N33" s="107">
        <f t="shared" si="3"/>
        <v>84.5</v>
      </c>
      <c r="O33" s="106">
        <v>76</v>
      </c>
      <c r="P33" s="106">
        <v>75</v>
      </c>
      <c r="Q33" s="107">
        <f t="shared" si="4"/>
        <v>75.5</v>
      </c>
      <c r="R33" s="106">
        <v>75</v>
      </c>
      <c r="S33" s="106">
        <v>70</v>
      </c>
      <c r="T33" s="107">
        <f t="shared" si="5"/>
        <v>72.5</v>
      </c>
      <c r="U33" s="106">
        <v>83</v>
      </c>
      <c r="V33" s="106">
        <v>87</v>
      </c>
      <c r="W33" s="107">
        <f t="shared" si="6"/>
        <v>85</v>
      </c>
      <c r="X33" s="106">
        <v>75</v>
      </c>
      <c r="Y33" s="106">
        <v>75</v>
      </c>
      <c r="Z33" s="107">
        <f t="shared" si="7"/>
        <v>75</v>
      </c>
      <c r="AA33" s="106">
        <v>94</v>
      </c>
      <c r="AB33" s="106">
        <v>92</v>
      </c>
      <c r="AC33" s="107">
        <f t="shared" si="8"/>
        <v>93</v>
      </c>
      <c r="AD33" s="115">
        <f t="shared" si="9"/>
        <v>80.277777777777771</v>
      </c>
      <c r="AF33" s="138" t="str">
        <f t="shared" si="10"/>
        <v>NO</v>
      </c>
    </row>
    <row r="34" spans="1:39">
      <c r="A34" s="114">
        <v>19</v>
      </c>
      <c r="B34" s="105" t="s">
        <v>53</v>
      </c>
      <c r="C34" s="106">
        <v>81</v>
      </c>
      <c r="D34" s="106">
        <v>82</v>
      </c>
      <c r="E34" s="107">
        <f t="shared" si="0"/>
        <v>81.5</v>
      </c>
      <c r="F34" s="106">
        <v>91</v>
      </c>
      <c r="G34" s="106">
        <v>93</v>
      </c>
      <c r="H34" s="107">
        <f t="shared" si="1"/>
        <v>92</v>
      </c>
      <c r="I34" s="106">
        <v>84</v>
      </c>
      <c r="J34" s="106">
        <v>82</v>
      </c>
      <c r="K34" s="107">
        <f t="shared" si="2"/>
        <v>83</v>
      </c>
      <c r="L34" s="106">
        <v>91</v>
      </c>
      <c r="M34" s="106">
        <v>85</v>
      </c>
      <c r="N34" s="107">
        <f t="shared" si="3"/>
        <v>88</v>
      </c>
      <c r="O34" s="106">
        <v>85</v>
      </c>
      <c r="P34" s="106">
        <v>87</v>
      </c>
      <c r="Q34" s="107">
        <f t="shared" si="4"/>
        <v>86</v>
      </c>
      <c r="R34" s="106">
        <v>80</v>
      </c>
      <c r="S34" s="106">
        <v>82</v>
      </c>
      <c r="T34" s="107">
        <f t="shared" si="5"/>
        <v>81</v>
      </c>
      <c r="U34" s="106">
        <v>87</v>
      </c>
      <c r="V34" s="106">
        <v>90</v>
      </c>
      <c r="W34" s="107">
        <f t="shared" si="6"/>
        <v>88.5</v>
      </c>
      <c r="X34" s="106">
        <v>85</v>
      </c>
      <c r="Y34" s="106">
        <v>92</v>
      </c>
      <c r="Z34" s="107">
        <f t="shared" si="7"/>
        <v>88.5</v>
      </c>
      <c r="AA34" s="106">
        <v>95</v>
      </c>
      <c r="AB34" s="106">
        <v>96</v>
      </c>
      <c r="AC34" s="107">
        <f t="shared" si="8"/>
        <v>95.5</v>
      </c>
      <c r="AD34" s="115">
        <f t="shared" si="9"/>
        <v>87.111111111111114</v>
      </c>
      <c r="AF34" s="138" t="str">
        <f t="shared" si="10"/>
        <v>YES</v>
      </c>
    </row>
    <row r="35" spans="1:39">
      <c r="A35" s="114">
        <v>20</v>
      </c>
      <c r="B35" s="105" t="s">
        <v>54</v>
      </c>
      <c r="C35" s="106">
        <v>87</v>
      </c>
      <c r="D35" s="106">
        <v>89</v>
      </c>
      <c r="E35" s="107">
        <f t="shared" si="0"/>
        <v>88</v>
      </c>
      <c r="F35" s="106">
        <v>86</v>
      </c>
      <c r="G35" s="106">
        <v>93</v>
      </c>
      <c r="H35" s="107">
        <f t="shared" si="1"/>
        <v>89.5</v>
      </c>
      <c r="I35" s="106">
        <v>87</v>
      </c>
      <c r="J35" s="106">
        <v>85</v>
      </c>
      <c r="K35" s="107">
        <f t="shared" si="2"/>
        <v>86</v>
      </c>
      <c r="L35" s="106">
        <v>92</v>
      </c>
      <c r="M35" s="106">
        <v>90</v>
      </c>
      <c r="N35" s="107">
        <f t="shared" si="3"/>
        <v>91</v>
      </c>
      <c r="O35" s="106">
        <v>85</v>
      </c>
      <c r="P35" s="106">
        <v>83</v>
      </c>
      <c r="Q35" s="107">
        <f t="shared" si="4"/>
        <v>84</v>
      </c>
      <c r="R35" s="106">
        <v>90</v>
      </c>
      <c r="S35" s="106">
        <v>92</v>
      </c>
      <c r="T35" s="107">
        <f t="shared" si="5"/>
        <v>91</v>
      </c>
      <c r="U35" s="106">
        <v>90</v>
      </c>
      <c r="V35" s="106">
        <v>91</v>
      </c>
      <c r="W35" s="107">
        <f t="shared" si="6"/>
        <v>90.5</v>
      </c>
      <c r="X35" s="106">
        <v>92</v>
      </c>
      <c r="Y35" s="106">
        <v>95</v>
      </c>
      <c r="Z35" s="107">
        <f t="shared" si="7"/>
        <v>93.5</v>
      </c>
      <c r="AA35" s="106">
        <v>95</v>
      </c>
      <c r="AB35" s="106">
        <v>93</v>
      </c>
      <c r="AC35" s="107">
        <f t="shared" si="8"/>
        <v>94</v>
      </c>
      <c r="AD35" s="115">
        <f t="shared" si="9"/>
        <v>89.722222222222229</v>
      </c>
      <c r="AF35" s="138" t="str">
        <f t="shared" si="10"/>
        <v>YES</v>
      </c>
    </row>
    <row r="36" spans="1:39" s="41" customFormat="1">
      <c r="A36" s="116">
        <v>21</v>
      </c>
      <c r="B36" s="105" t="s">
        <v>55</v>
      </c>
      <c r="C36" s="106">
        <v>83</v>
      </c>
      <c r="D36" s="106">
        <v>89</v>
      </c>
      <c r="E36" s="107">
        <f t="shared" si="0"/>
        <v>86</v>
      </c>
      <c r="F36" s="106">
        <v>88</v>
      </c>
      <c r="G36" s="106">
        <v>93</v>
      </c>
      <c r="H36" s="107">
        <f t="shared" si="1"/>
        <v>90.5</v>
      </c>
      <c r="I36" s="106">
        <v>86</v>
      </c>
      <c r="J36" s="106">
        <v>82</v>
      </c>
      <c r="K36" s="107">
        <f t="shared" si="2"/>
        <v>84</v>
      </c>
      <c r="L36" s="106">
        <v>92</v>
      </c>
      <c r="M36" s="106">
        <v>91</v>
      </c>
      <c r="N36" s="107">
        <f t="shared" si="3"/>
        <v>91.5</v>
      </c>
      <c r="O36" s="106">
        <v>87</v>
      </c>
      <c r="P36" s="106">
        <v>84</v>
      </c>
      <c r="Q36" s="107">
        <f t="shared" si="4"/>
        <v>85.5</v>
      </c>
      <c r="R36" s="106">
        <v>81</v>
      </c>
      <c r="S36" s="106">
        <v>85</v>
      </c>
      <c r="T36" s="107">
        <f t="shared" si="5"/>
        <v>83</v>
      </c>
      <c r="U36" s="106">
        <v>88</v>
      </c>
      <c r="V36" s="106">
        <v>87</v>
      </c>
      <c r="W36" s="107">
        <f t="shared" si="6"/>
        <v>87.5</v>
      </c>
      <c r="X36" s="106">
        <v>86</v>
      </c>
      <c r="Y36" s="106">
        <v>89</v>
      </c>
      <c r="Z36" s="107">
        <f t="shared" si="7"/>
        <v>87.5</v>
      </c>
      <c r="AA36" s="106">
        <v>94</v>
      </c>
      <c r="AB36" s="106">
        <v>98</v>
      </c>
      <c r="AC36" s="107">
        <f t="shared" si="8"/>
        <v>96</v>
      </c>
      <c r="AD36" s="117">
        <f t="shared" si="9"/>
        <v>87.944444444444443</v>
      </c>
      <c r="AE36" s="134"/>
      <c r="AF36" s="138" t="str">
        <f t="shared" si="10"/>
        <v>YES</v>
      </c>
      <c r="AG36" s="134"/>
      <c r="AH36" s="134"/>
      <c r="AI36" s="134"/>
      <c r="AJ36" s="134"/>
      <c r="AK36" s="134"/>
      <c r="AL36" s="134"/>
      <c r="AM36" s="134"/>
    </row>
    <row r="37" spans="1:39">
      <c r="A37" s="114">
        <v>22</v>
      </c>
      <c r="B37" s="105" t="s">
        <v>56</v>
      </c>
      <c r="C37" s="106">
        <v>84</v>
      </c>
      <c r="D37" s="106">
        <v>89</v>
      </c>
      <c r="E37" s="107">
        <f t="shared" si="0"/>
        <v>86.5</v>
      </c>
      <c r="F37" s="106">
        <v>89</v>
      </c>
      <c r="G37" s="106">
        <v>95</v>
      </c>
      <c r="H37" s="107">
        <f t="shared" si="1"/>
        <v>92</v>
      </c>
      <c r="I37" s="106">
        <v>84</v>
      </c>
      <c r="J37" s="106">
        <v>83</v>
      </c>
      <c r="K37" s="107">
        <f t="shared" si="2"/>
        <v>83.5</v>
      </c>
      <c r="L37" s="106">
        <v>91</v>
      </c>
      <c r="M37" s="106">
        <v>88</v>
      </c>
      <c r="N37" s="107">
        <f t="shared" si="3"/>
        <v>89.5</v>
      </c>
      <c r="O37" s="106">
        <v>87</v>
      </c>
      <c r="P37" s="106">
        <v>89</v>
      </c>
      <c r="Q37" s="107">
        <f t="shared" si="4"/>
        <v>88</v>
      </c>
      <c r="R37" s="106">
        <v>83</v>
      </c>
      <c r="S37" s="106">
        <v>85</v>
      </c>
      <c r="T37" s="107">
        <f t="shared" si="5"/>
        <v>84</v>
      </c>
      <c r="U37" s="106">
        <v>91</v>
      </c>
      <c r="V37" s="106">
        <v>91</v>
      </c>
      <c r="W37" s="107">
        <f t="shared" si="6"/>
        <v>91</v>
      </c>
      <c r="X37" s="106">
        <v>87</v>
      </c>
      <c r="Y37" s="106">
        <v>90</v>
      </c>
      <c r="Z37" s="107">
        <f t="shared" si="7"/>
        <v>88.5</v>
      </c>
      <c r="AA37" s="106">
        <v>95</v>
      </c>
      <c r="AB37" s="106">
        <v>93</v>
      </c>
      <c r="AC37" s="107">
        <f t="shared" si="8"/>
        <v>94</v>
      </c>
      <c r="AD37" s="115">
        <f t="shared" si="9"/>
        <v>88.555555555555557</v>
      </c>
      <c r="AF37" s="138" t="str">
        <f t="shared" si="10"/>
        <v>YES</v>
      </c>
    </row>
    <row r="38" spans="1:39">
      <c r="A38" s="114">
        <v>23</v>
      </c>
      <c r="B38" s="105" t="s">
        <v>57</v>
      </c>
      <c r="C38" s="106">
        <v>89</v>
      </c>
      <c r="D38" s="106">
        <v>88</v>
      </c>
      <c r="E38" s="107">
        <f t="shared" si="0"/>
        <v>88.5</v>
      </c>
      <c r="F38" s="106">
        <v>88</v>
      </c>
      <c r="G38" s="106">
        <v>94</v>
      </c>
      <c r="H38" s="107">
        <f t="shared" si="1"/>
        <v>91</v>
      </c>
      <c r="I38" s="106">
        <v>90</v>
      </c>
      <c r="J38" s="106">
        <v>86</v>
      </c>
      <c r="K38" s="107">
        <f t="shared" si="2"/>
        <v>88</v>
      </c>
      <c r="L38" s="106">
        <v>95</v>
      </c>
      <c r="M38" s="106">
        <v>89</v>
      </c>
      <c r="N38" s="107">
        <f t="shared" si="3"/>
        <v>92</v>
      </c>
      <c r="O38" s="106">
        <v>85</v>
      </c>
      <c r="P38" s="106">
        <v>88</v>
      </c>
      <c r="Q38" s="107">
        <f t="shared" si="4"/>
        <v>86.5</v>
      </c>
      <c r="R38" s="106">
        <v>88</v>
      </c>
      <c r="S38" s="106">
        <v>97</v>
      </c>
      <c r="T38" s="107">
        <f t="shared" si="5"/>
        <v>92.5</v>
      </c>
      <c r="U38" s="106">
        <v>91</v>
      </c>
      <c r="V38" s="106">
        <v>95</v>
      </c>
      <c r="W38" s="107">
        <f t="shared" si="6"/>
        <v>93</v>
      </c>
      <c r="X38" s="106">
        <v>93</v>
      </c>
      <c r="Y38" s="106">
        <v>90</v>
      </c>
      <c r="Z38" s="107">
        <f t="shared" si="7"/>
        <v>91.5</v>
      </c>
      <c r="AA38" s="106">
        <v>95</v>
      </c>
      <c r="AB38" s="106">
        <v>94</v>
      </c>
      <c r="AC38" s="107">
        <f t="shared" si="8"/>
        <v>94.5</v>
      </c>
      <c r="AD38" s="115">
        <f t="shared" si="9"/>
        <v>90.833333333333329</v>
      </c>
      <c r="AF38" s="138" t="str">
        <f t="shared" si="10"/>
        <v>YES</v>
      </c>
    </row>
    <row r="39" spans="1:39">
      <c r="A39" s="114">
        <v>24</v>
      </c>
      <c r="B39" s="105" t="s">
        <v>58</v>
      </c>
      <c r="C39" s="106">
        <v>85</v>
      </c>
      <c r="D39" s="106">
        <v>89</v>
      </c>
      <c r="E39" s="107">
        <f t="shared" si="0"/>
        <v>87</v>
      </c>
      <c r="F39" s="106">
        <v>86</v>
      </c>
      <c r="G39" s="106">
        <v>91</v>
      </c>
      <c r="H39" s="107">
        <f t="shared" si="1"/>
        <v>88.5</v>
      </c>
      <c r="I39" s="106">
        <v>84</v>
      </c>
      <c r="J39" s="106">
        <v>82</v>
      </c>
      <c r="K39" s="107">
        <f t="shared" si="2"/>
        <v>83</v>
      </c>
      <c r="L39" s="106">
        <v>92</v>
      </c>
      <c r="M39" s="106">
        <v>90</v>
      </c>
      <c r="N39" s="107">
        <f t="shared" si="3"/>
        <v>91</v>
      </c>
      <c r="O39" s="106">
        <v>83</v>
      </c>
      <c r="P39" s="106">
        <v>80</v>
      </c>
      <c r="Q39" s="107">
        <f t="shared" si="4"/>
        <v>81.5</v>
      </c>
      <c r="R39" s="106">
        <v>83</v>
      </c>
      <c r="S39" s="106">
        <v>91</v>
      </c>
      <c r="T39" s="107">
        <f t="shared" si="5"/>
        <v>87</v>
      </c>
      <c r="U39" s="106">
        <v>89</v>
      </c>
      <c r="V39" s="106">
        <v>91</v>
      </c>
      <c r="W39" s="107">
        <f t="shared" si="6"/>
        <v>90</v>
      </c>
      <c r="X39" s="106">
        <v>85</v>
      </c>
      <c r="Y39" s="106">
        <v>87</v>
      </c>
      <c r="Z39" s="107">
        <f t="shared" si="7"/>
        <v>86</v>
      </c>
      <c r="AA39" s="106">
        <v>95</v>
      </c>
      <c r="AB39" s="106">
        <v>98</v>
      </c>
      <c r="AC39" s="107">
        <f t="shared" si="8"/>
        <v>96.5</v>
      </c>
      <c r="AD39" s="115">
        <f t="shared" si="9"/>
        <v>87.833333333333329</v>
      </c>
      <c r="AF39" s="138" t="str">
        <f t="shared" si="10"/>
        <v>YES</v>
      </c>
    </row>
    <row r="40" spans="1:39">
      <c r="A40" s="114">
        <v>25</v>
      </c>
      <c r="B40" s="105" t="s">
        <v>59</v>
      </c>
      <c r="C40" s="106">
        <v>87</v>
      </c>
      <c r="D40" s="106">
        <v>92</v>
      </c>
      <c r="E40" s="107">
        <f t="shared" si="0"/>
        <v>89.5</v>
      </c>
      <c r="F40" s="106">
        <v>89</v>
      </c>
      <c r="G40" s="106">
        <v>94</v>
      </c>
      <c r="H40" s="107">
        <f t="shared" si="1"/>
        <v>91.5</v>
      </c>
      <c r="I40" s="106">
        <v>86</v>
      </c>
      <c r="J40" s="106">
        <v>84</v>
      </c>
      <c r="K40" s="107">
        <f t="shared" si="2"/>
        <v>85</v>
      </c>
      <c r="L40" s="106">
        <v>95</v>
      </c>
      <c r="M40" s="106">
        <v>87</v>
      </c>
      <c r="N40" s="107">
        <f t="shared" si="3"/>
        <v>91</v>
      </c>
      <c r="O40" s="106">
        <v>84</v>
      </c>
      <c r="P40" s="106">
        <v>83</v>
      </c>
      <c r="Q40" s="107">
        <f t="shared" si="4"/>
        <v>83.5</v>
      </c>
      <c r="R40" s="106">
        <v>85</v>
      </c>
      <c r="S40" s="106">
        <v>84</v>
      </c>
      <c r="T40" s="107">
        <f t="shared" si="5"/>
        <v>84.5</v>
      </c>
      <c r="U40" s="106">
        <v>90</v>
      </c>
      <c r="V40" s="106">
        <v>88</v>
      </c>
      <c r="W40" s="107">
        <f t="shared" si="6"/>
        <v>89</v>
      </c>
      <c r="X40" s="106">
        <v>89</v>
      </c>
      <c r="Y40" s="106">
        <v>90</v>
      </c>
      <c r="Z40" s="107">
        <f t="shared" si="7"/>
        <v>89.5</v>
      </c>
      <c r="AA40" s="106">
        <v>95</v>
      </c>
      <c r="AB40" s="106">
        <v>98</v>
      </c>
      <c r="AC40" s="107">
        <f t="shared" si="8"/>
        <v>96.5</v>
      </c>
      <c r="AD40" s="115">
        <f t="shared" si="9"/>
        <v>88.888888888888886</v>
      </c>
      <c r="AF40" s="138" t="str">
        <f t="shared" si="10"/>
        <v>YES</v>
      </c>
    </row>
    <row r="41" spans="1:39" s="41" customFormat="1">
      <c r="A41" s="116">
        <v>26</v>
      </c>
      <c r="B41" s="105" t="s">
        <v>60</v>
      </c>
      <c r="C41" s="106">
        <v>75</v>
      </c>
      <c r="D41" s="106">
        <v>75</v>
      </c>
      <c r="E41" s="107">
        <f t="shared" si="0"/>
        <v>75</v>
      </c>
      <c r="F41" s="106">
        <v>81</v>
      </c>
      <c r="G41" s="106">
        <v>91</v>
      </c>
      <c r="H41" s="107">
        <f t="shared" si="1"/>
        <v>86</v>
      </c>
      <c r="I41" s="106">
        <v>77</v>
      </c>
      <c r="J41" s="106">
        <v>75</v>
      </c>
      <c r="K41" s="107">
        <f t="shared" si="2"/>
        <v>76</v>
      </c>
      <c r="L41" s="106">
        <v>81</v>
      </c>
      <c r="M41" s="106">
        <v>84</v>
      </c>
      <c r="N41" s="107">
        <f t="shared" si="3"/>
        <v>82.5</v>
      </c>
      <c r="O41" s="106">
        <v>80</v>
      </c>
      <c r="P41" s="106">
        <v>81</v>
      </c>
      <c r="Q41" s="107">
        <f t="shared" si="4"/>
        <v>80.5</v>
      </c>
      <c r="R41" s="106">
        <v>75</v>
      </c>
      <c r="S41" s="106">
        <v>80</v>
      </c>
      <c r="T41" s="107">
        <f t="shared" si="5"/>
        <v>77.5</v>
      </c>
      <c r="U41" s="106">
        <v>86</v>
      </c>
      <c r="V41" s="106">
        <v>87</v>
      </c>
      <c r="W41" s="107">
        <f t="shared" si="6"/>
        <v>86.5</v>
      </c>
      <c r="X41" s="106">
        <v>84</v>
      </c>
      <c r="Y41" s="106">
        <v>87</v>
      </c>
      <c r="Z41" s="107">
        <f t="shared" si="7"/>
        <v>85.5</v>
      </c>
      <c r="AA41" s="106">
        <v>95</v>
      </c>
      <c r="AB41" s="106">
        <v>93</v>
      </c>
      <c r="AC41" s="107">
        <f t="shared" si="8"/>
        <v>94</v>
      </c>
      <c r="AD41" s="117">
        <f t="shared" si="9"/>
        <v>82.611111111111114</v>
      </c>
      <c r="AE41" s="134"/>
      <c r="AF41" s="138" t="str">
        <f t="shared" si="10"/>
        <v>NO</v>
      </c>
      <c r="AG41" s="134"/>
      <c r="AH41" s="134"/>
      <c r="AI41" s="134"/>
      <c r="AJ41" s="134"/>
      <c r="AK41" s="134"/>
      <c r="AL41" s="134"/>
      <c r="AM41" s="134"/>
    </row>
    <row r="42" spans="1:39">
      <c r="A42" s="114">
        <v>27</v>
      </c>
      <c r="B42" s="105" t="s">
        <v>61</v>
      </c>
      <c r="C42" s="106">
        <v>86</v>
      </c>
      <c r="D42" s="106">
        <v>75</v>
      </c>
      <c r="E42" s="107">
        <f t="shared" si="0"/>
        <v>80.5</v>
      </c>
      <c r="F42" s="106">
        <v>87</v>
      </c>
      <c r="G42" s="106">
        <v>92</v>
      </c>
      <c r="H42" s="107">
        <f t="shared" si="1"/>
        <v>89.5</v>
      </c>
      <c r="I42" s="106">
        <v>85</v>
      </c>
      <c r="J42" s="106">
        <v>83</v>
      </c>
      <c r="K42" s="107">
        <f t="shared" si="2"/>
        <v>84</v>
      </c>
      <c r="L42" s="106">
        <v>91</v>
      </c>
      <c r="M42" s="106">
        <v>87</v>
      </c>
      <c r="N42" s="107">
        <f t="shared" si="3"/>
        <v>89</v>
      </c>
      <c r="O42" s="106">
        <v>86</v>
      </c>
      <c r="P42" s="106">
        <v>88</v>
      </c>
      <c r="Q42" s="107">
        <f t="shared" si="4"/>
        <v>87</v>
      </c>
      <c r="R42" s="106">
        <v>83</v>
      </c>
      <c r="S42" s="106">
        <v>83</v>
      </c>
      <c r="T42" s="107">
        <f t="shared" si="5"/>
        <v>83</v>
      </c>
      <c r="U42" s="106">
        <v>89</v>
      </c>
      <c r="V42" s="106">
        <v>88</v>
      </c>
      <c r="W42" s="107">
        <f t="shared" si="6"/>
        <v>88.5</v>
      </c>
      <c r="X42" s="106">
        <v>90</v>
      </c>
      <c r="Y42" s="106">
        <v>90</v>
      </c>
      <c r="Z42" s="107">
        <f t="shared" si="7"/>
        <v>90</v>
      </c>
      <c r="AA42" s="106">
        <v>94</v>
      </c>
      <c r="AB42" s="106">
        <v>98</v>
      </c>
      <c r="AC42" s="107">
        <f t="shared" si="8"/>
        <v>96</v>
      </c>
      <c r="AD42" s="115">
        <f t="shared" si="9"/>
        <v>87.5</v>
      </c>
      <c r="AF42" s="138" t="str">
        <f t="shared" si="10"/>
        <v>NO</v>
      </c>
    </row>
    <row r="43" spans="1:39" s="41" customFormat="1">
      <c r="A43" s="116">
        <v>28</v>
      </c>
      <c r="B43" s="105" t="s">
        <v>62</v>
      </c>
      <c r="C43" s="106">
        <v>75</v>
      </c>
      <c r="D43" s="106">
        <v>92</v>
      </c>
      <c r="E43" s="107">
        <f t="shared" si="0"/>
        <v>83.5</v>
      </c>
      <c r="F43" s="106">
        <v>75</v>
      </c>
      <c r="G43" s="106">
        <v>75</v>
      </c>
      <c r="H43" s="107">
        <f t="shared" si="1"/>
        <v>75</v>
      </c>
      <c r="I43" s="106">
        <v>91</v>
      </c>
      <c r="J43" s="106">
        <v>83</v>
      </c>
      <c r="K43" s="107">
        <f t="shared" si="2"/>
        <v>87</v>
      </c>
      <c r="L43" s="106">
        <v>79</v>
      </c>
      <c r="M43" s="106">
        <v>77</v>
      </c>
      <c r="N43" s="107">
        <f t="shared" si="3"/>
        <v>78</v>
      </c>
      <c r="O43" s="106">
        <v>87</v>
      </c>
      <c r="P43" s="106">
        <v>89</v>
      </c>
      <c r="Q43" s="107">
        <f t="shared" si="4"/>
        <v>88</v>
      </c>
      <c r="R43" s="106">
        <v>91</v>
      </c>
      <c r="S43" s="106">
        <v>82</v>
      </c>
      <c r="T43" s="107">
        <f t="shared" si="5"/>
        <v>86.5</v>
      </c>
      <c r="U43" s="106">
        <v>75</v>
      </c>
      <c r="V43" s="106">
        <v>75</v>
      </c>
      <c r="W43" s="107">
        <f t="shared" si="6"/>
        <v>75</v>
      </c>
      <c r="X43" s="106">
        <v>81</v>
      </c>
      <c r="Y43" s="106">
        <v>84</v>
      </c>
      <c r="Z43" s="107">
        <f t="shared" si="7"/>
        <v>82.5</v>
      </c>
      <c r="AA43" s="106">
        <v>94</v>
      </c>
      <c r="AB43" s="106">
        <v>93</v>
      </c>
      <c r="AC43" s="107">
        <f t="shared" si="8"/>
        <v>93.5</v>
      </c>
      <c r="AD43" s="117">
        <f t="shared" si="9"/>
        <v>83.222222222222229</v>
      </c>
      <c r="AE43" s="134"/>
      <c r="AF43" s="138" t="str">
        <f t="shared" si="10"/>
        <v>NO</v>
      </c>
      <c r="AG43" s="134"/>
      <c r="AH43" s="134"/>
      <c r="AI43" s="134"/>
      <c r="AJ43" s="134"/>
      <c r="AK43" s="134"/>
      <c r="AL43" s="134"/>
      <c r="AM43" s="134"/>
    </row>
    <row r="44" spans="1:39">
      <c r="A44" s="114">
        <v>29</v>
      </c>
      <c r="B44" s="105" t="s">
        <v>63</v>
      </c>
      <c r="C44" s="106">
        <v>87</v>
      </c>
      <c r="D44" s="106">
        <v>85</v>
      </c>
      <c r="E44" s="107">
        <f t="shared" si="0"/>
        <v>86</v>
      </c>
      <c r="F44" s="106">
        <v>90</v>
      </c>
      <c r="G44" s="106">
        <v>91</v>
      </c>
      <c r="H44" s="107">
        <f t="shared" si="1"/>
        <v>90.5</v>
      </c>
      <c r="I44" s="106">
        <v>87</v>
      </c>
      <c r="J44" s="106">
        <v>83</v>
      </c>
      <c r="K44" s="107">
        <f t="shared" si="2"/>
        <v>85</v>
      </c>
      <c r="L44" s="106">
        <v>94</v>
      </c>
      <c r="M44" s="106">
        <v>87</v>
      </c>
      <c r="N44" s="107">
        <f t="shared" si="3"/>
        <v>90.5</v>
      </c>
      <c r="O44" s="106">
        <v>80</v>
      </c>
      <c r="P44" s="106">
        <v>83</v>
      </c>
      <c r="Q44" s="107">
        <f t="shared" si="4"/>
        <v>81.5</v>
      </c>
      <c r="R44" s="106">
        <v>86</v>
      </c>
      <c r="S44" s="106">
        <v>89</v>
      </c>
      <c r="T44" s="107">
        <f t="shared" si="5"/>
        <v>87.5</v>
      </c>
      <c r="U44" s="106">
        <v>90</v>
      </c>
      <c r="V44" s="106">
        <v>93</v>
      </c>
      <c r="W44" s="107">
        <f t="shared" si="6"/>
        <v>91.5</v>
      </c>
      <c r="X44" s="106">
        <v>87</v>
      </c>
      <c r="Y44" s="106">
        <v>88</v>
      </c>
      <c r="Z44" s="107">
        <f t="shared" si="7"/>
        <v>87.5</v>
      </c>
      <c r="AA44" s="106">
        <v>94</v>
      </c>
      <c r="AB44" s="106">
        <v>94</v>
      </c>
      <c r="AC44" s="107">
        <f t="shared" si="8"/>
        <v>94</v>
      </c>
      <c r="AD44" s="115">
        <f t="shared" si="9"/>
        <v>88.222222222222229</v>
      </c>
      <c r="AF44" s="138" t="str">
        <f t="shared" si="10"/>
        <v>YES</v>
      </c>
    </row>
    <row r="45" spans="1:39">
      <c r="A45" s="114">
        <v>30</v>
      </c>
      <c r="B45" s="105" t="s">
        <v>64</v>
      </c>
      <c r="C45" s="106">
        <v>89</v>
      </c>
      <c r="D45" s="106">
        <v>93</v>
      </c>
      <c r="E45" s="107">
        <f t="shared" si="0"/>
        <v>91</v>
      </c>
      <c r="F45" s="106">
        <v>91</v>
      </c>
      <c r="G45" s="106">
        <v>95</v>
      </c>
      <c r="H45" s="107">
        <f t="shared" si="1"/>
        <v>93</v>
      </c>
      <c r="I45" s="106">
        <v>91</v>
      </c>
      <c r="J45" s="106">
        <v>89</v>
      </c>
      <c r="K45" s="107">
        <f t="shared" si="2"/>
        <v>90</v>
      </c>
      <c r="L45" s="106">
        <v>96</v>
      </c>
      <c r="M45" s="106">
        <v>95</v>
      </c>
      <c r="N45" s="107">
        <f t="shared" si="3"/>
        <v>95.5</v>
      </c>
      <c r="O45" s="106">
        <v>89</v>
      </c>
      <c r="P45" s="106">
        <v>90</v>
      </c>
      <c r="Q45" s="107">
        <f t="shared" si="4"/>
        <v>89.5</v>
      </c>
      <c r="R45" s="106">
        <v>89</v>
      </c>
      <c r="S45" s="106">
        <v>96</v>
      </c>
      <c r="T45" s="107">
        <f t="shared" si="5"/>
        <v>92.5</v>
      </c>
      <c r="U45" s="106">
        <v>93</v>
      </c>
      <c r="V45" s="106">
        <v>93</v>
      </c>
      <c r="W45" s="107">
        <f t="shared" si="6"/>
        <v>93</v>
      </c>
      <c r="X45" s="106">
        <v>93</v>
      </c>
      <c r="Y45" s="106">
        <v>94</v>
      </c>
      <c r="Z45" s="107">
        <f t="shared" si="7"/>
        <v>93.5</v>
      </c>
      <c r="AA45" s="106">
        <v>95</v>
      </c>
      <c r="AB45" s="106">
        <v>98</v>
      </c>
      <c r="AC45" s="107">
        <f t="shared" si="8"/>
        <v>96.5</v>
      </c>
      <c r="AD45" s="115">
        <f t="shared" si="9"/>
        <v>92.722222222222229</v>
      </c>
      <c r="AF45" s="138" t="str">
        <f t="shared" si="10"/>
        <v>YES</v>
      </c>
    </row>
    <row r="46" spans="1:39">
      <c r="A46" s="114">
        <v>31</v>
      </c>
      <c r="B46" s="105" t="s">
        <v>65</v>
      </c>
      <c r="C46" s="106">
        <v>84</v>
      </c>
      <c r="D46" s="106">
        <v>78</v>
      </c>
      <c r="E46" s="107">
        <f t="shared" si="0"/>
        <v>81</v>
      </c>
      <c r="F46" s="106">
        <v>88</v>
      </c>
      <c r="G46" s="106">
        <v>93</v>
      </c>
      <c r="H46" s="107">
        <f t="shared" si="1"/>
        <v>90.5</v>
      </c>
      <c r="I46" s="106">
        <v>84</v>
      </c>
      <c r="J46" s="106">
        <v>79</v>
      </c>
      <c r="K46" s="107">
        <f t="shared" si="2"/>
        <v>81.5</v>
      </c>
      <c r="L46" s="106">
        <v>91</v>
      </c>
      <c r="M46" s="106">
        <v>83</v>
      </c>
      <c r="N46" s="107">
        <f t="shared" si="3"/>
        <v>87</v>
      </c>
      <c r="O46" s="106">
        <v>81</v>
      </c>
      <c r="P46" s="106">
        <v>84</v>
      </c>
      <c r="Q46" s="107">
        <f t="shared" si="4"/>
        <v>82.5</v>
      </c>
      <c r="R46" s="106">
        <v>81</v>
      </c>
      <c r="S46" s="106">
        <v>86</v>
      </c>
      <c r="T46" s="107">
        <f t="shared" si="5"/>
        <v>83.5</v>
      </c>
      <c r="U46" s="106">
        <v>81</v>
      </c>
      <c r="V46" s="106">
        <v>84</v>
      </c>
      <c r="W46" s="107">
        <f t="shared" si="6"/>
        <v>82.5</v>
      </c>
      <c r="X46" s="106">
        <v>84</v>
      </c>
      <c r="Y46" s="106">
        <v>87</v>
      </c>
      <c r="Z46" s="107">
        <f t="shared" si="7"/>
        <v>85.5</v>
      </c>
      <c r="AA46" s="106">
        <v>95</v>
      </c>
      <c r="AB46" s="106">
        <v>97</v>
      </c>
      <c r="AC46" s="107">
        <f t="shared" si="8"/>
        <v>96</v>
      </c>
      <c r="AD46" s="115">
        <f t="shared" si="9"/>
        <v>85.555555555555557</v>
      </c>
      <c r="AF46" s="138" t="str">
        <f t="shared" si="10"/>
        <v>NO</v>
      </c>
    </row>
    <row r="47" spans="1:39">
      <c r="A47" s="114">
        <v>32</v>
      </c>
      <c r="B47" s="105" t="s">
        <v>66</v>
      </c>
      <c r="C47" s="106">
        <v>88</v>
      </c>
      <c r="D47" s="106">
        <v>85</v>
      </c>
      <c r="E47" s="107">
        <f t="shared" si="0"/>
        <v>86.5</v>
      </c>
      <c r="F47" s="106">
        <v>86</v>
      </c>
      <c r="G47" s="106">
        <v>91</v>
      </c>
      <c r="H47" s="107">
        <f t="shared" si="1"/>
        <v>88.5</v>
      </c>
      <c r="I47" s="106">
        <v>83</v>
      </c>
      <c r="J47" s="106">
        <v>80</v>
      </c>
      <c r="K47" s="107">
        <f t="shared" si="2"/>
        <v>81.5</v>
      </c>
      <c r="L47" s="106">
        <v>94</v>
      </c>
      <c r="M47" s="106">
        <v>90</v>
      </c>
      <c r="N47" s="107">
        <f t="shared" si="3"/>
        <v>92</v>
      </c>
      <c r="O47" s="106">
        <v>85</v>
      </c>
      <c r="P47" s="106">
        <v>87</v>
      </c>
      <c r="Q47" s="107">
        <f t="shared" si="4"/>
        <v>86</v>
      </c>
      <c r="R47" s="106">
        <v>84</v>
      </c>
      <c r="S47" s="106">
        <v>84</v>
      </c>
      <c r="T47" s="107">
        <f t="shared" si="5"/>
        <v>84</v>
      </c>
      <c r="U47" s="106">
        <v>88</v>
      </c>
      <c r="V47" s="106">
        <v>92</v>
      </c>
      <c r="W47" s="107">
        <f t="shared" si="6"/>
        <v>90</v>
      </c>
      <c r="X47" s="106">
        <v>86</v>
      </c>
      <c r="Y47" s="106">
        <v>89</v>
      </c>
      <c r="Z47" s="107">
        <f t="shared" si="7"/>
        <v>87.5</v>
      </c>
      <c r="AA47" s="106">
        <v>95</v>
      </c>
      <c r="AB47" s="106">
        <v>94</v>
      </c>
      <c r="AC47" s="107">
        <f t="shared" si="8"/>
        <v>94.5</v>
      </c>
      <c r="AD47" s="115">
        <f t="shared" si="9"/>
        <v>87.833333333333329</v>
      </c>
      <c r="AF47" s="138" t="str">
        <f t="shared" si="10"/>
        <v>YES</v>
      </c>
    </row>
    <row r="48" spans="1:39">
      <c r="A48" s="114">
        <v>33</v>
      </c>
      <c r="B48" s="105" t="s">
        <v>67</v>
      </c>
      <c r="C48" s="106">
        <v>90</v>
      </c>
      <c r="D48" s="106">
        <v>97</v>
      </c>
      <c r="E48" s="107">
        <f t="shared" si="0"/>
        <v>93.5</v>
      </c>
      <c r="F48" s="106">
        <v>94</v>
      </c>
      <c r="G48" s="106">
        <v>95</v>
      </c>
      <c r="H48" s="107">
        <f t="shared" si="1"/>
        <v>94.5</v>
      </c>
      <c r="I48" s="106">
        <v>91</v>
      </c>
      <c r="J48" s="106">
        <v>90</v>
      </c>
      <c r="K48" s="107">
        <f t="shared" si="2"/>
        <v>90.5</v>
      </c>
      <c r="L48" s="106">
        <v>94</v>
      </c>
      <c r="M48" s="106">
        <v>94</v>
      </c>
      <c r="N48" s="107">
        <f t="shared" si="3"/>
        <v>94</v>
      </c>
      <c r="O48" s="106">
        <v>87</v>
      </c>
      <c r="P48" s="106">
        <v>89</v>
      </c>
      <c r="Q48" s="107">
        <f t="shared" si="4"/>
        <v>88</v>
      </c>
      <c r="R48" s="106">
        <v>94</v>
      </c>
      <c r="S48" s="106">
        <v>98</v>
      </c>
      <c r="T48" s="107">
        <f t="shared" si="5"/>
        <v>96</v>
      </c>
      <c r="U48" s="106">
        <v>92</v>
      </c>
      <c r="V48" s="106">
        <v>97</v>
      </c>
      <c r="W48" s="107">
        <f t="shared" si="6"/>
        <v>94.5</v>
      </c>
      <c r="X48" s="106">
        <v>92</v>
      </c>
      <c r="Y48" s="106">
        <v>93</v>
      </c>
      <c r="Z48" s="107">
        <f t="shared" si="7"/>
        <v>92.5</v>
      </c>
      <c r="AA48" s="106">
        <v>95</v>
      </c>
      <c r="AB48" s="106">
        <v>98</v>
      </c>
      <c r="AC48" s="107">
        <f t="shared" si="8"/>
        <v>96.5</v>
      </c>
      <c r="AD48" s="115">
        <f t="shared" si="9"/>
        <v>93.333333333333329</v>
      </c>
      <c r="AF48" s="138" t="str">
        <f t="shared" si="10"/>
        <v>YES</v>
      </c>
    </row>
    <row r="49" spans="1:39">
      <c r="A49" s="114">
        <v>34</v>
      </c>
      <c r="B49" s="105" t="s">
        <v>68</v>
      </c>
      <c r="C49" s="106">
        <v>88</v>
      </c>
      <c r="D49" s="106">
        <v>91</v>
      </c>
      <c r="E49" s="107">
        <f t="shared" si="0"/>
        <v>89.5</v>
      </c>
      <c r="F49" s="106">
        <v>90</v>
      </c>
      <c r="G49" s="106">
        <v>90</v>
      </c>
      <c r="H49" s="107">
        <f t="shared" si="1"/>
        <v>90</v>
      </c>
      <c r="I49" s="106">
        <v>85</v>
      </c>
      <c r="J49" s="106">
        <v>82</v>
      </c>
      <c r="K49" s="107">
        <f t="shared" si="2"/>
        <v>83.5</v>
      </c>
      <c r="L49" s="106">
        <v>96</v>
      </c>
      <c r="M49" s="106">
        <v>87</v>
      </c>
      <c r="N49" s="107">
        <f t="shared" si="3"/>
        <v>91.5</v>
      </c>
      <c r="O49" s="106">
        <v>81</v>
      </c>
      <c r="P49" s="106">
        <v>83</v>
      </c>
      <c r="Q49" s="107">
        <f t="shared" si="4"/>
        <v>82</v>
      </c>
      <c r="R49" s="106">
        <v>82</v>
      </c>
      <c r="S49" s="106">
        <v>84</v>
      </c>
      <c r="T49" s="107">
        <f t="shared" si="5"/>
        <v>83</v>
      </c>
      <c r="U49" s="106">
        <v>90</v>
      </c>
      <c r="V49" s="106">
        <v>95</v>
      </c>
      <c r="W49" s="107">
        <f t="shared" si="6"/>
        <v>92.5</v>
      </c>
      <c r="X49" s="106">
        <v>93</v>
      </c>
      <c r="Y49" s="106">
        <v>93</v>
      </c>
      <c r="Z49" s="107">
        <f t="shared" si="7"/>
        <v>93</v>
      </c>
      <c r="AA49" s="106">
        <v>95</v>
      </c>
      <c r="AB49" s="106">
        <v>92</v>
      </c>
      <c r="AC49" s="107">
        <f t="shared" si="8"/>
        <v>93.5</v>
      </c>
      <c r="AD49" s="115">
        <f t="shared" si="9"/>
        <v>88.722222222222229</v>
      </c>
      <c r="AF49" s="138" t="str">
        <f t="shared" si="10"/>
        <v>YES</v>
      </c>
    </row>
    <row r="50" spans="1:39">
      <c r="A50" s="114">
        <v>35</v>
      </c>
      <c r="B50" s="105" t="s">
        <v>69</v>
      </c>
      <c r="C50" s="106">
        <v>87</v>
      </c>
      <c r="D50" s="106">
        <v>82</v>
      </c>
      <c r="E50" s="107">
        <f t="shared" si="0"/>
        <v>84.5</v>
      </c>
      <c r="F50" s="106">
        <v>89</v>
      </c>
      <c r="G50" s="106">
        <v>93</v>
      </c>
      <c r="H50" s="107">
        <f t="shared" si="1"/>
        <v>91</v>
      </c>
      <c r="I50" s="106">
        <v>84</v>
      </c>
      <c r="J50" s="106">
        <v>80</v>
      </c>
      <c r="K50" s="107">
        <f t="shared" si="2"/>
        <v>82</v>
      </c>
      <c r="L50" s="106">
        <v>91</v>
      </c>
      <c r="M50" s="106">
        <v>83</v>
      </c>
      <c r="N50" s="107">
        <f t="shared" si="3"/>
        <v>87</v>
      </c>
      <c r="O50" s="106">
        <v>83</v>
      </c>
      <c r="P50" s="106">
        <v>83</v>
      </c>
      <c r="Q50" s="107">
        <f t="shared" si="4"/>
        <v>83</v>
      </c>
      <c r="R50" s="106">
        <v>79</v>
      </c>
      <c r="S50" s="106">
        <v>80</v>
      </c>
      <c r="T50" s="107">
        <f t="shared" si="5"/>
        <v>79.5</v>
      </c>
      <c r="U50" s="106">
        <v>89</v>
      </c>
      <c r="V50" s="106">
        <v>90</v>
      </c>
      <c r="W50" s="107">
        <f t="shared" si="6"/>
        <v>89.5</v>
      </c>
      <c r="X50" s="106">
        <v>83</v>
      </c>
      <c r="Y50" s="106">
        <v>86</v>
      </c>
      <c r="Z50" s="107">
        <f t="shared" si="7"/>
        <v>84.5</v>
      </c>
      <c r="AA50" s="106">
        <v>94</v>
      </c>
      <c r="AB50" s="106">
        <v>93</v>
      </c>
      <c r="AC50" s="107">
        <f t="shared" si="8"/>
        <v>93.5</v>
      </c>
      <c r="AD50" s="115">
        <f t="shared" si="9"/>
        <v>86.055555555555557</v>
      </c>
      <c r="AF50" s="138" t="str">
        <f t="shared" si="10"/>
        <v>NO</v>
      </c>
    </row>
    <row r="51" spans="1:39" s="41" customFormat="1">
      <c r="A51" s="116">
        <v>36</v>
      </c>
      <c r="B51" s="105" t="s">
        <v>70</v>
      </c>
      <c r="C51" s="106">
        <v>91</v>
      </c>
      <c r="D51" s="106">
        <v>96</v>
      </c>
      <c r="E51" s="107">
        <f t="shared" si="0"/>
        <v>93.5</v>
      </c>
      <c r="F51" s="106">
        <v>92</v>
      </c>
      <c r="G51" s="106">
        <v>96</v>
      </c>
      <c r="H51" s="107">
        <f t="shared" si="1"/>
        <v>94</v>
      </c>
      <c r="I51" s="106">
        <v>92</v>
      </c>
      <c r="J51" s="106">
        <v>92</v>
      </c>
      <c r="K51" s="107">
        <f t="shared" si="2"/>
        <v>92</v>
      </c>
      <c r="L51" s="106">
        <v>96</v>
      </c>
      <c r="M51" s="106">
        <v>96</v>
      </c>
      <c r="N51" s="107">
        <f t="shared" si="3"/>
        <v>96</v>
      </c>
      <c r="O51" s="106">
        <v>89</v>
      </c>
      <c r="P51" s="106">
        <v>91</v>
      </c>
      <c r="Q51" s="107">
        <f t="shared" si="4"/>
        <v>90</v>
      </c>
      <c r="R51" s="106">
        <v>93</v>
      </c>
      <c r="S51" s="106">
        <v>97</v>
      </c>
      <c r="T51" s="107">
        <f t="shared" si="5"/>
        <v>95</v>
      </c>
      <c r="U51" s="106">
        <v>94</v>
      </c>
      <c r="V51" s="106">
        <v>97</v>
      </c>
      <c r="W51" s="107">
        <f t="shared" si="6"/>
        <v>95.5</v>
      </c>
      <c r="X51" s="106">
        <v>94</v>
      </c>
      <c r="Y51" s="106">
        <v>96</v>
      </c>
      <c r="Z51" s="107">
        <f t="shared" si="7"/>
        <v>95</v>
      </c>
      <c r="AA51" s="106">
        <v>95</v>
      </c>
      <c r="AB51" s="106">
        <v>98</v>
      </c>
      <c r="AC51" s="107">
        <f t="shared" si="8"/>
        <v>96.5</v>
      </c>
      <c r="AD51" s="117">
        <f t="shared" si="9"/>
        <v>94.166666666666671</v>
      </c>
      <c r="AE51" s="134"/>
      <c r="AF51" s="138" t="str">
        <f t="shared" si="10"/>
        <v>YES</v>
      </c>
      <c r="AG51" s="134"/>
      <c r="AH51" s="134"/>
      <c r="AI51" s="134"/>
      <c r="AJ51" s="134"/>
      <c r="AK51" s="134"/>
      <c r="AL51" s="134"/>
      <c r="AM51" s="134"/>
    </row>
    <row r="52" spans="1:39">
      <c r="A52" s="114">
        <v>37</v>
      </c>
      <c r="B52" s="105" t="s">
        <v>71</v>
      </c>
      <c r="C52" s="106">
        <v>88</v>
      </c>
      <c r="D52" s="106">
        <v>93</v>
      </c>
      <c r="E52" s="107">
        <f t="shared" si="0"/>
        <v>90.5</v>
      </c>
      <c r="F52" s="106">
        <v>93</v>
      </c>
      <c r="G52" s="106">
        <v>96</v>
      </c>
      <c r="H52" s="107">
        <f t="shared" si="1"/>
        <v>94.5</v>
      </c>
      <c r="I52" s="106">
        <v>89</v>
      </c>
      <c r="J52" s="106">
        <v>86</v>
      </c>
      <c r="K52" s="107">
        <f t="shared" si="2"/>
        <v>87.5</v>
      </c>
      <c r="L52" s="106">
        <v>96</v>
      </c>
      <c r="M52" s="106">
        <v>92</v>
      </c>
      <c r="N52" s="107">
        <f t="shared" si="3"/>
        <v>94</v>
      </c>
      <c r="O52" s="106">
        <v>86</v>
      </c>
      <c r="P52" s="106">
        <v>88</v>
      </c>
      <c r="Q52" s="107">
        <f t="shared" si="4"/>
        <v>87</v>
      </c>
      <c r="R52" s="106">
        <v>91</v>
      </c>
      <c r="S52" s="106">
        <v>95</v>
      </c>
      <c r="T52" s="107">
        <f t="shared" si="5"/>
        <v>93</v>
      </c>
      <c r="U52" s="106">
        <v>94</v>
      </c>
      <c r="V52" s="106">
        <v>94</v>
      </c>
      <c r="W52" s="107">
        <f t="shared" si="6"/>
        <v>94</v>
      </c>
      <c r="X52" s="106">
        <v>92</v>
      </c>
      <c r="Y52" s="106">
        <v>93</v>
      </c>
      <c r="Z52" s="107">
        <f t="shared" si="7"/>
        <v>92.5</v>
      </c>
      <c r="AA52" s="106">
        <v>95</v>
      </c>
      <c r="AB52" s="106">
        <v>98</v>
      </c>
      <c r="AC52" s="107">
        <f t="shared" si="8"/>
        <v>96.5</v>
      </c>
      <c r="AD52" s="115">
        <f t="shared" si="9"/>
        <v>92.166666666666671</v>
      </c>
      <c r="AF52" s="138" t="str">
        <f t="shared" si="10"/>
        <v>YES</v>
      </c>
    </row>
    <row r="53" spans="1:39">
      <c r="A53" s="114">
        <v>38</v>
      </c>
      <c r="B53" s="108" t="s">
        <v>72</v>
      </c>
      <c r="C53" s="106">
        <v>87</v>
      </c>
      <c r="D53" s="106">
        <v>87</v>
      </c>
      <c r="E53" s="107">
        <f t="shared" si="0"/>
        <v>87</v>
      </c>
      <c r="F53" s="106">
        <v>88</v>
      </c>
      <c r="G53" s="106">
        <v>93</v>
      </c>
      <c r="H53" s="107">
        <f t="shared" si="1"/>
        <v>90.5</v>
      </c>
      <c r="I53" s="106">
        <v>86</v>
      </c>
      <c r="J53" s="106">
        <v>84</v>
      </c>
      <c r="K53" s="107">
        <f t="shared" si="2"/>
        <v>85</v>
      </c>
      <c r="L53" s="106">
        <v>95</v>
      </c>
      <c r="M53" s="106">
        <v>93</v>
      </c>
      <c r="N53" s="107">
        <f t="shared" si="3"/>
        <v>94</v>
      </c>
      <c r="O53" s="106">
        <v>82</v>
      </c>
      <c r="P53" s="106">
        <v>85</v>
      </c>
      <c r="Q53" s="107">
        <f t="shared" si="4"/>
        <v>83.5</v>
      </c>
      <c r="R53" s="106">
        <v>93</v>
      </c>
      <c r="S53" s="106">
        <v>97</v>
      </c>
      <c r="T53" s="107">
        <f t="shared" si="5"/>
        <v>95</v>
      </c>
      <c r="U53" s="106">
        <v>91</v>
      </c>
      <c r="V53" s="106">
        <v>95</v>
      </c>
      <c r="W53" s="107">
        <f t="shared" si="6"/>
        <v>93</v>
      </c>
      <c r="X53" s="106">
        <v>87</v>
      </c>
      <c r="Y53" s="106">
        <v>92</v>
      </c>
      <c r="Z53" s="107">
        <f t="shared" si="7"/>
        <v>89.5</v>
      </c>
      <c r="AA53" s="106">
        <v>94</v>
      </c>
      <c r="AB53" s="106">
        <v>98</v>
      </c>
      <c r="AC53" s="107">
        <f t="shared" si="8"/>
        <v>96</v>
      </c>
      <c r="AD53" s="115">
        <f t="shared" si="9"/>
        <v>90.388888888888886</v>
      </c>
      <c r="AF53" s="138" t="str">
        <f t="shared" si="10"/>
        <v>YES</v>
      </c>
    </row>
    <row r="54" spans="1:39">
      <c r="A54" s="114">
        <v>39</v>
      </c>
      <c r="B54" s="108" t="s">
        <v>73</v>
      </c>
      <c r="C54" s="106">
        <v>90</v>
      </c>
      <c r="D54" s="106">
        <v>88</v>
      </c>
      <c r="E54" s="107">
        <f t="shared" si="0"/>
        <v>89</v>
      </c>
      <c r="F54" s="106">
        <v>89</v>
      </c>
      <c r="G54" s="106">
        <v>95</v>
      </c>
      <c r="H54" s="107">
        <f t="shared" si="1"/>
        <v>92</v>
      </c>
      <c r="I54" s="106">
        <v>91</v>
      </c>
      <c r="J54" s="106">
        <v>87</v>
      </c>
      <c r="K54" s="107">
        <f t="shared" si="2"/>
        <v>89</v>
      </c>
      <c r="L54" s="106">
        <v>96</v>
      </c>
      <c r="M54" s="106">
        <v>93</v>
      </c>
      <c r="N54" s="107">
        <f t="shared" si="3"/>
        <v>94.5</v>
      </c>
      <c r="O54" s="106">
        <v>86</v>
      </c>
      <c r="P54" s="106">
        <v>84</v>
      </c>
      <c r="Q54" s="107">
        <f t="shared" si="4"/>
        <v>85</v>
      </c>
      <c r="R54" s="106">
        <v>85</v>
      </c>
      <c r="S54" s="106">
        <v>88</v>
      </c>
      <c r="T54" s="107">
        <f t="shared" si="5"/>
        <v>86.5</v>
      </c>
      <c r="U54" s="106">
        <v>94</v>
      </c>
      <c r="V54" s="106">
        <v>95</v>
      </c>
      <c r="W54" s="107">
        <f t="shared" si="6"/>
        <v>94.5</v>
      </c>
      <c r="X54" s="106">
        <v>94</v>
      </c>
      <c r="Y54" s="106">
        <v>92</v>
      </c>
      <c r="Z54" s="107">
        <f t="shared" si="7"/>
        <v>93</v>
      </c>
      <c r="AA54" s="106">
        <v>95</v>
      </c>
      <c r="AB54" s="106">
        <v>98</v>
      </c>
      <c r="AC54" s="107">
        <f t="shared" si="8"/>
        <v>96.5</v>
      </c>
      <c r="AD54" s="115">
        <f t="shared" si="9"/>
        <v>91.111111111111114</v>
      </c>
      <c r="AF54" s="138" t="str">
        <f t="shared" si="10"/>
        <v>YES</v>
      </c>
    </row>
    <row r="55" spans="1:39">
      <c r="A55" s="114">
        <v>40</v>
      </c>
      <c r="B55" s="105" t="s">
        <v>74</v>
      </c>
      <c r="C55" s="106">
        <v>85</v>
      </c>
      <c r="D55" s="106">
        <v>82</v>
      </c>
      <c r="E55" s="107">
        <f t="shared" si="0"/>
        <v>83.5</v>
      </c>
      <c r="F55" s="106">
        <v>86</v>
      </c>
      <c r="G55" s="106">
        <v>92</v>
      </c>
      <c r="H55" s="107">
        <f t="shared" si="1"/>
        <v>89</v>
      </c>
      <c r="I55" s="106">
        <v>86</v>
      </c>
      <c r="J55" s="106">
        <v>80</v>
      </c>
      <c r="K55" s="107">
        <f t="shared" si="2"/>
        <v>83</v>
      </c>
      <c r="L55" s="106">
        <v>92</v>
      </c>
      <c r="M55" s="106">
        <v>87</v>
      </c>
      <c r="N55" s="107">
        <f t="shared" si="3"/>
        <v>89.5</v>
      </c>
      <c r="O55" s="106">
        <v>81</v>
      </c>
      <c r="P55" s="106">
        <v>84</v>
      </c>
      <c r="Q55" s="107">
        <f t="shared" si="4"/>
        <v>82.5</v>
      </c>
      <c r="R55" s="106">
        <v>87</v>
      </c>
      <c r="S55" s="106">
        <v>89</v>
      </c>
      <c r="T55" s="107">
        <f t="shared" si="5"/>
        <v>88</v>
      </c>
      <c r="U55" s="106">
        <v>90</v>
      </c>
      <c r="V55" s="106">
        <v>88</v>
      </c>
      <c r="W55" s="107">
        <f t="shared" si="6"/>
        <v>89</v>
      </c>
      <c r="X55" s="106">
        <v>85</v>
      </c>
      <c r="Y55" s="106">
        <v>90</v>
      </c>
      <c r="Z55" s="107">
        <f t="shared" si="7"/>
        <v>87.5</v>
      </c>
      <c r="AA55" s="106">
        <v>94</v>
      </c>
      <c r="AB55" s="106">
        <v>92</v>
      </c>
      <c r="AC55" s="107">
        <f t="shared" si="8"/>
        <v>93</v>
      </c>
      <c r="AD55" s="115">
        <f t="shared" si="9"/>
        <v>87.222222222222229</v>
      </c>
      <c r="AF55" s="138" t="str">
        <f t="shared" si="10"/>
        <v>YES</v>
      </c>
    </row>
    <row r="56" spans="1:39">
      <c r="A56" s="114">
        <v>41</v>
      </c>
      <c r="B56" s="105" t="s">
        <v>75</v>
      </c>
      <c r="C56" s="106">
        <v>82</v>
      </c>
      <c r="D56" s="106">
        <v>80</v>
      </c>
      <c r="E56" s="107">
        <f t="shared" si="0"/>
        <v>81</v>
      </c>
      <c r="F56" s="106">
        <v>80</v>
      </c>
      <c r="G56" s="106">
        <v>87</v>
      </c>
      <c r="H56" s="107">
        <f t="shared" si="1"/>
        <v>83.5</v>
      </c>
      <c r="I56" s="106">
        <v>80</v>
      </c>
      <c r="J56" s="106">
        <v>76</v>
      </c>
      <c r="K56" s="107">
        <f t="shared" si="2"/>
        <v>78</v>
      </c>
      <c r="L56" s="106">
        <v>88</v>
      </c>
      <c r="M56" s="106">
        <v>83</v>
      </c>
      <c r="N56" s="107">
        <f t="shared" si="3"/>
        <v>85.5</v>
      </c>
      <c r="O56" s="106">
        <v>80</v>
      </c>
      <c r="P56" s="106">
        <v>77</v>
      </c>
      <c r="Q56" s="107">
        <f t="shared" si="4"/>
        <v>78.5</v>
      </c>
      <c r="R56" s="106">
        <v>80</v>
      </c>
      <c r="S56" s="106">
        <v>80</v>
      </c>
      <c r="T56" s="107">
        <f t="shared" si="5"/>
        <v>80</v>
      </c>
      <c r="U56" s="106">
        <v>89</v>
      </c>
      <c r="V56" s="106">
        <v>80</v>
      </c>
      <c r="W56" s="107">
        <f t="shared" si="6"/>
        <v>84.5</v>
      </c>
      <c r="X56" s="106">
        <v>81</v>
      </c>
      <c r="Y56" s="106">
        <v>82</v>
      </c>
      <c r="Z56" s="107">
        <f t="shared" si="7"/>
        <v>81.5</v>
      </c>
      <c r="AA56" s="106">
        <v>95</v>
      </c>
      <c r="AB56" s="106">
        <v>94</v>
      </c>
      <c r="AC56" s="107">
        <f t="shared" si="8"/>
        <v>94.5</v>
      </c>
      <c r="AD56" s="115">
        <f t="shared" si="9"/>
        <v>83</v>
      </c>
      <c r="AF56" s="138" t="str">
        <f t="shared" si="10"/>
        <v>NO</v>
      </c>
    </row>
    <row r="57" spans="1:39">
      <c r="A57" s="114">
        <v>42</v>
      </c>
      <c r="B57" s="105" t="s">
        <v>76</v>
      </c>
      <c r="C57" s="106">
        <v>88</v>
      </c>
      <c r="D57" s="106">
        <v>82</v>
      </c>
      <c r="E57" s="107">
        <f t="shared" si="0"/>
        <v>85</v>
      </c>
      <c r="F57" s="106">
        <v>88</v>
      </c>
      <c r="G57" s="106">
        <v>95</v>
      </c>
      <c r="H57" s="107">
        <f t="shared" si="1"/>
        <v>91.5</v>
      </c>
      <c r="I57" s="106">
        <v>83</v>
      </c>
      <c r="J57" s="106">
        <v>79</v>
      </c>
      <c r="K57" s="107">
        <f t="shared" si="2"/>
        <v>81</v>
      </c>
      <c r="L57" s="106">
        <v>94</v>
      </c>
      <c r="M57" s="106">
        <v>89</v>
      </c>
      <c r="N57" s="107">
        <f t="shared" si="3"/>
        <v>91.5</v>
      </c>
      <c r="O57" s="106">
        <v>81</v>
      </c>
      <c r="P57" s="106">
        <v>84</v>
      </c>
      <c r="Q57" s="107">
        <f t="shared" si="4"/>
        <v>82.5</v>
      </c>
      <c r="R57" s="106">
        <v>81</v>
      </c>
      <c r="S57" s="106">
        <v>77</v>
      </c>
      <c r="T57" s="107">
        <f t="shared" si="5"/>
        <v>79</v>
      </c>
      <c r="U57" s="106">
        <v>89</v>
      </c>
      <c r="V57" s="106">
        <v>91</v>
      </c>
      <c r="W57" s="107">
        <f t="shared" si="6"/>
        <v>90</v>
      </c>
      <c r="X57" s="106">
        <v>81</v>
      </c>
      <c r="Y57" s="106">
        <v>93</v>
      </c>
      <c r="Z57" s="107">
        <f t="shared" si="7"/>
        <v>87</v>
      </c>
      <c r="AA57" s="106">
        <v>95</v>
      </c>
      <c r="AB57" s="106">
        <v>98</v>
      </c>
      <c r="AC57" s="107">
        <f t="shared" si="8"/>
        <v>96.5</v>
      </c>
      <c r="AD57" s="115">
        <f t="shared" si="9"/>
        <v>87.111111111111114</v>
      </c>
      <c r="AF57" s="138" t="str">
        <f t="shared" si="10"/>
        <v>NO</v>
      </c>
    </row>
    <row r="58" spans="1:39">
      <c r="A58" s="114">
        <v>43</v>
      </c>
      <c r="B58" s="105" t="s">
        <v>77</v>
      </c>
      <c r="C58" s="106">
        <v>90</v>
      </c>
      <c r="D58" s="106">
        <v>91</v>
      </c>
      <c r="E58" s="107">
        <f t="shared" si="0"/>
        <v>90.5</v>
      </c>
      <c r="F58" s="106">
        <v>88</v>
      </c>
      <c r="G58" s="106">
        <v>92</v>
      </c>
      <c r="H58" s="107">
        <f t="shared" si="1"/>
        <v>90</v>
      </c>
      <c r="I58" s="106">
        <v>91</v>
      </c>
      <c r="J58" s="106">
        <v>85</v>
      </c>
      <c r="K58" s="107">
        <f t="shared" si="2"/>
        <v>88</v>
      </c>
      <c r="L58" s="106">
        <v>94</v>
      </c>
      <c r="M58" s="106">
        <v>84</v>
      </c>
      <c r="N58" s="107">
        <f t="shared" si="3"/>
        <v>89</v>
      </c>
      <c r="O58" s="106">
        <v>88</v>
      </c>
      <c r="P58" s="106">
        <v>89</v>
      </c>
      <c r="Q58" s="107">
        <f t="shared" si="4"/>
        <v>88.5</v>
      </c>
      <c r="R58" s="106">
        <v>89</v>
      </c>
      <c r="S58" s="106">
        <v>92</v>
      </c>
      <c r="T58" s="107">
        <f t="shared" si="5"/>
        <v>90.5</v>
      </c>
      <c r="U58" s="106">
        <v>93</v>
      </c>
      <c r="V58" s="106">
        <v>90</v>
      </c>
      <c r="W58" s="107">
        <f t="shared" si="6"/>
        <v>91.5</v>
      </c>
      <c r="X58" s="106">
        <v>92</v>
      </c>
      <c r="Y58" s="106">
        <v>91</v>
      </c>
      <c r="Z58" s="107">
        <f t="shared" si="7"/>
        <v>91.5</v>
      </c>
      <c r="AA58" s="106">
        <v>94</v>
      </c>
      <c r="AB58" s="106">
        <v>94</v>
      </c>
      <c r="AC58" s="107">
        <f t="shared" si="8"/>
        <v>94</v>
      </c>
      <c r="AD58" s="115">
        <f t="shared" si="9"/>
        <v>90.388888888888886</v>
      </c>
      <c r="AF58" s="138" t="str">
        <f t="shared" si="10"/>
        <v>YES</v>
      </c>
    </row>
    <row r="59" spans="1:39">
      <c r="A59" s="114">
        <v>44</v>
      </c>
      <c r="B59" s="105" t="s">
        <v>78</v>
      </c>
      <c r="C59" s="106">
        <v>87</v>
      </c>
      <c r="D59" s="106">
        <v>91</v>
      </c>
      <c r="E59" s="107">
        <f t="shared" si="0"/>
        <v>89</v>
      </c>
      <c r="F59" s="106">
        <v>91</v>
      </c>
      <c r="G59" s="106">
        <v>94</v>
      </c>
      <c r="H59" s="107">
        <f t="shared" si="1"/>
        <v>92.5</v>
      </c>
      <c r="I59" s="106">
        <v>86</v>
      </c>
      <c r="J59" s="106">
        <v>85</v>
      </c>
      <c r="K59" s="107">
        <f t="shared" si="2"/>
        <v>85.5</v>
      </c>
      <c r="L59" s="106">
        <v>90</v>
      </c>
      <c r="M59" s="106">
        <v>92</v>
      </c>
      <c r="N59" s="107">
        <f t="shared" si="3"/>
        <v>91</v>
      </c>
      <c r="O59" s="106">
        <v>85</v>
      </c>
      <c r="P59" s="106">
        <v>86</v>
      </c>
      <c r="Q59" s="107">
        <f t="shared" si="4"/>
        <v>85.5</v>
      </c>
      <c r="R59" s="106">
        <v>85</v>
      </c>
      <c r="S59" s="106">
        <v>94</v>
      </c>
      <c r="T59" s="107">
        <f t="shared" si="5"/>
        <v>89.5</v>
      </c>
      <c r="U59" s="106">
        <v>90</v>
      </c>
      <c r="V59" s="106">
        <v>92</v>
      </c>
      <c r="W59" s="107">
        <f t="shared" si="6"/>
        <v>91</v>
      </c>
      <c r="X59" s="106">
        <v>90</v>
      </c>
      <c r="Y59" s="106">
        <v>90</v>
      </c>
      <c r="Z59" s="107">
        <f t="shared" si="7"/>
        <v>90</v>
      </c>
      <c r="AA59" s="106">
        <v>94</v>
      </c>
      <c r="AB59" s="106">
        <v>93</v>
      </c>
      <c r="AC59" s="107">
        <f t="shared" si="8"/>
        <v>93.5</v>
      </c>
      <c r="AD59" s="115">
        <f t="shared" si="9"/>
        <v>89.722222222222229</v>
      </c>
      <c r="AF59" s="138" t="str">
        <f t="shared" si="10"/>
        <v>YES</v>
      </c>
    </row>
    <row r="60" spans="1:39">
      <c r="A60" s="114">
        <v>45</v>
      </c>
      <c r="B60" s="105" t="s">
        <v>79</v>
      </c>
      <c r="C60" s="106">
        <v>87</v>
      </c>
      <c r="D60" s="106">
        <v>95</v>
      </c>
      <c r="E60" s="107">
        <f t="shared" si="0"/>
        <v>91</v>
      </c>
      <c r="F60" s="106">
        <v>91</v>
      </c>
      <c r="G60" s="106">
        <v>94</v>
      </c>
      <c r="H60" s="107">
        <f t="shared" si="1"/>
        <v>92.5</v>
      </c>
      <c r="I60" s="106">
        <v>87</v>
      </c>
      <c r="J60" s="106">
        <v>86</v>
      </c>
      <c r="K60" s="107">
        <f t="shared" si="2"/>
        <v>86.5</v>
      </c>
      <c r="L60" s="106">
        <v>94</v>
      </c>
      <c r="M60" s="106">
        <v>94</v>
      </c>
      <c r="N60" s="107">
        <f t="shared" si="3"/>
        <v>94</v>
      </c>
      <c r="O60" s="106">
        <v>87</v>
      </c>
      <c r="P60" s="106">
        <v>89</v>
      </c>
      <c r="Q60" s="107">
        <f t="shared" si="4"/>
        <v>88</v>
      </c>
      <c r="R60" s="106">
        <v>91</v>
      </c>
      <c r="S60" s="106">
        <v>94</v>
      </c>
      <c r="T60" s="107">
        <f t="shared" si="5"/>
        <v>92.5</v>
      </c>
      <c r="U60" s="106">
        <v>93</v>
      </c>
      <c r="V60" s="106">
        <v>92</v>
      </c>
      <c r="W60" s="107">
        <f t="shared" si="6"/>
        <v>92.5</v>
      </c>
      <c r="X60" s="106">
        <v>93</v>
      </c>
      <c r="Y60" s="106">
        <v>94</v>
      </c>
      <c r="Z60" s="107">
        <f t="shared" si="7"/>
        <v>93.5</v>
      </c>
      <c r="AA60" s="106">
        <v>95</v>
      </c>
      <c r="AB60" s="106">
        <v>98</v>
      </c>
      <c r="AC60" s="107">
        <f t="shared" si="8"/>
        <v>96.5</v>
      </c>
      <c r="AD60" s="115">
        <f t="shared" si="9"/>
        <v>91.888888888888886</v>
      </c>
      <c r="AF60" s="138" t="str">
        <f t="shared" si="10"/>
        <v>YES</v>
      </c>
    </row>
    <row r="61" spans="1:39">
      <c r="A61" s="114">
        <v>46</v>
      </c>
      <c r="B61" s="105" t="s">
        <v>80</v>
      </c>
      <c r="C61" s="106">
        <v>87</v>
      </c>
      <c r="D61" s="106">
        <v>87</v>
      </c>
      <c r="E61" s="107">
        <f t="shared" si="0"/>
        <v>87</v>
      </c>
      <c r="F61" s="106">
        <v>87</v>
      </c>
      <c r="G61" s="106">
        <v>91</v>
      </c>
      <c r="H61" s="107">
        <f t="shared" si="1"/>
        <v>89</v>
      </c>
      <c r="I61" s="106">
        <v>87</v>
      </c>
      <c r="J61" s="106">
        <v>85</v>
      </c>
      <c r="K61" s="107">
        <f t="shared" si="2"/>
        <v>86</v>
      </c>
      <c r="L61" s="106">
        <v>93</v>
      </c>
      <c r="M61" s="106">
        <v>90</v>
      </c>
      <c r="N61" s="107">
        <f t="shared" si="3"/>
        <v>91.5</v>
      </c>
      <c r="O61" s="106">
        <v>86</v>
      </c>
      <c r="P61" s="106">
        <v>93</v>
      </c>
      <c r="Q61" s="107">
        <f t="shared" si="4"/>
        <v>89.5</v>
      </c>
      <c r="R61" s="106">
        <v>88</v>
      </c>
      <c r="S61" s="106">
        <v>90</v>
      </c>
      <c r="T61" s="107">
        <f t="shared" si="5"/>
        <v>89</v>
      </c>
      <c r="U61" s="106">
        <v>94</v>
      </c>
      <c r="V61" s="106">
        <v>95</v>
      </c>
      <c r="W61" s="107">
        <f t="shared" si="6"/>
        <v>94.5</v>
      </c>
      <c r="X61" s="106">
        <v>92</v>
      </c>
      <c r="Y61" s="106">
        <v>86</v>
      </c>
      <c r="Z61" s="107">
        <f t="shared" si="7"/>
        <v>89</v>
      </c>
      <c r="AA61" s="106">
        <v>95</v>
      </c>
      <c r="AB61" s="106">
        <v>98</v>
      </c>
      <c r="AC61" s="107">
        <f t="shared" si="8"/>
        <v>96.5</v>
      </c>
      <c r="AD61" s="115">
        <f t="shared" si="9"/>
        <v>90.222222222222229</v>
      </c>
      <c r="AF61" s="138" t="str">
        <f t="shared" si="10"/>
        <v>YES</v>
      </c>
    </row>
    <row r="62" spans="1:39">
      <c r="A62" s="114">
        <v>47</v>
      </c>
      <c r="B62" s="105" t="s">
        <v>81</v>
      </c>
      <c r="C62" s="106">
        <v>89</v>
      </c>
      <c r="D62" s="106">
        <v>87</v>
      </c>
      <c r="E62" s="107">
        <f t="shared" si="0"/>
        <v>88</v>
      </c>
      <c r="F62" s="106">
        <v>85</v>
      </c>
      <c r="G62" s="106">
        <v>93</v>
      </c>
      <c r="H62" s="107">
        <f t="shared" si="1"/>
        <v>89</v>
      </c>
      <c r="I62" s="106">
        <v>92</v>
      </c>
      <c r="J62" s="106">
        <v>90</v>
      </c>
      <c r="K62" s="107">
        <f t="shared" si="2"/>
        <v>91</v>
      </c>
      <c r="L62" s="106">
        <v>94</v>
      </c>
      <c r="M62" s="106">
        <v>91</v>
      </c>
      <c r="N62" s="107">
        <f t="shared" si="3"/>
        <v>92.5</v>
      </c>
      <c r="O62" s="106">
        <v>88</v>
      </c>
      <c r="P62" s="106">
        <v>90</v>
      </c>
      <c r="Q62" s="107">
        <f t="shared" si="4"/>
        <v>89</v>
      </c>
      <c r="R62" s="106">
        <v>90</v>
      </c>
      <c r="S62" s="106">
        <v>91</v>
      </c>
      <c r="T62" s="107">
        <f t="shared" si="5"/>
        <v>90.5</v>
      </c>
      <c r="U62" s="106">
        <v>93</v>
      </c>
      <c r="V62" s="106">
        <v>92</v>
      </c>
      <c r="W62" s="107">
        <f t="shared" si="6"/>
        <v>92.5</v>
      </c>
      <c r="X62" s="106">
        <v>94</v>
      </c>
      <c r="Y62" s="106">
        <v>95</v>
      </c>
      <c r="Z62" s="107">
        <f t="shared" si="7"/>
        <v>94.5</v>
      </c>
      <c r="AA62" s="106">
        <v>94</v>
      </c>
      <c r="AB62" s="106">
        <v>95</v>
      </c>
      <c r="AC62" s="107">
        <f t="shared" si="8"/>
        <v>94.5</v>
      </c>
      <c r="AD62" s="115">
        <f t="shared" si="9"/>
        <v>91.277777777777771</v>
      </c>
      <c r="AF62" s="138" t="str">
        <f t="shared" si="10"/>
        <v>YES</v>
      </c>
    </row>
    <row r="63" spans="1:39">
      <c r="A63" s="114">
        <v>48</v>
      </c>
      <c r="B63" s="105" t="s">
        <v>82</v>
      </c>
      <c r="C63" s="106">
        <v>87</v>
      </c>
      <c r="D63" s="106">
        <v>88</v>
      </c>
      <c r="E63" s="107">
        <f t="shared" si="0"/>
        <v>87.5</v>
      </c>
      <c r="F63" s="106">
        <v>89</v>
      </c>
      <c r="G63" s="106">
        <v>94</v>
      </c>
      <c r="H63" s="107">
        <f t="shared" si="1"/>
        <v>91.5</v>
      </c>
      <c r="I63" s="106">
        <v>91</v>
      </c>
      <c r="J63" s="106">
        <v>86</v>
      </c>
      <c r="K63" s="107">
        <f t="shared" si="2"/>
        <v>88.5</v>
      </c>
      <c r="L63" s="106">
        <v>92</v>
      </c>
      <c r="M63" s="106">
        <v>90</v>
      </c>
      <c r="N63" s="107">
        <f t="shared" si="3"/>
        <v>91</v>
      </c>
      <c r="O63" s="106">
        <v>87</v>
      </c>
      <c r="P63" s="106">
        <v>89</v>
      </c>
      <c r="Q63" s="107">
        <f t="shared" si="4"/>
        <v>88</v>
      </c>
      <c r="R63" s="106">
        <v>87</v>
      </c>
      <c r="S63" s="106">
        <v>92</v>
      </c>
      <c r="T63" s="107">
        <f t="shared" si="5"/>
        <v>89.5</v>
      </c>
      <c r="U63" s="106">
        <v>93</v>
      </c>
      <c r="V63" s="106">
        <v>90</v>
      </c>
      <c r="W63" s="107">
        <f t="shared" si="6"/>
        <v>91.5</v>
      </c>
      <c r="X63" s="106">
        <v>90</v>
      </c>
      <c r="Y63" s="106">
        <v>93</v>
      </c>
      <c r="Z63" s="107">
        <f t="shared" si="7"/>
        <v>91.5</v>
      </c>
      <c r="AA63" s="106">
        <v>94</v>
      </c>
      <c r="AB63" s="106">
        <v>97</v>
      </c>
      <c r="AC63" s="107">
        <f t="shared" si="8"/>
        <v>95.5</v>
      </c>
      <c r="AD63" s="115">
        <f t="shared" si="9"/>
        <v>90.5</v>
      </c>
      <c r="AF63" s="138" t="str">
        <f t="shared" si="10"/>
        <v>YES</v>
      </c>
    </row>
    <row r="64" spans="1:39">
      <c r="A64" s="114">
        <v>49</v>
      </c>
      <c r="B64" s="105" t="s">
        <v>83</v>
      </c>
      <c r="C64" s="106">
        <v>90</v>
      </c>
      <c r="D64" s="106">
        <v>92</v>
      </c>
      <c r="E64" s="107">
        <f t="shared" si="0"/>
        <v>91</v>
      </c>
      <c r="F64" s="106">
        <v>89</v>
      </c>
      <c r="G64" s="106">
        <v>94</v>
      </c>
      <c r="H64" s="107">
        <f t="shared" si="1"/>
        <v>91.5</v>
      </c>
      <c r="I64" s="106">
        <v>88</v>
      </c>
      <c r="J64" s="106">
        <v>86</v>
      </c>
      <c r="K64" s="107">
        <f t="shared" si="2"/>
        <v>87</v>
      </c>
      <c r="L64" s="106">
        <v>94</v>
      </c>
      <c r="M64" s="106">
        <v>91</v>
      </c>
      <c r="N64" s="107">
        <f t="shared" si="3"/>
        <v>92.5</v>
      </c>
      <c r="O64" s="106">
        <v>86</v>
      </c>
      <c r="P64" s="106">
        <v>88</v>
      </c>
      <c r="Q64" s="107">
        <f t="shared" si="4"/>
        <v>87</v>
      </c>
      <c r="R64" s="106">
        <v>87</v>
      </c>
      <c r="S64" s="106">
        <v>95</v>
      </c>
      <c r="T64" s="107">
        <f t="shared" si="5"/>
        <v>91</v>
      </c>
      <c r="U64" s="106">
        <v>91</v>
      </c>
      <c r="V64" s="106">
        <v>87</v>
      </c>
      <c r="W64" s="107">
        <f t="shared" si="6"/>
        <v>89</v>
      </c>
      <c r="X64" s="106">
        <v>96</v>
      </c>
      <c r="Y64" s="106">
        <v>96</v>
      </c>
      <c r="Z64" s="107">
        <f t="shared" si="7"/>
        <v>96</v>
      </c>
      <c r="AA64" s="106">
        <v>94</v>
      </c>
      <c r="AB64" s="106">
        <v>97</v>
      </c>
      <c r="AC64" s="107">
        <f t="shared" si="8"/>
        <v>95.5</v>
      </c>
      <c r="AD64" s="115">
        <f t="shared" si="9"/>
        <v>91.166666666666671</v>
      </c>
      <c r="AF64" s="138" t="str">
        <f t="shared" si="10"/>
        <v>YES</v>
      </c>
    </row>
    <row r="65" spans="1:32">
      <c r="A65" s="114">
        <v>50</v>
      </c>
      <c r="B65" s="105" t="s">
        <v>84</v>
      </c>
      <c r="C65" s="106">
        <v>89</v>
      </c>
      <c r="D65" s="106">
        <v>92</v>
      </c>
      <c r="E65" s="107">
        <f t="shared" si="0"/>
        <v>90.5</v>
      </c>
      <c r="F65" s="106">
        <v>90</v>
      </c>
      <c r="G65" s="106">
        <v>94</v>
      </c>
      <c r="H65" s="107">
        <f t="shared" si="1"/>
        <v>92</v>
      </c>
      <c r="I65" s="106">
        <v>89</v>
      </c>
      <c r="J65" s="106">
        <v>87</v>
      </c>
      <c r="K65" s="107">
        <f t="shared" si="2"/>
        <v>88</v>
      </c>
      <c r="L65" s="106">
        <v>96</v>
      </c>
      <c r="M65" s="106">
        <v>93</v>
      </c>
      <c r="N65" s="107">
        <f t="shared" si="3"/>
        <v>94.5</v>
      </c>
      <c r="O65" s="106">
        <v>83</v>
      </c>
      <c r="P65" s="106">
        <v>86</v>
      </c>
      <c r="Q65" s="107">
        <f t="shared" si="4"/>
        <v>84.5</v>
      </c>
      <c r="R65" s="106">
        <v>92</v>
      </c>
      <c r="S65" s="106">
        <v>94</v>
      </c>
      <c r="T65" s="107">
        <f t="shared" si="5"/>
        <v>93</v>
      </c>
      <c r="U65" s="106">
        <v>91</v>
      </c>
      <c r="V65" s="106">
        <v>95</v>
      </c>
      <c r="W65" s="107">
        <f t="shared" si="6"/>
        <v>93</v>
      </c>
      <c r="X65" s="106">
        <v>92</v>
      </c>
      <c r="Y65" s="106">
        <v>92</v>
      </c>
      <c r="Z65" s="107">
        <f t="shared" si="7"/>
        <v>92</v>
      </c>
      <c r="AA65" s="106">
        <v>94</v>
      </c>
      <c r="AB65" s="106">
        <v>96</v>
      </c>
      <c r="AC65" s="107">
        <f t="shared" si="8"/>
        <v>95</v>
      </c>
      <c r="AD65" s="115">
        <f t="shared" si="9"/>
        <v>91.388888888888886</v>
      </c>
      <c r="AF65" s="138" t="str">
        <f t="shared" si="10"/>
        <v>YES</v>
      </c>
    </row>
    <row r="66" spans="1:32">
      <c r="A66" s="114">
        <v>51</v>
      </c>
      <c r="B66" s="105" t="s">
        <v>85</v>
      </c>
      <c r="C66" s="106">
        <v>86</v>
      </c>
      <c r="D66" s="106">
        <v>86</v>
      </c>
      <c r="E66" s="107">
        <f t="shared" si="0"/>
        <v>86</v>
      </c>
      <c r="F66" s="106">
        <v>91</v>
      </c>
      <c r="G66" s="106">
        <v>96</v>
      </c>
      <c r="H66" s="107">
        <f t="shared" si="1"/>
        <v>93.5</v>
      </c>
      <c r="I66" s="106">
        <v>86</v>
      </c>
      <c r="J66" s="106">
        <v>85</v>
      </c>
      <c r="K66" s="107">
        <f t="shared" si="2"/>
        <v>85.5</v>
      </c>
      <c r="L66" s="106">
        <v>94</v>
      </c>
      <c r="M66" s="106">
        <v>91</v>
      </c>
      <c r="N66" s="107">
        <f t="shared" si="3"/>
        <v>92.5</v>
      </c>
      <c r="O66" s="106">
        <v>85</v>
      </c>
      <c r="P66" s="106">
        <v>86</v>
      </c>
      <c r="Q66" s="107">
        <f t="shared" si="4"/>
        <v>85.5</v>
      </c>
      <c r="R66" s="106">
        <v>83</v>
      </c>
      <c r="S66" s="106">
        <v>90</v>
      </c>
      <c r="T66" s="107">
        <f t="shared" si="5"/>
        <v>86.5</v>
      </c>
      <c r="U66" s="106">
        <v>89</v>
      </c>
      <c r="V66" s="106">
        <v>92</v>
      </c>
      <c r="W66" s="107">
        <f t="shared" si="6"/>
        <v>90.5</v>
      </c>
      <c r="X66" s="106">
        <v>89</v>
      </c>
      <c r="Y66" s="106">
        <v>91</v>
      </c>
      <c r="Z66" s="107">
        <f t="shared" si="7"/>
        <v>90</v>
      </c>
      <c r="AA66" s="106">
        <v>95</v>
      </c>
      <c r="AB66" s="106">
        <v>95</v>
      </c>
      <c r="AC66" s="107">
        <f t="shared" si="8"/>
        <v>95</v>
      </c>
      <c r="AD66" s="115">
        <f t="shared" si="9"/>
        <v>89.444444444444443</v>
      </c>
      <c r="AF66" s="138" t="str">
        <f t="shared" si="10"/>
        <v>YES</v>
      </c>
    </row>
    <row r="67" spans="1:32">
      <c r="A67" s="114">
        <v>52</v>
      </c>
      <c r="B67" s="105" t="s">
        <v>86</v>
      </c>
      <c r="C67" s="106">
        <v>89</v>
      </c>
      <c r="D67" s="106">
        <v>91</v>
      </c>
      <c r="E67" s="107">
        <f t="shared" si="0"/>
        <v>90</v>
      </c>
      <c r="F67" s="106">
        <v>88</v>
      </c>
      <c r="G67" s="106">
        <v>86</v>
      </c>
      <c r="H67" s="107">
        <f t="shared" si="1"/>
        <v>87</v>
      </c>
      <c r="I67" s="106">
        <v>94</v>
      </c>
      <c r="J67" s="106">
        <v>85</v>
      </c>
      <c r="K67" s="107">
        <f t="shared" si="2"/>
        <v>89.5</v>
      </c>
      <c r="L67" s="106">
        <v>87</v>
      </c>
      <c r="M67" s="106">
        <v>85</v>
      </c>
      <c r="N67" s="107">
        <f t="shared" si="3"/>
        <v>86</v>
      </c>
      <c r="O67" s="106">
        <v>91</v>
      </c>
      <c r="P67" s="106">
        <v>89</v>
      </c>
      <c r="Q67" s="107">
        <f t="shared" si="4"/>
        <v>90</v>
      </c>
      <c r="R67" s="106">
        <v>89</v>
      </c>
      <c r="S67" s="106">
        <v>87</v>
      </c>
      <c r="T67" s="107">
        <f t="shared" si="5"/>
        <v>88</v>
      </c>
      <c r="U67" s="106">
        <v>87</v>
      </c>
      <c r="V67" s="106">
        <v>85</v>
      </c>
      <c r="W67" s="107">
        <f t="shared" si="6"/>
        <v>86</v>
      </c>
      <c r="X67" s="106">
        <v>85</v>
      </c>
      <c r="Y67" s="106">
        <v>83</v>
      </c>
      <c r="Z67" s="107">
        <f t="shared" si="7"/>
        <v>84</v>
      </c>
      <c r="AA67" s="106">
        <v>95</v>
      </c>
      <c r="AB67" s="106">
        <v>98</v>
      </c>
      <c r="AC67" s="107">
        <f t="shared" si="8"/>
        <v>96.5</v>
      </c>
      <c r="AD67" s="115">
        <f t="shared" si="9"/>
        <v>88.555555555555557</v>
      </c>
      <c r="AF67" s="138" t="str">
        <f t="shared" si="10"/>
        <v>YES</v>
      </c>
    </row>
    <row r="68" spans="1:32">
      <c r="A68" s="114">
        <v>53</v>
      </c>
      <c r="B68" s="105" t="s">
        <v>87</v>
      </c>
      <c r="C68" s="106">
        <v>87</v>
      </c>
      <c r="D68" s="106">
        <v>92</v>
      </c>
      <c r="E68" s="107">
        <f t="shared" si="0"/>
        <v>89.5</v>
      </c>
      <c r="F68" s="106">
        <v>91</v>
      </c>
      <c r="G68" s="106">
        <v>93</v>
      </c>
      <c r="H68" s="107">
        <f t="shared" si="1"/>
        <v>92</v>
      </c>
      <c r="I68" s="106">
        <v>90</v>
      </c>
      <c r="J68" s="106">
        <v>89</v>
      </c>
      <c r="K68" s="107">
        <f t="shared" si="2"/>
        <v>89.5</v>
      </c>
      <c r="L68" s="106">
        <v>95</v>
      </c>
      <c r="M68" s="106">
        <v>93</v>
      </c>
      <c r="N68" s="107">
        <f t="shared" si="3"/>
        <v>94</v>
      </c>
      <c r="O68" s="106">
        <v>87</v>
      </c>
      <c r="P68" s="106">
        <v>88</v>
      </c>
      <c r="Q68" s="107">
        <f t="shared" si="4"/>
        <v>87.5</v>
      </c>
      <c r="R68" s="106">
        <v>89</v>
      </c>
      <c r="S68" s="106">
        <v>95</v>
      </c>
      <c r="T68" s="107">
        <f t="shared" si="5"/>
        <v>92</v>
      </c>
      <c r="U68" s="106">
        <v>91</v>
      </c>
      <c r="V68" s="106">
        <v>96</v>
      </c>
      <c r="W68" s="107">
        <f t="shared" si="6"/>
        <v>93.5</v>
      </c>
      <c r="X68" s="106">
        <v>96</v>
      </c>
      <c r="Y68" s="106">
        <v>96</v>
      </c>
      <c r="Z68" s="107">
        <f t="shared" si="7"/>
        <v>96</v>
      </c>
      <c r="AA68" s="106">
        <v>95</v>
      </c>
      <c r="AB68" s="106">
        <v>98</v>
      </c>
      <c r="AC68" s="107">
        <f t="shared" si="8"/>
        <v>96.5</v>
      </c>
      <c r="AD68" s="115">
        <f t="shared" si="9"/>
        <v>92.277777777777771</v>
      </c>
      <c r="AF68" s="138" t="str">
        <f t="shared" si="10"/>
        <v>YES</v>
      </c>
    </row>
    <row r="69" spans="1:32">
      <c r="A69" s="114">
        <v>54</v>
      </c>
      <c r="B69" s="105" t="s">
        <v>88</v>
      </c>
      <c r="C69" s="106">
        <v>88</v>
      </c>
      <c r="D69" s="106">
        <v>96</v>
      </c>
      <c r="E69" s="107">
        <f t="shared" si="0"/>
        <v>92</v>
      </c>
      <c r="F69" s="106">
        <v>92</v>
      </c>
      <c r="G69" s="106">
        <v>93</v>
      </c>
      <c r="H69" s="107">
        <f t="shared" si="1"/>
        <v>92.5</v>
      </c>
      <c r="I69" s="106">
        <v>90</v>
      </c>
      <c r="J69" s="106">
        <v>89</v>
      </c>
      <c r="K69" s="107">
        <f t="shared" si="2"/>
        <v>89.5</v>
      </c>
      <c r="L69" s="106">
        <v>95</v>
      </c>
      <c r="M69" s="106">
        <v>91</v>
      </c>
      <c r="N69" s="107">
        <f t="shared" si="3"/>
        <v>93</v>
      </c>
      <c r="O69" s="106">
        <v>88</v>
      </c>
      <c r="P69" s="106">
        <v>89</v>
      </c>
      <c r="Q69" s="107">
        <f t="shared" si="4"/>
        <v>88.5</v>
      </c>
      <c r="R69" s="106">
        <v>87</v>
      </c>
      <c r="S69" s="106">
        <v>92</v>
      </c>
      <c r="T69" s="107">
        <f t="shared" si="5"/>
        <v>89.5</v>
      </c>
      <c r="U69" s="106">
        <v>93</v>
      </c>
      <c r="V69" s="106">
        <v>95</v>
      </c>
      <c r="W69" s="107">
        <f t="shared" si="6"/>
        <v>94</v>
      </c>
      <c r="X69" s="106">
        <v>92</v>
      </c>
      <c r="Y69" s="106">
        <v>91</v>
      </c>
      <c r="Z69" s="107">
        <f t="shared" si="7"/>
        <v>91.5</v>
      </c>
      <c r="AA69" s="106">
        <v>95</v>
      </c>
      <c r="AB69" s="106">
        <v>92</v>
      </c>
      <c r="AC69" s="107">
        <f t="shared" si="8"/>
        <v>93.5</v>
      </c>
      <c r="AD69" s="115">
        <f t="shared" si="9"/>
        <v>91.555555555555557</v>
      </c>
      <c r="AF69" s="138" t="str">
        <f t="shared" si="10"/>
        <v>YES</v>
      </c>
    </row>
    <row r="70" spans="1:32">
      <c r="A70" s="114">
        <v>55</v>
      </c>
      <c r="B70" s="105" t="s">
        <v>89</v>
      </c>
      <c r="C70" s="106">
        <v>88</v>
      </c>
      <c r="D70" s="106">
        <v>94</v>
      </c>
      <c r="E70" s="107">
        <f t="shared" si="0"/>
        <v>91</v>
      </c>
      <c r="F70" s="106">
        <v>90</v>
      </c>
      <c r="G70" s="106">
        <v>94</v>
      </c>
      <c r="H70" s="107">
        <f t="shared" si="1"/>
        <v>92</v>
      </c>
      <c r="I70" s="106">
        <v>87</v>
      </c>
      <c r="J70" s="106">
        <v>81</v>
      </c>
      <c r="K70" s="107">
        <f t="shared" si="2"/>
        <v>84</v>
      </c>
      <c r="L70" s="106">
        <v>93</v>
      </c>
      <c r="M70" s="106">
        <v>91</v>
      </c>
      <c r="N70" s="107">
        <f t="shared" si="3"/>
        <v>92</v>
      </c>
      <c r="O70" s="106">
        <v>82</v>
      </c>
      <c r="P70" s="106">
        <v>85</v>
      </c>
      <c r="Q70" s="107">
        <f t="shared" si="4"/>
        <v>83.5</v>
      </c>
      <c r="R70" s="106">
        <v>87</v>
      </c>
      <c r="S70" s="106">
        <v>94</v>
      </c>
      <c r="T70" s="107">
        <f t="shared" si="5"/>
        <v>90.5</v>
      </c>
      <c r="U70" s="106">
        <v>90</v>
      </c>
      <c r="V70" s="106">
        <v>93</v>
      </c>
      <c r="W70" s="107">
        <f t="shared" si="6"/>
        <v>91.5</v>
      </c>
      <c r="X70" s="106">
        <v>91</v>
      </c>
      <c r="Y70" s="106">
        <v>91</v>
      </c>
      <c r="Z70" s="107">
        <f t="shared" si="7"/>
        <v>91</v>
      </c>
      <c r="AA70" s="106">
        <v>94</v>
      </c>
      <c r="AB70" s="106">
        <v>97</v>
      </c>
      <c r="AC70" s="107">
        <f t="shared" si="8"/>
        <v>95.5</v>
      </c>
      <c r="AD70" s="115">
        <f t="shared" si="9"/>
        <v>90.111111111111114</v>
      </c>
      <c r="AF70" s="138" t="str">
        <f t="shared" si="10"/>
        <v>YES</v>
      </c>
    </row>
    <row r="71" spans="1:32">
      <c r="A71" s="114">
        <v>56</v>
      </c>
      <c r="B71" s="105" t="s">
        <v>90</v>
      </c>
      <c r="C71" s="106">
        <v>87</v>
      </c>
      <c r="D71" s="106">
        <v>81</v>
      </c>
      <c r="E71" s="107">
        <f t="shared" si="0"/>
        <v>84</v>
      </c>
      <c r="F71" s="106">
        <v>85</v>
      </c>
      <c r="G71" s="106">
        <v>91</v>
      </c>
      <c r="H71" s="107">
        <f t="shared" si="1"/>
        <v>88</v>
      </c>
      <c r="I71" s="106">
        <v>84</v>
      </c>
      <c r="J71" s="106">
        <v>81</v>
      </c>
      <c r="K71" s="107">
        <f t="shared" si="2"/>
        <v>82.5</v>
      </c>
      <c r="L71" s="106">
        <v>92</v>
      </c>
      <c r="M71" s="106">
        <v>83</v>
      </c>
      <c r="N71" s="107">
        <f t="shared" si="3"/>
        <v>87.5</v>
      </c>
      <c r="O71" s="106">
        <v>81</v>
      </c>
      <c r="P71" s="106">
        <v>85</v>
      </c>
      <c r="Q71" s="107">
        <f t="shared" si="4"/>
        <v>83</v>
      </c>
      <c r="R71" s="106">
        <v>89</v>
      </c>
      <c r="S71" s="106">
        <v>86</v>
      </c>
      <c r="T71" s="107">
        <f t="shared" si="5"/>
        <v>87.5</v>
      </c>
      <c r="U71" s="106">
        <v>89</v>
      </c>
      <c r="V71" s="106">
        <v>89</v>
      </c>
      <c r="W71" s="107">
        <f t="shared" si="6"/>
        <v>89</v>
      </c>
      <c r="X71" s="106">
        <v>87</v>
      </c>
      <c r="Y71" s="106">
        <v>89</v>
      </c>
      <c r="Z71" s="107">
        <f t="shared" si="7"/>
        <v>88</v>
      </c>
      <c r="AA71" s="106">
        <v>94</v>
      </c>
      <c r="AB71" s="106">
        <v>95</v>
      </c>
      <c r="AC71" s="107">
        <f t="shared" si="8"/>
        <v>94.5</v>
      </c>
      <c r="AD71" s="115">
        <f t="shared" si="9"/>
        <v>87.111111111111114</v>
      </c>
      <c r="AF71" s="138" t="str">
        <f t="shared" si="10"/>
        <v>YES</v>
      </c>
    </row>
    <row r="72" spans="1:32">
      <c r="A72" s="114">
        <v>57</v>
      </c>
      <c r="B72" s="105" t="s">
        <v>91</v>
      </c>
      <c r="C72" s="106">
        <v>89</v>
      </c>
      <c r="D72" s="106">
        <v>96</v>
      </c>
      <c r="E72" s="107">
        <f t="shared" si="0"/>
        <v>92.5</v>
      </c>
      <c r="F72" s="106">
        <v>91</v>
      </c>
      <c r="G72" s="106">
        <v>95</v>
      </c>
      <c r="H72" s="107">
        <f t="shared" si="1"/>
        <v>93</v>
      </c>
      <c r="I72" s="106">
        <v>88</v>
      </c>
      <c r="J72" s="106">
        <v>86</v>
      </c>
      <c r="K72" s="107">
        <f t="shared" si="2"/>
        <v>87</v>
      </c>
      <c r="L72" s="106">
        <v>96</v>
      </c>
      <c r="M72" s="106">
        <v>94</v>
      </c>
      <c r="N72" s="107">
        <f t="shared" si="3"/>
        <v>95</v>
      </c>
      <c r="O72" s="106">
        <v>85</v>
      </c>
      <c r="P72" s="106">
        <v>87</v>
      </c>
      <c r="Q72" s="107">
        <f t="shared" si="4"/>
        <v>86</v>
      </c>
      <c r="R72" s="106">
        <v>89</v>
      </c>
      <c r="S72" s="106">
        <v>90</v>
      </c>
      <c r="T72" s="107">
        <f t="shared" si="5"/>
        <v>89.5</v>
      </c>
      <c r="U72" s="106">
        <v>91</v>
      </c>
      <c r="V72" s="106">
        <v>94</v>
      </c>
      <c r="W72" s="107">
        <f t="shared" si="6"/>
        <v>92.5</v>
      </c>
      <c r="X72" s="106">
        <v>90</v>
      </c>
      <c r="Y72" s="106">
        <v>91</v>
      </c>
      <c r="Z72" s="107">
        <f t="shared" si="7"/>
        <v>90.5</v>
      </c>
      <c r="AA72" s="106">
        <v>95</v>
      </c>
      <c r="AB72" s="106">
        <v>98</v>
      </c>
      <c r="AC72" s="107">
        <f t="shared" si="8"/>
        <v>96.5</v>
      </c>
      <c r="AD72" s="115">
        <f t="shared" si="9"/>
        <v>91.388888888888886</v>
      </c>
      <c r="AF72" s="138" t="str">
        <f t="shared" si="10"/>
        <v>YES</v>
      </c>
    </row>
    <row r="73" spans="1:32">
      <c r="A73" s="114">
        <v>58</v>
      </c>
      <c r="B73" s="108" t="s">
        <v>92</v>
      </c>
      <c r="C73" s="106">
        <v>86</v>
      </c>
      <c r="D73" s="106">
        <v>91</v>
      </c>
      <c r="E73" s="107">
        <f t="shared" si="0"/>
        <v>88.5</v>
      </c>
      <c r="F73" s="106">
        <v>90</v>
      </c>
      <c r="G73" s="106">
        <v>94</v>
      </c>
      <c r="H73" s="107">
        <f t="shared" si="1"/>
        <v>92</v>
      </c>
      <c r="I73" s="106">
        <v>88</v>
      </c>
      <c r="J73" s="106">
        <v>81</v>
      </c>
      <c r="K73" s="107">
        <f t="shared" si="2"/>
        <v>84.5</v>
      </c>
      <c r="L73" s="106">
        <v>92</v>
      </c>
      <c r="M73" s="106">
        <v>94</v>
      </c>
      <c r="N73" s="107">
        <f t="shared" si="3"/>
        <v>93</v>
      </c>
      <c r="O73" s="106">
        <v>83</v>
      </c>
      <c r="P73" s="106">
        <v>86</v>
      </c>
      <c r="Q73" s="107">
        <f t="shared" si="4"/>
        <v>84.5</v>
      </c>
      <c r="R73" s="106">
        <v>89</v>
      </c>
      <c r="S73" s="106">
        <v>87</v>
      </c>
      <c r="T73" s="107">
        <f t="shared" si="5"/>
        <v>88</v>
      </c>
      <c r="U73" s="106">
        <v>91</v>
      </c>
      <c r="V73" s="106">
        <v>92</v>
      </c>
      <c r="W73" s="107">
        <f t="shared" si="6"/>
        <v>91.5</v>
      </c>
      <c r="X73" s="106">
        <v>91</v>
      </c>
      <c r="Y73" s="106">
        <v>90</v>
      </c>
      <c r="Z73" s="107">
        <f t="shared" si="7"/>
        <v>90.5</v>
      </c>
      <c r="AA73" s="106">
        <v>95</v>
      </c>
      <c r="AB73" s="106">
        <v>97</v>
      </c>
      <c r="AC73" s="107">
        <f t="shared" si="8"/>
        <v>96</v>
      </c>
      <c r="AD73" s="115">
        <f t="shared" si="9"/>
        <v>89.833333333333329</v>
      </c>
      <c r="AF73" s="138" t="str">
        <f t="shared" si="10"/>
        <v>YES</v>
      </c>
    </row>
    <row r="74" spans="1:32">
      <c r="A74" s="114">
        <v>59</v>
      </c>
      <c r="B74" s="105" t="s">
        <v>93</v>
      </c>
      <c r="C74" s="106">
        <v>91</v>
      </c>
      <c r="D74" s="106">
        <v>98</v>
      </c>
      <c r="E74" s="107">
        <f t="shared" si="0"/>
        <v>94.5</v>
      </c>
      <c r="F74" s="106">
        <v>94</v>
      </c>
      <c r="G74" s="106">
        <v>96</v>
      </c>
      <c r="H74" s="107">
        <f t="shared" si="1"/>
        <v>95</v>
      </c>
      <c r="I74" s="106">
        <v>94</v>
      </c>
      <c r="J74" s="106">
        <v>93</v>
      </c>
      <c r="K74" s="107">
        <f t="shared" si="2"/>
        <v>93.5</v>
      </c>
      <c r="L74" s="106">
        <v>96</v>
      </c>
      <c r="M74" s="106">
        <v>96</v>
      </c>
      <c r="N74" s="107">
        <f t="shared" si="3"/>
        <v>96</v>
      </c>
      <c r="O74" s="106">
        <v>88</v>
      </c>
      <c r="P74" s="106">
        <v>88</v>
      </c>
      <c r="Q74" s="107">
        <f t="shared" si="4"/>
        <v>88</v>
      </c>
      <c r="R74" s="106">
        <v>95</v>
      </c>
      <c r="S74" s="106">
        <v>97</v>
      </c>
      <c r="T74" s="107">
        <f t="shared" si="5"/>
        <v>96</v>
      </c>
      <c r="U74" s="106">
        <v>94</v>
      </c>
      <c r="V74" s="106">
        <v>96</v>
      </c>
      <c r="W74" s="107">
        <f t="shared" si="6"/>
        <v>95</v>
      </c>
      <c r="X74" s="106">
        <v>96</v>
      </c>
      <c r="Y74" s="106">
        <v>97</v>
      </c>
      <c r="Z74" s="107">
        <f t="shared" si="7"/>
        <v>96.5</v>
      </c>
      <c r="AA74" s="106">
        <v>95</v>
      </c>
      <c r="AB74" s="106">
        <v>98</v>
      </c>
      <c r="AC74" s="107">
        <f t="shared" si="8"/>
        <v>96.5</v>
      </c>
      <c r="AD74" s="115">
        <f t="shared" si="9"/>
        <v>94.555555555555557</v>
      </c>
      <c r="AF74" s="138" t="str">
        <f t="shared" si="10"/>
        <v>YES</v>
      </c>
    </row>
    <row r="75" spans="1:32">
      <c r="A75" s="114">
        <v>60</v>
      </c>
      <c r="B75" s="105" t="s">
        <v>94</v>
      </c>
      <c r="C75" s="106">
        <v>90</v>
      </c>
      <c r="D75" s="106">
        <v>93</v>
      </c>
      <c r="E75" s="107">
        <f t="shared" si="0"/>
        <v>91.5</v>
      </c>
      <c r="F75" s="106">
        <v>86</v>
      </c>
      <c r="G75" s="106">
        <v>86</v>
      </c>
      <c r="H75" s="107">
        <f t="shared" si="1"/>
        <v>86</v>
      </c>
      <c r="I75" s="106">
        <v>93</v>
      </c>
      <c r="J75" s="106">
        <v>90</v>
      </c>
      <c r="K75" s="107">
        <f t="shared" si="2"/>
        <v>91.5</v>
      </c>
      <c r="L75" s="106">
        <v>88</v>
      </c>
      <c r="M75" s="106">
        <v>84</v>
      </c>
      <c r="N75" s="107">
        <f t="shared" si="3"/>
        <v>86</v>
      </c>
      <c r="O75" s="106">
        <v>89</v>
      </c>
      <c r="P75" s="106">
        <v>91</v>
      </c>
      <c r="Q75" s="107">
        <f t="shared" si="4"/>
        <v>90</v>
      </c>
      <c r="R75" s="106">
        <v>90</v>
      </c>
      <c r="S75" s="106">
        <v>92</v>
      </c>
      <c r="T75" s="107">
        <f t="shared" si="5"/>
        <v>91</v>
      </c>
      <c r="U75" s="106">
        <v>78</v>
      </c>
      <c r="V75" s="106">
        <v>93</v>
      </c>
      <c r="W75" s="107">
        <f t="shared" si="6"/>
        <v>85.5</v>
      </c>
      <c r="X75" s="106">
        <v>86</v>
      </c>
      <c r="Y75" s="106">
        <v>84</v>
      </c>
      <c r="Z75" s="107">
        <f t="shared" si="7"/>
        <v>85</v>
      </c>
      <c r="AA75" s="106">
        <v>94</v>
      </c>
      <c r="AB75" s="106">
        <v>97</v>
      </c>
      <c r="AC75" s="107">
        <f t="shared" si="8"/>
        <v>95.5</v>
      </c>
      <c r="AD75" s="115">
        <f t="shared" si="9"/>
        <v>89.111111111111114</v>
      </c>
      <c r="AF75" s="138" t="str">
        <f t="shared" si="10"/>
        <v>NO</v>
      </c>
    </row>
    <row r="76" spans="1:32">
      <c r="A76" s="114">
        <v>61</v>
      </c>
      <c r="B76" s="105" t="s">
        <v>95</v>
      </c>
      <c r="C76" s="106">
        <v>89</v>
      </c>
      <c r="D76" s="106">
        <v>96</v>
      </c>
      <c r="E76" s="107">
        <f t="shared" si="0"/>
        <v>92.5</v>
      </c>
      <c r="F76" s="106">
        <v>90</v>
      </c>
      <c r="G76" s="106">
        <v>92</v>
      </c>
      <c r="H76" s="107">
        <f t="shared" si="1"/>
        <v>91</v>
      </c>
      <c r="I76" s="106">
        <v>87</v>
      </c>
      <c r="J76" s="106">
        <v>90</v>
      </c>
      <c r="K76" s="107">
        <f t="shared" si="2"/>
        <v>88.5</v>
      </c>
      <c r="L76" s="106">
        <v>94</v>
      </c>
      <c r="M76" s="106">
        <v>89</v>
      </c>
      <c r="N76" s="107">
        <f t="shared" si="3"/>
        <v>91.5</v>
      </c>
      <c r="O76" s="106">
        <v>85</v>
      </c>
      <c r="P76" s="106">
        <v>88</v>
      </c>
      <c r="Q76" s="107">
        <f t="shared" si="4"/>
        <v>86.5</v>
      </c>
      <c r="R76" s="106">
        <v>87</v>
      </c>
      <c r="S76" s="106">
        <v>91</v>
      </c>
      <c r="T76" s="107">
        <f t="shared" si="5"/>
        <v>89</v>
      </c>
      <c r="U76" s="106">
        <v>90</v>
      </c>
      <c r="V76" s="106">
        <v>93</v>
      </c>
      <c r="W76" s="107">
        <f t="shared" si="6"/>
        <v>91.5</v>
      </c>
      <c r="X76" s="106">
        <v>86</v>
      </c>
      <c r="Y76" s="106">
        <v>91</v>
      </c>
      <c r="Z76" s="107">
        <f t="shared" si="7"/>
        <v>88.5</v>
      </c>
      <c r="AA76" s="106">
        <v>95</v>
      </c>
      <c r="AB76" s="106">
        <v>98</v>
      </c>
      <c r="AC76" s="107">
        <f t="shared" si="8"/>
        <v>96.5</v>
      </c>
      <c r="AD76" s="115">
        <f t="shared" si="9"/>
        <v>90.611111111111114</v>
      </c>
      <c r="AF76" s="138" t="str">
        <f t="shared" si="10"/>
        <v>YES</v>
      </c>
    </row>
    <row r="77" spans="1:32" ht="18.600000000000001" thickBot="1">
      <c r="A77" s="118">
        <v>62</v>
      </c>
      <c r="B77" s="119" t="s">
        <v>96</v>
      </c>
      <c r="C77" s="120">
        <v>90</v>
      </c>
      <c r="D77" s="120">
        <v>93</v>
      </c>
      <c r="E77" s="121">
        <f t="shared" si="0"/>
        <v>91.5</v>
      </c>
      <c r="F77" s="120">
        <v>93</v>
      </c>
      <c r="G77" s="120">
        <v>95</v>
      </c>
      <c r="H77" s="121">
        <f t="shared" si="1"/>
        <v>94</v>
      </c>
      <c r="I77" s="120">
        <v>90</v>
      </c>
      <c r="J77" s="120">
        <v>88</v>
      </c>
      <c r="K77" s="121">
        <f t="shared" si="2"/>
        <v>89</v>
      </c>
      <c r="L77" s="120">
        <v>96</v>
      </c>
      <c r="M77" s="120">
        <v>92</v>
      </c>
      <c r="N77" s="121">
        <f t="shared" si="3"/>
        <v>94</v>
      </c>
      <c r="O77" s="120">
        <v>87</v>
      </c>
      <c r="P77" s="120">
        <v>88</v>
      </c>
      <c r="Q77" s="121">
        <f t="shared" si="4"/>
        <v>87.5</v>
      </c>
      <c r="R77" s="120">
        <v>92</v>
      </c>
      <c r="S77" s="120">
        <v>98</v>
      </c>
      <c r="T77" s="121">
        <f t="shared" si="5"/>
        <v>95</v>
      </c>
      <c r="U77" s="120">
        <v>92</v>
      </c>
      <c r="V77" s="120">
        <v>93</v>
      </c>
      <c r="W77" s="121">
        <f t="shared" si="6"/>
        <v>92.5</v>
      </c>
      <c r="X77" s="120">
        <v>92</v>
      </c>
      <c r="Y77" s="120">
        <v>91</v>
      </c>
      <c r="Z77" s="121">
        <f t="shared" si="7"/>
        <v>91.5</v>
      </c>
      <c r="AA77" s="120">
        <v>95</v>
      </c>
      <c r="AB77" s="120">
        <v>98</v>
      </c>
      <c r="AC77" s="121">
        <f t="shared" si="8"/>
        <v>96.5</v>
      </c>
      <c r="AD77" s="122">
        <f t="shared" si="9"/>
        <v>92.388888888888886</v>
      </c>
      <c r="AF77" s="138" t="str">
        <f t="shared" si="10"/>
        <v>YES</v>
      </c>
    </row>
    <row r="78" spans="1:32">
      <c r="A78" s="90"/>
      <c r="B78" s="77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104"/>
      <c r="P78" s="104"/>
      <c r="Q78" s="104"/>
      <c r="R78" s="77"/>
      <c r="S78" s="77"/>
      <c r="T78" s="77"/>
      <c r="U78" s="79"/>
      <c r="V78" s="79"/>
      <c r="W78" s="79"/>
      <c r="X78" s="79"/>
      <c r="Y78" s="79"/>
      <c r="Z78" s="79"/>
      <c r="AA78" s="79"/>
      <c r="AB78" s="79"/>
      <c r="AC78" s="79"/>
      <c r="AD78" s="96"/>
    </row>
    <row r="79" spans="1:32">
      <c r="A79" s="90"/>
      <c r="B79" s="92" t="s">
        <v>19</v>
      </c>
      <c r="C79" s="91"/>
      <c r="D79" s="92" t="s">
        <v>21</v>
      </c>
      <c r="E79" s="93"/>
      <c r="F79" s="94"/>
      <c r="G79" s="94"/>
      <c r="H79" s="94"/>
      <c r="I79" s="94"/>
      <c r="J79" s="94"/>
      <c r="K79" s="94"/>
      <c r="L79" s="94"/>
      <c r="M79" s="93"/>
      <c r="N79" s="93"/>
      <c r="O79" s="93"/>
      <c r="P79" s="95"/>
      <c r="Q79" s="92" t="s">
        <v>24</v>
      </c>
      <c r="R79" s="95"/>
      <c r="S79" s="77"/>
      <c r="T79" s="77"/>
      <c r="U79" s="77"/>
      <c r="V79" s="79"/>
      <c r="W79" s="79"/>
      <c r="X79" s="92" t="s">
        <v>27</v>
      </c>
      <c r="Y79" s="79"/>
      <c r="Z79" s="79"/>
      <c r="AA79" s="79"/>
      <c r="AB79" s="79"/>
      <c r="AC79" s="79"/>
      <c r="AD79" s="96"/>
    </row>
    <row r="80" spans="1:32">
      <c r="A80" s="90"/>
      <c r="B80" s="77"/>
      <c r="C80" s="91"/>
      <c r="D80" s="92"/>
      <c r="E80" s="93"/>
      <c r="F80" s="94"/>
      <c r="G80" s="94"/>
      <c r="H80" s="94"/>
      <c r="I80" s="94"/>
      <c r="J80" s="94"/>
      <c r="K80" s="94"/>
      <c r="L80" s="94"/>
      <c r="M80" s="93"/>
      <c r="N80" s="93"/>
      <c r="O80" s="93"/>
      <c r="P80" s="95"/>
      <c r="Q80" s="92"/>
      <c r="R80" s="95"/>
      <c r="S80" s="77"/>
      <c r="T80" s="77"/>
      <c r="U80" s="77"/>
      <c r="V80" s="79"/>
      <c r="W80" s="79"/>
      <c r="X80" s="92"/>
      <c r="Y80" s="79"/>
      <c r="Z80" s="79"/>
      <c r="AA80" s="79"/>
      <c r="AB80" s="79"/>
      <c r="AC80" s="79"/>
      <c r="AD80" s="96"/>
    </row>
    <row r="81" spans="1:33">
      <c r="A81" s="90"/>
      <c r="B81" s="77"/>
      <c r="C81" s="91"/>
      <c r="D81" s="92"/>
      <c r="E81" s="93"/>
      <c r="F81" s="94"/>
      <c r="G81" s="94"/>
      <c r="H81" s="94"/>
      <c r="I81" s="94"/>
      <c r="J81" s="91"/>
      <c r="K81" s="94"/>
      <c r="L81" s="94"/>
      <c r="M81" s="93"/>
      <c r="N81" s="93"/>
      <c r="O81" s="93"/>
      <c r="P81" s="77"/>
      <c r="Q81" s="77"/>
      <c r="R81" s="77"/>
      <c r="S81" s="77"/>
      <c r="T81" s="77"/>
      <c r="U81" s="77"/>
      <c r="V81" s="79"/>
      <c r="W81" s="79"/>
      <c r="X81" s="79"/>
      <c r="Y81" s="79"/>
      <c r="Z81" s="79"/>
      <c r="AA81" s="79"/>
      <c r="AB81" s="79"/>
      <c r="AC81" s="79"/>
      <c r="AD81" s="96"/>
    </row>
    <row r="82" spans="1:33">
      <c r="A82" s="90"/>
      <c r="B82" s="97" t="s">
        <v>106</v>
      </c>
      <c r="C82" s="97"/>
      <c r="D82" s="97" t="s">
        <v>22</v>
      </c>
      <c r="E82" s="93"/>
      <c r="F82" s="93"/>
      <c r="G82" s="93"/>
      <c r="H82" s="93"/>
      <c r="I82" s="93"/>
      <c r="J82" s="97" t="s">
        <v>25</v>
      </c>
      <c r="K82" s="93"/>
      <c r="L82" s="93"/>
      <c r="M82" s="93"/>
      <c r="N82" s="93"/>
      <c r="O82" s="93"/>
      <c r="P82" s="77"/>
      <c r="Q82" s="97" t="s">
        <v>28</v>
      </c>
      <c r="R82" s="77"/>
      <c r="S82" s="77"/>
      <c r="T82" s="77"/>
      <c r="U82" s="77"/>
      <c r="V82" s="79"/>
      <c r="W82" s="79"/>
      <c r="X82" s="97" t="s">
        <v>29</v>
      </c>
      <c r="Y82" s="79"/>
      <c r="Z82" s="79"/>
      <c r="AA82" s="79"/>
      <c r="AB82" s="79"/>
      <c r="AC82" s="79"/>
      <c r="AD82" s="96"/>
    </row>
    <row r="83" spans="1:33" ht="18.600000000000001" thickBot="1">
      <c r="A83" s="98"/>
      <c r="B83" s="100" t="s">
        <v>20</v>
      </c>
      <c r="C83" s="100"/>
      <c r="D83" s="100" t="s">
        <v>23</v>
      </c>
      <c r="E83" s="101"/>
      <c r="F83" s="101"/>
      <c r="G83" s="101"/>
      <c r="H83" s="101"/>
      <c r="I83" s="101"/>
      <c r="J83" s="100" t="s">
        <v>3</v>
      </c>
      <c r="K83" s="101"/>
      <c r="L83" s="101"/>
      <c r="M83" s="101"/>
      <c r="N83" s="101"/>
      <c r="O83" s="101"/>
      <c r="P83" s="99"/>
      <c r="Q83" s="100" t="s">
        <v>30</v>
      </c>
      <c r="R83" s="99"/>
      <c r="S83" s="99"/>
      <c r="T83" s="99"/>
      <c r="U83" s="99"/>
      <c r="V83" s="102"/>
      <c r="W83" s="102"/>
      <c r="X83" s="102"/>
      <c r="Y83" s="102"/>
      <c r="Z83" s="102" t="s">
        <v>31</v>
      </c>
      <c r="AA83" s="102"/>
      <c r="AB83" s="102"/>
      <c r="AC83" s="102"/>
      <c r="AD83" s="103"/>
    </row>
    <row r="84" spans="1:3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 s="139"/>
      <c r="AF84" s="139"/>
      <c r="AG84" s="139"/>
    </row>
    <row r="85" spans="1:3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 s="139"/>
      <c r="AF85" s="139"/>
      <c r="AG85" s="139"/>
    </row>
    <row r="86" spans="1:3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 s="139"/>
      <c r="AF86" s="139"/>
      <c r="AG86" s="139"/>
    </row>
    <row r="87" spans="1:3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 s="139"/>
      <c r="AF87" s="139"/>
      <c r="AG87" s="139"/>
    </row>
    <row r="88" spans="1:3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 s="139"/>
      <c r="AF88" s="139"/>
      <c r="AG88" s="139"/>
    </row>
    <row r="89" spans="1:3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 s="139"/>
      <c r="AF89" s="139"/>
      <c r="AG89" s="139"/>
    </row>
    <row r="90" spans="1:3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 s="139"/>
      <c r="AF90" s="139"/>
      <c r="AG90" s="139"/>
    </row>
    <row r="91" spans="1:3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 s="139"/>
      <c r="AF91" s="139"/>
      <c r="AG91" s="139"/>
    </row>
    <row r="92" spans="1:3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 s="139"/>
      <c r="AF92" s="139"/>
      <c r="AG92" s="139"/>
    </row>
    <row r="93" spans="1:3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 s="139"/>
      <c r="AF93" s="139"/>
      <c r="AG93" s="139"/>
    </row>
    <row r="94" spans="1:3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 s="139"/>
      <c r="AF94" s="139"/>
      <c r="AG94" s="139"/>
    </row>
    <row r="95" spans="1:3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 s="139"/>
      <c r="AF95" s="139"/>
      <c r="AG95" s="139"/>
    </row>
    <row r="96" spans="1:3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 s="139"/>
      <c r="AF96" s="139"/>
      <c r="AG96" s="139"/>
    </row>
    <row r="97" spans="1:3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 s="139"/>
      <c r="AF97" s="139"/>
      <c r="AG97" s="139"/>
    </row>
    <row r="98" spans="1:3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 s="139"/>
      <c r="AF98" s="139"/>
      <c r="AG98" s="139"/>
    </row>
    <row r="99" spans="1:3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 s="139"/>
      <c r="AF99" s="139"/>
      <c r="AG99" s="139"/>
    </row>
    <row r="100" spans="1:3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 s="139"/>
      <c r="AF100" s="139"/>
      <c r="AG100" s="139"/>
    </row>
    <row r="101" spans="1:3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 s="139"/>
      <c r="AF101" s="139"/>
      <c r="AG101" s="139"/>
    </row>
    <row r="102" spans="1:3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 s="139"/>
      <c r="AF102" s="139"/>
      <c r="AG102" s="139"/>
    </row>
    <row r="103" spans="1:3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 s="139"/>
      <c r="AF103" s="139"/>
      <c r="AG103" s="139"/>
    </row>
    <row r="104" spans="1:3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 s="139"/>
      <c r="AF104" s="139"/>
      <c r="AG104" s="139"/>
    </row>
    <row r="105" spans="1:3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 s="139"/>
      <c r="AF105" s="139"/>
      <c r="AG105" s="139"/>
    </row>
    <row r="106" spans="1:3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 s="139"/>
      <c r="AF106" s="139"/>
      <c r="AG106" s="139"/>
    </row>
    <row r="107" spans="1:3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 s="139"/>
      <c r="AF107" s="139"/>
      <c r="AG107" s="139"/>
    </row>
    <row r="108" spans="1:3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 s="139"/>
      <c r="AF108" s="139"/>
      <c r="AG108" s="139"/>
    </row>
    <row r="109" spans="1:3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 s="139"/>
      <c r="AF109" s="139"/>
      <c r="AG109" s="139"/>
    </row>
    <row r="110" spans="1:3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 s="139"/>
      <c r="AF110" s="139"/>
      <c r="AG110" s="139"/>
    </row>
    <row r="111" spans="1:3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 s="139"/>
      <c r="AF111" s="139"/>
      <c r="AG111" s="139"/>
    </row>
    <row r="112" spans="1:3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 s="139"/>
      <c r="AF112" s="139"/>
      <c r="AG112" s="139"/>
    </row>
    <row r="113" spans="1:3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 s="139"/>
      <c r="AF113" s="139"/>
      <c r="AG113" s="139"/>
    </row>
    <row r="114" spans="1:3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 s="139"/>
      <c r="AF114" s="139"/>
      <c r="AG114" s="139"/>
    </row>
    <row r="115" spans="1:3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 s="139"/>
      <c r="AF115" s="139"/>
      <c r="AG115" s="139"/>
    </row>
    <row r="116" spans="1:3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 s="139"/>
      <c r="AF116" s="139"/>
      <c r="AG116" s="139"/>
    </row>
    <row r="117" spans="1:3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 s="139"/>
      <c r="AF117" s="139"/>
      <c r="AG117" s="139"/>
    </row>
    <row r="118" spans="1:3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 s="139"/>
      <c r="AF118" s="139"/>
      <c r="AG118" s="139"/>
    </row>
    <row r="119" spans="1:3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 s="139"/>
      <c r="AF119" s="139"/>
      <c r="AG119" s="139"/>
    </row>
    <row r="120" spans="1:3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 s="139"/>
      <c r="AF120" s="139"/>
      <c r="AG120" s="139"/>
    </row>
    <row r="121" spans="1:3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 s="139"/>
      <c r="AF121" s="139"/>
      <c r="AG121" s="139"/>
    </row>
    <row r="122" spans="1:3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 s="139"/>
      <c r="AF122" s="139"/>
      <c r="AG122" s="139"/>
    </row>
    <row r="123" spans="1:3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 s="139"/>
      <c r="AF123" s="139"/>
      <c r="AG123" s="139"/>
    </row>
    <row r="124" spans="1:3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 s="139"/>
      <c r="AF124" s="139"/>
      <c r="AG124" s="139"/>
    </row>
    <row r="125" spans="1:3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 s="139"/>
      <c r="AF125" s="139"/>
      <c r="AG125" s="139"/>
    </row>
    <row r="126" spans="1:3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 s="139"/>
      <c r="AF126" s="139"/>
      <c r="AG126" s="139"/>
    </row>
    <row r="127" spans="1:3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 s="139"/>
      <c r="AF127" s="139"/>
      <c r="AG127" s="139"/>
    </row>
    <row r="128" spans="1:3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 s="139"/>
      <c r="AF128" s="139"/>
      <c r="AG128" s="139"/>
    </row>
    <row r="129" spans="1:3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 s="139"/>
      <c r="AF129" s="139"/>
      <c r="AG129" s="139"/>
    </row>
    <row r="130" spans="1:3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 s="139"/>
      <c r="AF130" s="139"/>
      <c r="AG130" s="139"/>
    </row>
    <row r="131" spans="1:3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 s="139"/>
      <c r="AF131" s="139"/>
      <c r="AG131" s="139"/>
    </row>
    <row r="132" spans="1:3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 s="139"/>
      <c r="AF132" s="139"/>
      <c r="AG132" s="139"/>
    </row>
    <row r="133" spans="1:3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 s="139"/>
      <c r="AF133" s="139"/>
      <c r="AG133" s="139"/>
    </row>
    <row r="134" spans="1:3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 s="139"/>
      <c r="AF134" s="139"/>
      <c r="AG134" s="139"/>
    </row>
    <row r="135" spans="1:3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 s="139"/>
      <c r="AF135" s="139"/>
      <c r="AG135" s="139"/>
    </row>
    <row r="136" spans="1:3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 s="139"/>
      <c r="AF136" s="139"/>
      <c r="AG136" s="139"/>
    </row>
    <row r="137" spans="1:3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 s="139"/>
      <c r="AF137" s="139"/>
      <c r="AG137" s="139"/>
    </row>
    <row r="138" spans="1:3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 s="139"/>
      <c r="AF138" s="139"/>
      <c r="AG138" s="139"/>
    </row>
    <row r="139" spans="1:3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 s="139"/>
      <c r="AF139" s="139"/>
      <c r="AG139" s="139"/>
    </row>
    <row r="140" spans="1:3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 s="139"/>
      <c r="AF140" s="139"/>
      <c r="AG140" s="139"/>
    </row>
    <row r="141" spans="1:3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 s="139"/>
      <c r="AF141" s="139"/>
      <c r="AG141" s="139"/>
    </row>
    <row r="142" spans="1:3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 s="139"/>
      <c r="AF142" s="139"/>
      <c r="AG142" s="139"/>
    </row>
    <row r="143" spans="1:3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 s="139"/>
      <c r="AF143" s="139"/>
      <c r="AG143" s="139"/>
    </row>
    <row r="144" spans="1:3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 s="139"/>
      <c r="AF144" s="139"/>
      <c r="AG144" s="139"/>
    </row>
    <row r="145" spans="1:3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 s="139"/>
      <c r="AF145" s="139"/>
      <c r="AG145" s="139"/>
    </row>
    <row r="146" spans="1:3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 s="139"/>
      <c r="AF146" s="139"/>
      <c r="AG146" s="139"/>
    </row>
    <row r="147" spans="1:3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 s="139"/>
      <c r="AF147" s="139"/>
      <c r="AG147" s="139"/>
    </row>
    <row r="148" spans="1:3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 s="139"/>
      <c r="AF148" s="139"/>
      <c r="AG148" s="139"/>
    </row>
    <row r="149" spans="1:3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 s="139"/>
      <c r="AF149" s="139"/>
      <c r="AG149" s="139"/>
    </row>
    <row r="150" spans="1:3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 s="139"/>
      <c r="AF150" s="139"/>
      <c r="AG150" s="139"/>
    </row>
    <row r="151" spans="1:3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 s="139"/>
      <c r="AF151" s="139"/>
      <c r="AG151" s="139"/>
    </row>
    <row r="152" spans="1:3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 s="139"/>
      <c r="AF152" s="139"/>
      <c r="AG152" s="139"/>
    </row>
    <row r="153" spans="1:3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 s="139"/>
      <c r="AF153" s="139"/>
      <c r="AG153" s="139"/>
    </row>
    <row r="154" spans="1:3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 s="139"/>
      <c r="AF154" s="139"/>
      <c r="AG154" s="139"/>
    </row>
    <row r="155" spans="1:3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 s="139"/>
      <c r="AF155" s="139"/>
      <c r="AG155" s="139"/>
    </row>
    <row r="156" spans="1:3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 s="139"/>
      <c r="AF156" s="139"/>
      <c r="AG156" s="139"/>
    </row>
    <row r="157" spans="1:3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 s="139"/>
      <c r="AF157" s="139"/>
      <c r="AG157" s="139"/>
    </row>
    <row r="158" spans="1:3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 s="139"/>
      <c r="AF158" s="139"/>
      <c r="AG158" s="139"/>
    </row>
    <row r="159" spans="1:3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 s="139"/>
      <c r="AF159" s="139"/>
      <c r="AG159" s="139"/>
    </row>
    <row r="160" spans="1:3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 s="139"/>
      <c r="AF160" s="139"/>
      <c r="AG160" s="139"/>
    </row>
    <row r="161" spans="1:3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 s="139"/>
      <c r="AF161" s="139"/>
      <c r="AG161" s="139"/>
    </row>
    <row r="162" spans="1:3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 s="139"/>
      <c r="AF162" s="139"/>
      <c r="AG162" s="139"/>
    </row>
    <row r="163" spans="1:3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 s="139"/>
      <c r="AF163" s="139"/>
      <c r="AG163" s="139"/>
    </row>
    <row r="164" spans="1:3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 s="139"/>
      <c r="AF164" s="139"/>
      <c r="AG164" s="139"/>
    </row>
    <row r="165" spans="1:3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 s="139"/>
      <c r="AF165" s="139"/>
      <c r="AG165" s="139"/>
    </row>
    <row r="166" spans="1:3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 s="139"/>
      <c r="AF166" s="139"/>
      <c r="AG166" s="139"/>
    </row>
    <row r="167" spans="1:3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 s="139"/>
      <c r="AF167" s="139"/>
      <c r="AG167" s="139"/>
    </row>
    <row r="168" spans="1:3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 s="139"/>
      <c r="AF168" s="139"/>
      <c r="AG168" s="139"/>
    </row>
    <row r="169" spans="1:3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 s="139"/>
      <c r="AF169" s="139"/>
      <c r="AG169" s="139"/>
    </row>
    <row r="170" spans="1:3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 s="139"/>
      <c r="AF170" s="139"/>
      <c r="AG170" s="139"/>
    </row>
    <row r="171" spans="1:3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 s="139"/>
      <c r="AF171" s="139"/>
      <c r="AG171" s="139"/>
    </row>
    <row r="172" spans="1:3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 s="139"/>
      <c r="AF172" s="139"/>
      <c r="AG172" s="139"/>
    </row>
    <row r="173" spans="1:3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 s="139"/>
      <c r="AF173" s="139"/>
      <c r="AG173" s="139"/>
    </row>
    <row r="174" spans="1:3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 s="139"/>
      <c r="AF174" s="139"/>
      <c r="AG174" s="139"/>
    </row>
    <row r="175" spans="1:3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 s="139"/>
      <c r="AF175" s="139"/>
      <c r="AG175" s="139"/>
    </row>
    <row r="176" spans="1:3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 s="139"/>
      <c r="AF176" s="139"/>
      <c r="AG176" s="139"/>
    </row>
    <row r="177" spans="1:3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 s="139"/>
      <c r="AF177" s="139"/>
      <c r="AG177" s="139"/>
    </row>
    <row r="178" spans="1:3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 s="139"/>
      <c r="AF178" s="139"/>
      <c r="AG178" s="139"/>
    </row>
    <row r="179" spans="1:3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 s="139"/>
      <c r="AF179" s="139"/>
      <c r="AG179" s="139"/>
    </row>
    <row r="180" spans="1:3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 s="139"/>
      <c r="AF180" s="139"/>
      <c r="AG180" s="139"/>
    </row>
    <row r="181" spans="1:3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 s="139"/>
      <c r="AF181" s="139"/>
      <c r="AG181" s="139"/>
    </row>
    <row r="182" spans="1:3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 s="139"/>
      <c r="AF182" s="139"/>
      <c r="AG182" s="139"/>
    </row>
    <row r="183" spans="1:3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 s="139"/>
      <c r="AF183" s="139"/>
      <c r="AG183" s="139"/>
    </row>
    <row r="184" spans="1:3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 s="139"/>
      <c r="AF184" s="139"/>
      <c r="AG184" s="139"/>
    </row>
    <row r="185" spans="1:3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 s="139"/>
      <c r="AF185" s="139"/>
      <c r="AG185" s="139"/>
    </row>
    <row r="186" spans="1:3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 s="139"/>
      <c r="AF186" s="139"/>
      <c r="AG186" s="139"/>
    </row>
    <row r="187" spans="1:3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 s="139"/>
      <c r="AF187" s="139"/>
      <c r="AG187" s="139"/>
    </row>
    <row r="188" spans="1:3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 s="139"/>
      <c r="AF188" s="139"/>
      <c r="AG188" s="139"/>
    </row>
    <row r="189" spans="1:3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 s="139"/>
      <c r="AF189" s="139"/>
      <c r="AG189" s="139"/>
    </row>
    <row r="190" spans="1:3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 s="139"/>
      <c r="AF190" s="139"/>
      <c r="AG190" s="139"/>
    </row>
    <row r="191" spans="1:3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 s="139"/>
      <c r="AF191" s="139"/>
      <c r="AG191" s="139"/>
    </row>
    <row r="192" spans="1:3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 s="139"/>
      <c r="AF192" s="139"/>
      <c r="AG192" s="139"/>
    </row>
    <row r="193" spans="1:3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 s="139"/>
      <c r="AF193" s="139"/>
      <c r="AG193" s="139"/>
    </row>
    <row r="194" spans="1:3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 s="139"/>
      <c r="AF194" s="139"/>
      <c r="AG194" s="139"/>
    </row>
    <row r="195" spans="1:3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 s="139"/>
      <c r="AF195" s="139"/>
      <c r="AG195" s="139"/>
    </row>
    <row r="196" spans="1:3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 s="139"/>
      <c r="AF196" s="139"/>
      <c r="AG196" s="139"/>
    </row>
    <row r="197" spans="1:3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 s="139"/>
      <c r="AF197" s="139"/>
      <c r="AG197" s="139"/>
    </row>
    <row r="198" spans="1:3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 s="139"/>
      <c r="AF198" s="139"/>
      <c r="AG198" s="139"/>
    </row>
    <row r="199" spans="1:3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 s="139"/>
      <c r="AF199" s="139"/>
      <c r="AG199" s="139"/>
    </row>
    <row r="200" spans="1:3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 s="139"/>
      <c r="AF200" s="139"/>
      <c r="AG200" s="139"/>
    </row>
    <row r="201" spans="1:3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 s="139"/>
      <c r="AF201" s="139"/>
      <c r="AG201" s="139"/>
    </row>
    <row r="202" spans="1:3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 s="139"/>
      <c r="AF202" s="139"/>
      <c r="AG202" s="139"/>
    </row>
    <row r="203" spans="1:3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 s="139"/>
      <c r="AF203" s="139"/>
      <c r="AG203" s="139"/>
    </row>
    <row r="204" spans="1:3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 s="139"/>
      <c r="AF204" s="139"/>
      <c r="AG204" s="139"/>
    </row>
    <row r="205" spans="1:3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 s="139"/>
      <c r="AF205" s="139"/>
      <c r="AG205" s="139"/>
    </row>
    <row r="206" spans="1:3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 s="139"/>
      <c r="AF206" s="139"/>
      <c r="AG206" s="139"/>
    </row>
    <row r="207" spans="1:3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 s="139"/>
      <c r="AF207" s="139"/>
      <c r="AG207" s="139"/>
    </row>
    <row r="208" spans="1:3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 s="139"/>
      <c r="AF208" s="139"/>
      <c r="AG208" s="139"/>
    </row>
    <row r="209" spans="1:3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 s="139"/>
      <c r="AF209" s="139"/>
      <c r="AG209" s="139"/>
    </row>
    <row r="210" spans="1:3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 s="139"/>
      <c r="AF210" s="139"/>
      <c r="AG210" s="139"/>
    </row>
    <row r="211" spans="1:3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 s="139"/>
      <c r="AF211" s="139"/>
      <c r="AG211" s="139"/>
    </row>
    <row r="212" spans="1:3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 s="139"/>
      <c r="AF212" s="139"/>
      <c r="AG212" s="139"/>
    </row>
    <row r="213" spans="1:3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 s="139"/>
      <c r="AF213" s="139"/>
      <c r="AG213" s="139"/>
    </row>
    <row r="214" spans="1:3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 s="139"/>
      <c r="AF214" s="139"/>
      <c r="AG214" s="139"/>
    </row>
    <row r="215" spans="1:3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 s="139"/>
      <c r="AF215" s="139"/>
      <c r="AG215" s="139"/>
    </row>
    <row r="216" spans="1:3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 s="139"/>
      <c r="AF216" s="139"/>
      <c r="AG216" s="139"/>
    </row>
    <row r="217" spans="1:3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 s="139"/>
      <c r="AF217" s="139"/>
      <c r="AG217" s="139"/>
    </row>
    <row r="218" spans="1:3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 s="139"/>
      <c r="AF218" s="139"/>
      <c r="AG218" s="139"/>
    </row>
    <row r="219" spans="1:3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 s="139"/>
      <c r="AF219" s="139"/>
      <c r="AG219" s="139"/>
    </row>
    <row r="220" spans="1:3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 s="139"/>
      <c r="AF220" s="139"/>
      <c r="AG220" s="139"/>
    </row>
    <row r="221" spans="1:3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 s="139"/>
      <c r="AF221" s="139"/>
      <c r="AG221" s="139"/>
    </row>
    <row r="222" spans="1:3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 s="139"/>
      <c r="AF222" s="139"/>
      <c r="AG222" s="139"/>
    </row>
    <row r="223" spans="1:3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 s="139"/>
      <c r="AF223" s="139"/>
      <c r="AG223" s="139"/>
    </row>
    <row r="224" spans="1:3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 s="139"/>
      <c r="AF224" s="139"/>
      <c r="AG224" s="139"/>
    </row>
    <row r="225" spans="1:3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 s="139"/>
      <c r="AF225" s="139"/>
      <c r="AG225" s="139"/>
    </row>
    <row r="226" spans="1:3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 s="139"/>
      <c r="AF226" s="139"/>
      <c r="AG226" s="139"/>
    </row>
    <row r="227" spans="1:3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 s="139"/>
      <c r="AF227" s="139"/>
      <c r="AG227" s="139"/>
    </row>
    <row r="228" spans="1:3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 s="139"/>
      <c r="AF228" s="139"/>
      <c r="AG228" s="139"/>
    </row>
    <row r="229" spans="1:3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 s="139"/>
      <c r="AF229" s="139"/>
      <c r="AG229" s="139"/>
    </row>
    <row r="230" spans="1:3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 s="139"/>
      <c r="AF230" s="139"/>
      <c r="AG230" s="139"/>
    </row>
    <row r="231" spans="1:3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 s="139"/>
      <c r="AF231" s="139"/>
      <c r="AG231" s="139"/>
    </row>
    <row r="232" spans="1:3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 s="139"/>
      <c r="AF232" s="139"/>
      <c r="AG232" s="139"/>
    </row>
    <row r="233" spans="1:3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 s="139"/>
      <c r="AF233" s="139"/>
      <c r="AG233" s="139"/>
    </row>
    <row r="234" spans="1:3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 s="139"/>
      <c r="AF234" s="139"/>
      <c r="AG234" s="139"/>
    </row>
    <row r="235" spans="1:3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 s="139"/>
      <c r="AF235" s="139"/>
      <c r="AG235" s="139"/>
    </row>
    <row r="236" spans="1:3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 s="139"/>
      <c r="AF236" s="139"/>
      <c r="AG236" s="139"/>
    </row>
    <row r="237" spans="1:3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 s="139"/>
      <c r="AF237" s="139"/>
      <c r="AG237" s="139"/>
    </row>
    <row r="238" spans="1:3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 s="139"/>
      <c r="AF238" s="139"/>
      <c r="AG238" s="139"/>
    </row>
    <row r="239" spans="1:3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 s="139"/>
      <c r="AF239" s="139"/>
      <c r="AG239" s="139"/>
    </row>
    <row r="240" spans="1:3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 s="139"/>
      <c r="AF240" s="139"/>
      <c r="AG240" s="139"/>
    </row>
    <row r="241" spans="1:3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 s="139"/>
      <c r="AF241" s="139"/>
      <c r="AG241" s="139"/>
    </row>
    <row r="242" spans="1:3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 s="139"/>
      <c r="AF242" s="139"/>
      <c r="AG242" s="139"/>
    </row>
    <row r="243" spans="1:3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 s="139"/>
      <c r="AF243" s="139"/>
      <c r="AG243" s="139"/>
    </row>
    <row r="244" spans="1:3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 s="139"/>
      <c r="AF244" s="139"/>
      <c r="AG244" s="139"/>
    </row>
    <row r="245" spans="1:3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 s="139"/>
      <c r="AF245" s="139"/>
      <c r="AG245" s="139"/>
    </row>
    <row r="246" spans="1:3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 s="139"/>
      <c r="AF246" s="139"/>
      <c r="AG246" s="139"/>
    </row>
    <row r="247" spans="1:3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 s="139"/>
      <c r="AF247" s="139"/>
      <c r="AG247" s="139"/>
    </row>
    <row r="248" spans="1:3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 s="139"/>
      <c r="AF248" s="139"/>
      <c r="AG248" s="139"/>
    </row>
    <row r="249" spans="1:3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 s="139"/>
      <c r="AF249" s="139"/>
      <c r="AG249" s="139"/>
    </row>
    <row r="250" spans="1:3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 s="139"/>
      <c r="AF250" s="139"/>
      <c r="AG250" s="139"/>
    </row>
    <row r="251" spans="1:3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 s="139"/>
      <c r="AF251" s="139"/>
      <c r="AG251" s="139"/>
    </row>
    <row r="252" spans="1:3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 s="139"/>
      <c r="AF252" s="139"/>
      <c r="AG252" s="139"/>
    </row>
    <row r="253" spans="1:3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 s="139"/>
      <c r="AF253" s="139"/>
      <c r="AG253" s="139"/>
    </row>
    <row r="254" spans="1:3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 s="139"/>
      <c r="AF254" s="139"/>
      <c r="AG254" s="139"/>
    </row>
    <row r="255" spans="1:3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 s="139"/>
      <c r="AF255" s="139"/>
      <c r="AG255" s="139"/>
    </row>
    <row r="256" spans="1:3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 s="139"/>
      <c r="AF256" s="139"/>
      <c r="AG256" s="139"/>
    </row>
    <row r="257" spans="1:3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 s="139"/>
      <c r="AF257" s="139"/>
      <c r="AG257" s="139"/>
    </row>
    <row r="258" spans="1:3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 s="139"/>
      <c r="AF258" s="139"/>
      <c r="AG258" s="139"/>
    </row>
    <row r="259" spans="1:3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 s="139"/>
      <c r="AF259" s="139"/>
      <c r="AG259" s="139"/>
    </row>
    <row r="260" spans="1:3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 s="139"/>
      <c r="AF260" s="139"/>
      <c r="AG260" s="139"/>
    </row>
    <row r="261" spans="1:3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 s="139"/>
      <c r="AF261" s="139"/>
      <c r="AG261" s="139"/>
    </row>
    <row r="262" spans="1:3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 s="139"/>
      <c r="AF262" s="139"/>
      <c r="AG262" s="139"/>
    </row>
    <row r="263" spans="1:3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 s="139"/>
      <c r="AF263" s="139"/>
      <c r="AG263" s="139"/>
    </row>
    <row r="264" spans="1:3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 s="139"/>
      <c r="AF264" s="139"/>
      <c r="AG264" s="139"/>
    </row>
    <row r="265" spans="1:3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 s="139"/>
      <c r="AF265" s="139"/>
      <c r="AG265" s="139"/>
    </row>
    <row r="266" spans="1:3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 s="139"/>
      <c r="AF266" s="139"/>
      <c r="AG266" s="139"/>
    </row>
    <row r="267" spans="1:3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 s="139"/>
      <c r="AF267" s="139"/>
      <c r="AG267" s="139"/>
    </row>
    <row r="268" spans="1:3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 s="139"/>
      <c r="AF268" s="139"/>
      <c r="AG268" s="139"/>
    </row>
    <row r="269" spans="1:3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 s="139"/>
      <c r="AF269" s="139"/>
      <c r="AG269" s="139"/>
    </row>
    <row r="270" spans="1:3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 s="139"/>
      <c r="AF270" s="139"/>
      <c r="AG270" s="139"/>
    </row>
    <row r="271" spans="1:3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 s="139"/>
      <c r="AF271" s="139"/>
      <c r="AG271" s="139"/>
    </row>
    <row r="272" spans="1:3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 s="139"/>
      <c r="AF272" s="139"/>
      <c r="AG272" s="139"/>
    </row>
    <row r="273" spans="1:3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 s="139"/>
      <c r="AF273" s="139"/>
      <c r="AG273" s="139"/>
    </row>
    <row r="274" spans="1:3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 s="139"/>
      <c r="AF274" s="139"/>
      <c r="AG274" s="139"/>
    </row>
    <row r="275" spans="1:3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 s="139"/>
      <c r="AF275" s="139"/>
      <c r="AG275" s="139"/>
    </row>
    <row r="276" spans="1:3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 s="139"/>
      <c r="AF276" s="139"/>
      <c r="AG276" s="139"/>
    </row>
    <row r="277" spans="1:3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 s="139"/>
      <c r="AF277" s="139"/>
      <c r="AG277" s="139"/>
    </row>
    <row r="278" spans="1:3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 s="139"/>
      <c r="AF278" s="139"/>
      <c r="AG278" s="139"/>
    </row>
    <row r="279" spans="1:3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 s="139"/>
      <c r="AF279" s="139"/>
      <c r="AG279" s="139"/>
    </row>
    <row r="280" spans="1:3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 s="139"/>
      <c r="AF280" s="139"/>
      <c r="AG280" s="139"/>
    </row>
    <row r="281" spans="1:3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 s="139"/>
      <c r="AF281" s="139"/>
      <c r="AG281" s="139"/>
    </row>
    <row r="282" spans="1:3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 s="139"/>
      <c r="AF282" s="139"/>
      <c r="AG282" s="139"/>
    </row>
    <row r="283" spans="1:3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 s="139"/>
      <c r="AF283" s="139"/>
      <c r="AG283" s="139"/>
    </row>
    <row r="284" spans="1:3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 s="139"/>
      <c r="AF284" s="139"/>
      <c r="AG284" s="139"/>
    </row>
    <row r="285" spans="1:3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 s="139"/>
      <c r="AF285" s="139"/>
      <c r="AG285" s="139"/>
    </row>
    <row r="286" spans="1:3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 s="139"/>
      <c r="AF286" s="139"/>
      <c r="AG286" s="139"/>
    </row>
    <row r="287" spans="1:3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 s="139"/>
      <c r="AF287" s="139"/>
      <c r="AG287" s="139"/>
    </row>
    <row r="288" spans="1:3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 s="139"/>
      <c r="AF288" s="139"/>
      <c r="AG288" s="139"/>
    </row>
    <row r="289" spans="1:3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 s="139"/>
      <c r="AF289" s="139"/>
      <c r="AG289" s="139"/>
    </row>
    <row r="290" spans="1:3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 s="139"/>
      <c r="AF290" s="139"/>
      <c r="AG290" s="139"/>
    </row>
    <row r="291" spans="1:3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 s="139"/>
      <c r="AF291" s="139"/>
      <c r="AG291" s="139"/>
    </row>
    <row r="292" spans="1:3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 s="139"/>
      <c r="AF292" s="139"/>
      <c r="AG292" s="139"/>
    </row>
    <row r="293" spans="1:3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 s="139"/>
      <c r="AF293" s="139"/>
      <c r="AG293" s="139"/>
    </row>
    <row r="294" spans="1:3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 s="139"/>
      <c r="AF294" s="139"/>
      <c r="AG294" s="139"/>
    </row>
    <row r="295" spans="1:3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 s="139"/>
      <c r="AF295" s="139"/>
      <c r="AG295" s="139"/>
    </row>
    <row r="296" spans="1:3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 s="139"/>
      <c r="AF296" s="139"/>
      <c r="AG296" s="139"/>
    </row>
    <row r="297" spans="1:3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 s="139"/>
      <c r="AF297" s="139"/>
      <c r="AG297" s="139"/>
    </row>
    <row r="298" spans="1:3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 s="139"/>
      <c r="AF298" s="139"/>
      <c r="AG298" s="139"/>
    </row>
    <row r="299" spans="1:3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 s="139"/>
      <c r="AF299" s="139"/>
      <c r="AG299" s="139"/>
    </row>
    <row r="300" spans="1:3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 s="139"/>
      <c r="AF300" s="139"/>
      <c r="AG300" s="139"/>
    </row>
  </sheetData>
  <sheetProtection algorithmName="SHA-512" hashValue="wMkVriHtQeUCCS1W6Z7bCwiKMp83K/5/Ak75XMX74Ay6ppcMXeIpL209RYOl1F+CD1Ozt+aw92xcU+ppX35jFQ==" saltValue="+iJE0VSkiwjk1z80dTAqUQ==" spinCount="100000" sheet="1" objects="1" scenarios="1" selectLockedCells="1" selectUnlockedCells="1"/>
  <conditionalFormatting sqref="AF16:AF77">
    <cfRule type="containsText" dxfId="17" priority="3" operator="containsText" text="YES">
      <formula>NOT(ISERROR(SEARCH("YES",AF16)))</formula>
    </cfRule>
    <cfRule type="containsText" dxfId="16" priority="4" operator="containsText" text="NO">
      <formula>NOT(ISERROR(SEARCH("NO",AF16)))</formula>
    </cfRule>
  </conditionalFormatting>
  <conditionalFormatting sqref="C16:D77 F16:G77 I16:J77 L16:M77 O16:P77 R16:S77 U16:V77 AA16:AB77 X16:Y77">
    <cfRule type="cellIs" dxfId="15" priority="1" operator="lessThanOrEqual">
      <formula>79</formula>
    </cfRule>
  </conditionalFormatting>
  <pageMargins left="0.23622047244094491" right="0.23622047244094491" top="0.74803149606299213" bottom="0.74803149606299213" header="0.31496062992125984" footer="0.31496062992125984"/>
  <pageSetup paperSize="175" scale="97" orientation="landscape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4674-1FBB-46E4-8ED1-B83367515D37}">
  <dimension ref="A1:AM300"/>
  <sheetViews>
    <sheetView topLeftCell="A52" zoomScale="80" zoomScaleNormal="80" workbookViewId="0">
      <selection activeCell="AF37" sqref="AF1:AF1048576"/>
    </sheetView>
  </sheetViews>
  <sheetFormatPr defaultColWidth="9.109375" defaultRowHeight="18"/>
  <cols>
    <col min="1" max="1" width="5" style="71" customWidth="1"/>
    <col min="2" max="2" width="39.88671875" style="71" customWidth="1"/>
    <col min="3" max="3" width="4.77734375" style="60" customWidth="1"/>
    <col min="4" max="5" width="4.109375" style="60" customWidth="1"/>
    <col min="6" max="6" width="4.77734375" style="60" customWidth="1"/>
    <col min="7" max="8" width="4.109375" style="61" customWidth="1"/>
    <col min="9" max="9" width="4.77734375" style="60" customWidth="1"/>
    <col min="10" max="11" width="4.109375" style="61" customWidth="1"/>
    <col min="12" max="12" width="4.77734375" style="60" customWidth="1"/>
    <col min="13" max="14" width="4.109375" style="61" customWidth="1"/>
    <col min="15" max="15" width="4.77734375" style="60" customWidth="1"/>
    <col min="16" max="17" width="4.109375" style="61" customWidth="1"/>
    <col min="18" max="18" width="4.77734375" style="60" customWidth="1"/>
    <col min="19" max="20" width="4.109375" style="61" customWidth="1"/>
    <col min="21" max="21" width="4.77734375" style="60" customWidth="1"/>
    <col min="22" max="23" width="4.109375" style="61" customWidth="1"/>
    <col min="24" max="24" width="4.77734375" style="60" customWidth="1"/>
    <col min="25" max="26" width="4.109375" style="61" customWidth="1"/>
    <col min="27" max="27" width="4.77734375" style="60" customWidth="1"/>
    <col min="28" max="28" width="4.109375" style="61" customWidth="1"/>
    <col min="29" max="29" width="4.109375" style="42" customWidth="1"/>
    <col min="30" max="30" width="12.109375" style="61" customWidth="1"/>
    <col min="31" max="31" width="9.109375" style="133"/>
    <col min="32" max="32" width="0" style="133" hidden="1" customWidth="1"/>
    <col min="33" max="35" width="9.109375" style="133"/>
    <col min="36" max="39" width="9.109375" style="134"/>
    <col min="40" max="16384" width="9.109375" style="60"/>
  </cols>
  <sheetData>
    <row r="1" spans="1:39">
      <c r="A1" s="68"/>
      <c r="B1" s="68"/>
      <c r="D1" s="41"/>
      <c r="E1" s="41"/>
      <c r="G1" s="42"/>
      <c r="H1" s="42"/>
      <c r="J1" s="42"/>
      <c r="K1" s="42"/>
      <c r="M1" s="42"/>
      <c r="N1" s="42"/>
      <c r="P1" s="42"/>
      <c r="Q1" s="42"/>
      <c r="S1" s="42"/>
      <c r="T1" s="42"/>
      <c r="V1" s="42"/>
      <c r="W1" s="42"/>
      <c r="Y1" s="42"/>
      <c r="Z1" s="42"/>
      <c r="AB1" s="42"/>
      <c r="AD1" s="42"/>
    </row>
    <row r="2" spans="1:39">
      <c r="A2" s="69"/>
      <c r="B2" s="69"/>
      <c r="C2" s="88"/>
      <c r="D2" s="89"/>
      <c r="E2" s="69"/>
      <c r="F2" s="88"/>
      <c r="G2" s="89"/>
      <c r="H2" s="69"/>
      <c r="I2" s="88"/>
      <c r="J2" s="88"/>
      <c r="K2" s="69"/>
      <c r="L2" s="88"/>
      <c r="M2" s="88"/>
      <c r="N2" s="69"/>
      <c r="O2" s="88"/>
      <c r="P2" s="88"/>
      <c r="Q2" s="69"/>
      <c r="R2" s="88"/>
      <c r="S2" s="88"/>
      <c r="T2" s="69"/>
      <c r="U2" s="88"/>
      <c r="V2" s="88"/>
      <c r="W2" s="69"/>
      <c r="X2" s="88"/>
      <c r="Y2" s="88"/>
      <c r="Z2" s="69"/>
      <c r="AA2" s="88"/>
      <c r="AB2" s="88"/>
      <c r="AC2" s="69"/>
      <c r="AD2" s="69"/>
    </row>
    <row r="3" spans="1:39">
      <c r="B3" s="80"/>
      <c r="C3" s="88"/>
      <c r="D3" s="89"/>
      <c r="E3" s="80"/>
      <c r="F3" s="80" t="s">
        <v>182</v>
      </c>
      <c r="G3" s="89"/>
      <c r="H3" s="80"/>
      <c r="I3" s="88"/>
      <c r="J3" s="88"/>
      <c r="K3" s="80"/>
      <c r="L3" s="88"/>
      <c r="M3" s="88"/>
      <c r="N3" s="80"/>
      <c r="O3" s="88"/>
      <c r="P3" s="88"/>
      <c r="Q3" s="80"/>
      <c r="R3" s="88"/>
      <c r="S3" s="88"/>
      <c r="T3" s="80"/>
      <c r="U3" s="88"/>
      <c r="V3" s="88"/>
      <c r="W3" s="80"/>
      <c r="X3" s="88"/>
      <c r="Y3" s="88"/>
      <c r="Z3" s="80"/>
      <c r="AA3" s="88"/>
      <c r="AB3" s="88"/>
      <c r="AC3" s="80"/>
      <c r="AD3" s="80"/>
    </row>
    <row r="4" spans="1:39">
      <c r="B4" s="80"/>
      <c r="C4" s="88"/>
      <c r="D4" s="89"/>
      <c r="E4" s="80"/>
      <c r="F4" s="80" t="s">
        <v>183</v>
      </c>
      <c r="G4" s="89"/>
      <c r="H4" s="80"/>
      <c r="I4" s="88"/>
      <c r="J4" s="88"/>
      <c r="K4" s="80"/>
      <c r="L4" s="88"/>
      <c r="M4" s="88"/>
      <c r="N4" s="80"/>
      <c r="O4" s="88"/>
      <c r="P4" s="88"/>
      <c r="Q4" s="80"/>
      <c r="R4" s="88"/>
      <c r="S4" s="88"/>
      <c r="T4" s="80"/>
      <c r="U4" s="88"/>
      <c r="V4" s="88"/>
      <c r="W4" s="80"/>
      <c r="X4" s="88"/>
      <c r="Y4" s="88"/>
      <c r="Z4" s="80"/>
      <c r="AA4" s="88"/>
      <c r="AB4" s="88"/>
      <c r="AC4" s="80"/>
      <c r="AD4" s="80"/>
    </row>
    <row r="5" spans="1:39">
      <c r="B5" s="80"/>
      <c r="C5" s="88"/>
      <c r="D5" s="89"/>
      <c r="E5" s="80"/>
      <c r="F5" s="80" t="s">
        <v>184</v>
      </c>
      <c r="G5" s="89"/>
      <c r="H5" s="80"/>
      <c r="I5" s="88"/>
      <c r="J5" s="88"/>
      <c r="K5" s="80"/>
      <c r="L5" s="88"/>
      <c r="M5" s="88"/>
      <c r="N5" s="80"/>
      <c r="O5" s="88"/>
      <c r="P5" s="88"/>
      <c r="Q5" s="80"/>
      <c r="R5" s="88"/>
      <c r="S5" s="88"/>
      <c r="T5" s="80"/>
      <c r="U5" s="88"/>
      <c r="V5" s="88"/>
      <c r="W5" s="80"/>
      <c r="X5" s="88"/>
      <c r="Y5" s="88"/>
      <c r="Z5" s="80"/>
      <c r="AA5" s="88"/>
      <c r="AB5" s="88"/>
      <c r="AC5" s="80"/>
      <c r="AD5" s="80"/>
    </row>
    <row r="6" spans="1:39">
      <c r="B6" s="69"/>
      <c r="C6" s="88"/>
      <c r="D6" s="89"/>
      <c r="E6" s="69"/>
      <c r="F6" s="69"/>
      <c r="G6" s="89"/>
      <c r="H6" s="69"/>
      <c r="I6" s="88"/>
      <c r="J6" s="88"/>
      <c r="K6" s="69"/>
      <c r="L6" s="88"/>
      <c r="M6" s="88"/>
      <c r="N6" s="69"/>
      <c r="O6" s="88"/>
      <c r="P6" s="88"/>
      <c r="Q6" s="69"/>
      <c r="R6" s="88"/>
      <c r="S6" s="88"/>
      <c r="T6" s="69"/>
      <c r="U6" s="88"/>
      <c r="V6" s="88"/>
      <c r="W6" s="69"/>
      <c r="X6" s="88"/>
      <c r="Y6" s="88"/>
      <c r="Z6" s="69"/>
      <c r="AA6" s="88"/>
      <c r="AB6" s="88"/>
      <c r="AC6" s="69"/>
      <c r="AD6" s="69"/>
    </row>
    <row r="7" spans="1:39">
      <c r="B7" s="80"/>
      <c r="C7" s="88"/>
      <c r="D7" s="89"/>
      <c r="E7" s="80"/>
      <c r="F7" s="80" t="s">
        <v>185</v>
      </c>
      <c r="G7" s="89"/>
      <c r="H7" s="80"/>
      <c r="I7" s="88"/>
      <c r="J7" s="88"/>
      <c r="K7" s="80"/>
      <c r="L7" s="88"/>
      <c r="M7" s="88"/>
      <c r="N7" s="80"/>
      <c r="O7" s="88"/>
      <c r="P7" s="88"/>
      <c r="Q7" s="80"/>
      <c r="R7" s="88"/>
      <c r="S7" s="88"/>
      <c r="T7" s="80"/>
      <c r="U7" s="88"/>
      <c r="V7" s="88"/>
      <c r="W7" s="80"/>
      <c r="X7" s="88"/>
      <c r="Y7" s="88"/>
      <c r="Z7" s="80"/>
      <c r="AA7" s="88"/>
      <c r="AB7" s="88"/>
      <c r="AC7" s="80"/>
      <c r="AD7" s="80"/>
    </row>
    <row r="8" spans="1:39">
      <c r="A8" s="69"/>
      <c r="B8" s="69"/>
      <c r="C8" s="88"/>
      <c r="D8" s="89"/>
      <c r="E8" s="69"/>
      <c r="F8" s="88"/>
      <c r="G8" s="89"/>
      <c r="H8" s="69"/>
      <c r="I8" s="88"/>
      <c r="J8" s="89"/>
      <c r="K8" s="69"/>
      <c r="L8" s="88"/>
      <c r="M8" s="89"/>
      <c r="N8" s="69"/>
      <c r="O8" s="88"/>
      <c r="P8" s="89"/>
      <c r="Q8" s="69"/>
      <c r="R8" s="88"/>
      <c r="S8" s="89"/>
      <c r="T8" s="69"/>
      <c r="U8" s="88"/>
      <c r="V8" s="89"/>
      <c r="W8" s="69"/>
      <c r="X8" s="88"/>
      <c r="Y8" s="89"/>
      <c r="Z8" s="69"/>
      <c r="AA8" s="88"/>
      <c r="AB8" s="89"/>
      <c r="AC8" s="69"/>
      <c r="AD8" s="69"/>
    </row>
    <row r="9" spans="1:39">
      <c r="A9" s="80" t="s">
        <v>5</v>
      </c>
      <c r="B9" s="80"/>
      <c r="C9" s="88" t="s">
        <v>187</v>
      </c>
      <c r="D9" s="89"/>
      <c r="E9" s="80"/>
      <c r="F9" s="88"/>
      <c r="G9" s="89"/>
      <c r="H9" s="80"/>
      <c r="I9" s="88"/>
      <c r="J9" s="89"/>
      <c r="K9" s="80"/>
      <c r="L9" s="88"/>
      <c r="M9" s="89"/>
      <c r="N9" s="78"/>
      <c r="O9" s="88"/>
      <c r="P9" s="89"/>
      <c r="Q9" s="78"/>
      <c r="R9" s="88"/>
      <c r="S9" s="89"/>
      <c r="T9" s="78"/>
      <c r="U9" s="88"/>
      <c r="V9" s="89"/>
      <c r="W9" s="78"/>
      <c r="X9" s="88"/>
      <c r="Y9" s="89"/>
      <c r="Z9" s="78"/>
      <c r="AA9" s="88"/>
      <c r="AB9" s="89"/>
      <c r="AC9" s="78"/>
      <c r="AD9" s="78"/>
    </row>
    <row r="10" spans="1:39">
      <c r="A10" s="80" t="s">
        <v>17</v>
      </c>
      <c r="B10" s="80"/>
      <c r="C10" s="88" t="s">
        <v>186</v>
      </c>
      <c r="D10" s="89"/>
      <c r="E10" s="70"/>
      <c r="F10" s="88"/>
      <c r="G10" s="89"/>
      <c r="H10" s="70"/>
      <c r="I10" s="88"/>
      <c r="J10" s="89"/>
      <c r="K10" s="70"/>
      <c r="L10" s="88"/>
      <c r="M10" s="89"/>
      <c r="N10" s="78"/>
      <c r="O10" s="88"/>
      <c r="P10" s="89"/>
      <c r="Q10" s="78"/>
      <c r="R10" s="88"/>
      <c r="S10" s="89"/>
      <c r="T10" s="78"/>
      <c r="U10" s="88"/>
      <c r="V10" s="89"/>
      <c r="W10" s="78"/>
      <c r="X10" s="88"/>
      <c r="Y10" s="89"/>
      <c r="Z10" s="78"/>
      <c r="AA10" s="88"/>
      <c r="AB10" s="89"/>
      <c r="AC10" s="78"/>
      <c r="AD10" s="78"/>
    </row>
    <row r="11" spans="1:39">
      <c r="A11" s="80" t="s">
        <v>6</v>
      </c>
      <c r="B11" s="80"/>
      <c r="C11" s="88" t="s">
        <v>188</v>
      </c>
      <c r="D11" s="89"/>
      <c r="E11" s="80"/>
      <c r="F11" s="88"/>
      <c r="G11" s="89"/>
      <c r="H11" s="80"/>
      <c r="I11" s="88"/>
      <c r="J11" s="89"/>
      <c r="K11" s="80"/>
      <c r="L11" s="88"/>
      <c r="M11" s="89"/>
      <c r="N11" s="55"/>
      <c r="O11" s="88"/>
      <c r="P11" s="89"/>
      <c r="Q11" s="55"/>
      <c r="R11" s="88"/>
      <c r="S11" s="89"/>
      <c r="T11" s="55"/>
      <c r="U11" s="88"/>
      <c r="V11" s="89"/>
      <c r="W11" s="55"/>
      <c r="X11" s="88"/>
      <c r="Y11" s="89"/>
      <c r="Z11" s="55"/>
      <c r="AA11" s="88"/>
      <c r="AB11" s="89"/>
      <c r="AC11" s="55"/>
      <c r="AD11" s="55"/>
    </row>
    <row r="12" spans="1:39">
      <c r="A12" s="80" t="s">
        <v>4</v>
      </c>
      <c r="B12" s="80"/>
      <c r="C12" s="88" t="s">
        <v>106</v>
      </c>
      <c r="D12" s="89"/>
      <c r="E12" s="80"/>
      <c r="F12" s="88"/>
      <c r="G12" s="89"/>
      <c r="H12" s="80"/>
      <c r="I12" s="88"/>
      <c r="J12" s="89"/>
      <c r="K12" s="80"/>
      <c r="L12" s="88"/>
      <c r="M12" s="89"/>
      <c r="N12" s="80"/>
      <c r="O12" s="88"/>
      <c r="P12" s="89"/>
      <c r="Q12" s="80"/>
      <c r="R12" s="88"/>
      <c r="S12" s="89"/>
      <c r="T12" s="80"/>
      <c r="U12" s="88"/>
      <c r="V12" s="89"/>
      <c r="W12" s="80"/>
      <c r="X12" s="88"/>
      <c r="Y12" s="89"/>
      <c r="Z12" s="80"/>
      <c r="AA12" s="88"/>
      <c r="AB12" s="89"/>
      <c r="AC12" s="80"/>
      <c r="AD12" s="80"/>
    </row>
    <row r="13" spans="1:39" ht="18.600000000000001" thickBot="1">
      <c r="A13" s="69" t="s">
        <v>2</v>
      </c>
      <c r="B13" s="69"/>
      <c r="C13" s="88"/>
      <c r="D13" s="89"/>
      <c r="E13" s="69"/>
      <c r="F13" s="88"/>
      <c r="G13" s="89"/>
      <c r="H13" s="69"/>
      <c r="I13" s="88"/>
      <c r="J13" s="88"/>
      <c r="K13" s="69"/>
      <c r="L13" s="88"/>
      <c r="M13" s="88"/>
      <c r="N13" s="69"/>
      <c r="O13" s="88"/>
      <c r="P13" s="88"/>
      <c r="Q13" s="69"/>
      <c r="R13" s="88"/>
      <c r="S13" s="88"/>
      <c r="T13" s="69"/>
      <c r="U13" s="88"/>
      <c r="V13" s="88"/>
      <c r="W13" s="69"/>
      <c r="X13" s="88"/>
      <c r="Y13" s="88"/>
      <c r="Z13" s="69"/>
      <c r="AA13" s="88"/>
      <c r="AB13" s="88"/>
      <c r="AC13" s="69"/>
      <c r="AD13" s="69"/>
    </row>
    <row r="14" spans="1:39" ht="149.4" customHeight="1">
      <c r="A14" s="123" t="s">
        <v>1</v>
      </c>
      <c r="B14" s="124" t="s">
        <v>0</v>
      </c>
      <c r="C14" s="125" t="s">
        <v>97</v>
      </c>
      <c r="D14" s="125" t="s">
        <v>97</v>
      </c>
      <c r="E14" s="126"/>
      <c r="F14" s="125" t="s">
        <v>98</v>
      </c>
      <c r="G14" s="125" t="s">
        <v>98</v>
      </c>
      <c r="H14" s="126"/>
      <c r="I14" s="125" t="s">
        <v>99</v>
      </c>
      <c r="J14" s="125" t="s">
        <v>99</v>
      </c>
      <c r="K14" s="126"/>
      <c r="L14" s="125" t="s">
        <v>100</v>
      </c>
      <c r="M14" s="125" t="s">
        <v>100</v>
      </c>
      <c r="N14" s="126"/>
      <c r="O14" s="125" t="s">
        <v>101</v>
      </c>
      <c r="P14" s="125" t="s">
        <v>101</v>
      </c>
      <c r="Q14" s="126"/>
      <c r="R14" s="125" t="s">
        <v>102</v>
      </c>
      <c r="S14" s="125" t="s">
        <v>102</v>
      </c>
      <c r="T14" s="126"/>
      <c r="U14" s="125" t="s">
        <v>103</v>
      </c>
      <c r="V14" s="125" t="s">
        <v>103</v>
      </c>
      <c r="W14" s="126" t="s">
        <v>26</v>
      </c>
      <c r="X14" s="125" t="s">
        <v>104</v>
      </c>
      <c r="Y14" s="125" t="s">
        <v>104</v>
      </c>
      <c r="Z14" s="126"/>
      <c r="AA14" s="125" t="s">
        <v>105</v>
      </c>
      <c r="AB14" s="125" t="s">
        <v>105</v>
      </c>
      <c r="AC14" s="126"/>
      <c r="AD14" s="127" t="s">
        <v>8</v>
      </c>
      <c r="AF14" s="135" t="s">
        <v>189</v>
      </c>
    </row>
    <row r="15" spans="1:39" s="87" customFormat="1" ht="16.2" thickBot="1">
      <c r="A15" s="128"/>
      <c r="B15" s="140"/>
      <c r="C15" s="129" t="s">
        <v>180</v>
      </c>
      <c r="D15" s="129" t="s">
        <v>181</v>
      </c>
      <c r="E15" s="129"/>
      <c r="F15" s="129" t="s">
        <v>180</v>
      </c>
      <c r="G15" s="129" t="s">
        <v>181</v>
      </c>
      <c r="H15" s="129"/>
      <c r="I15" s="129" t="s">
        <v>180</v>
      </c>
      <c r="J15" s="129" t="s">
        <v>181</v>
      </c>
      <c r="K15" s="129"/>
      <c r="L15" s="129" t="s">
        <v>180</v>
      </c>
      <c r="M15" s="129" t="s">
        <v>181</v>
      </c>
      <c r="N15" s="129"/>
      <c r="O15" s="129" t="s">
        <v>180</v>
      </c>
      <c r="P15" s="129" t="s">
        <v>181</v>
      </c>
      <c r="Q15" s="129"/>
      <c r="R15" s="129" t="s">
        <v>180</v>
      </c>
      <c r="S15" s="129" t="s">
        <v>181</v>
      </c>
      <c r="T15" s="129"/>
      <c r="U15" s="129" t="s">
        <v>180</v>
      </c>
      <c r="V15" s="129" t="s">
        <v>181</v>
      </c>
      <c r="W15" s="129"/>
      <c r="X15" s="129" t="s">
        <v>180</v>
      </c>
      <c r="Y15" s="129" t="s">
        <v>181</v>
      </c>
      <c r="Z15" s="129"/>
      <c r="AA15" s="129" t="s">
        <v>180</v>
      </c>
      <c r="AB15" s="129" t="s">
        <v>181</v>
      </c>
      <c r="AC15" s="130"/>
      <c r="AD15" s="131"/>
      <c r="AE15" s="136"/>
      <c r="AF15" s="136"/>
      <c r="AG15" s="136"/>
      <c r="AH15" s="136"/>
      <c r="AI15" s="136"/>
      <c r="AJ15" s="137"/>
      <c r="AK15" s="137"/>
      <c r="AL15" s="137"/>
      <c r="AM15" s="137"/>
    </row>
    <row r="16" spans="1:39" ht="15.75" customHeight="1">
      <c r="A16" s="109">
        <v>1</v>
      </c>
      <c r="B16" s="110" t="s">
        <v>35</v>
      </c>
      <c r="C16" s="111">
        <v>84</v>
      </c>
      <c r="D16" s="111">
        <v>90</v>
      </c>
      <c r="E16" s="112">
        <f t="shared" ref="E16:E47" si="0">AVERAGE(C16:D16)</f>
        <v>87</v>
      </c>
      <c r="F16" s="111">
        <v>95</v>
      </c>
      <c r="G16" s="111">
        <v>96</v>
      </c>
      <c r="H16" s="112">
        <f t="shared" ref="H16:H47" si="1">AVERAGE(F16:G16)</f>
        <v>95.5</v>
      </c>
      <c r="I16" s="111">
        <v>86</v>
      </c>
      <c r="J16" s="111">
        <v>86</v>
      </c>
      <c r="K16" s="112">
        <f t="shared" ref="K16:K47" si="2">AVERAGE(I16:J16)</f>
        <v>86</v>
      </c>
      <c r="L16" s="111">
        <v>94</v>
      </c>
      <c r="M16" s="111">
        <v>99</v>
      </c>
      <c r="N16" s="112">
        <f t="shared" ref="N16:N47" si="3">AVERAGE(L16:M16)</f>
        <v>96.5</v>
      </c>
      <c r="O16" s="111">
        <v>94</v>
      </c>
      <c r="P16" s="111">
        <v>99</v>
      </c>
      <c r="Q16" s="112">
        <f t="shared" ref="Q16:Q47" si="4">AVERAGE(O16:P16)</f>
        <v>96.5</v>
      </c>
      <c r="R16" s="111">
        <v>92</v>
      </c>
      <c r="S16" s="111">
        <v>98</v>
      </c>
      <c r="T16" s="112">
        <f t="shared" ref="T16:T47" si="5">AVERAGE(R16:S16)</f>
        <v>95</v>
      </c>
      <c r="U16" s="111">
        <v>95</v>
      </c>
      <c r="V16" s="111">
        <v>95</v>
      </c>
      <c r="W16" s="112">
        <f t="shared" ref="W16:W47" si="6">AVERAGE(U16:V16)</f>
        <v>95</v>
      </c>
      <c r="X16" s="111">
        <v>86</v>
      </c>
      <c r="Y16" s="111">
        <v>96</v>
      </c>
      <c r="Z16" s="112">
        <f t="shared" ref="Z16:Z47" si="7">AVERAGE(X16:Y16)</f>
        <v>91</v>
      </c>
      <c r="AA16" s="111">
        <v>78</v>
      </c>
      <c r="AB16" s="111">
        <v>89</v>
      </c>
      <c r="AC16" s="112">
        <f t="shared" ref="AC16:AC47" si="8">AVERAGE(AA16:AB16)</f>
        <v>83.5</v>
      </c>
      <c r="AD16" s="113">
        <f>AVERAGE(E16,H16,K16,N16,Q16,T16,W16,Z16,AC16)</f>
        <v>91.777777777777771</v>
      </c>
      <c r="AF16" s="138" t="str">
        <f>IF(COUNTIF(C16:AC16,"&lt;=79")&gt;0,"NO","YES")</f>
        <v>NO</v>
      </c>
    </row>
    <row r="17" spans="1:39">
      <c r="A17" s="114">
        <v>2</v>
      </c>
      <c r="B17" s="105" t="s">
        <v>36</v>
      </c>
      <c r="C17" s="106">
        <v>95</v>
      </c>
      <c r="D17" s="106">
        <v>96</v>
      </c>
      <c r="E17" s="107">
        <f t="shared" si="0"/>
        <v>95.5</v>
      </c>
      <c r="F17" s="106">
        <v>96</v>
      </c>
      <c r="G17" s="106">
        <v>96</v>
      </c>
      <c r="H17" s="107">
        <f t="shared" si="1"/>
        <v>96</v>
      </c>
      <c r="I17" s="106">
        <v>94</v>
      </c>
      <c r="J17" s="106">
        <v>94</v>
      </c>
      <c r="K17" s="107">
        <f t="shared" si="2"/>
        <v>94</v>
      </c>
      <c r="L17" s="106">
        <v>96</v>
      </c>
      <c r="M17" s="106">
        <v>99</v>
      </c>
      <c r="N17" s="107">
        <f t="shared" si="3"/>
        <v>97.5</v>
      </c>
      <c r="O17" s="106">
        <v>96</v>
      </c>
      <c r="P17" s="106">
        <v>99</v>
      </c>
      <c r="Q17" s="107">
        <f t="shared" si="4"/>
        <v>97.5</v>
      </c>
      <c r="R17" s="106">
        <v>98</v>
      </c>
      <c r="S17" s="106">
        <v>98</v>
      </c>
      <c r="T17" s="107">
        <f t="shared" si="5"/>
        <v>98</v>
      </c>
      <c r="U17" s="106">
        <v>95</v>
      </c>
      <c r="V17" s="106">
        <v>96</v>
      </c>
      <c r="W17" s="107">
        <f t="shared" si="6"/>
        <v>95.5</v>
      </c>
      <c r="X17" s="106">
        <v>93</v>
      </c>
      <c r="Y17" s="106">
        <v>98</v>
      </c>
      <c r="Z17" s="107">
        <f t="shared" si="7"/>
        <v>95.5</v>
      </c>
      <c r="AA17" s="106">
        <v>93</v>
      </c>
      <c r="AB17" s="106">
        <v>90</v>
      </c>
      <c r="AC17" s="107">
        <f t="shared" si="8"/>
        <v>91.5</v>
      </c>
      <c r="AD17" s="115">
        <f t="shared" ref="AD17:AD77" si="9">AVERAGE(E17,H17,K17,N17,Q17,T17,W17,Z17,AC17)</f>
        <v>95.666666666666671</v>
      </c>
      <c r="AF17" s="138" t="str">
        <f t="shared" ref="AF17:AF77" si="10">IF(COUNTIF(C17:AC17,"&lt;=79")&gt;0,"NO","YES")</f>
        <v>YES</v>
      </c>
    </row>
    <row r="18" spans="1:39">
      <c r="A18" s="114">
        <v>3</v>
      </c>
      <c r="B18" s="105" t="s">
        <v>37</v>
      </c>
      <c r="C18" s="106">
        <v>75</v>
      </c>
      <c r="D18" s="106">
        <v>76</v>
      </c>
      <c r="E18" s="107">
        <f t="shared" si="0"/>
        <v>75.5</v>
      </c>
      <c r="F18" s="106">
        <v>95</v>
      </c>
      <c r="G18" s="106">
        <v>96</v>
      </c>
      <c r="H18" s="107">
        <f t="shared" si="1"/>
        <v>95.5</v>
      </c>
      <c r="I18" s="106">
        <v>75</v>
      </c>
      <c r="J18" s="106">
        <v>74</v>
      </c>
      <c r="K18" s="107">
        <f t="shared" si="2"/>
        <v>74.5</v>
      </c>
      <c r="L18" s="106">
        <v>87</v>
      </c>
      <c r="M18" s="106">
        <v>91</v>
      </c>
      <c r="N18" s="107">
        <f t="shared" si="3"/>
        <v>89</v>
      </c>
      <c r="O18" s="106">
        <v>87</v>
      </c>
      <c r="P18" s="106">
        <v>91</v>
      </c>
      <c r="Q18" s="107">
        <f t="shared" si="4"/>
        <v>89</v>
      </c>
      <c r="R18" s="106">
        <v>87</v>
      </c>
      <c r="S18" s="106">
        <v>89</v>
      </c>
      <c r="T18" s="107">
        <f t="shared" si="5"/>
        <v>88</v>
      </c>
      <c r="U18" s="106">
        <v>70</v>
      </c>
      <c r="V18" s="106">
        <v>80</v>
      </c>
      <c r="W18" s="107">
        <f t="shared" si="6"/>
        <v>75</v>
      </c>
      <c r="X18" s="106">
        <v>89</v>
      </c>
      <c r="Y18" s="106">
        <v>91</v>
      </c>
      <c r="Z18" s="107">
        <f t="shared" si="7"/>
        <v>90</v>
      </c>
      <c r="AA18" s="106">
        <v>75</v>
      </c>
      <c r="AB18" s="106">
        <v>75</v>
      </c>
      <c r="AC18" s="107">
        <f t="shared" si="8"/>
        <v>75</v>
      </c>
      <c r="AD18" s="115">
        <f t="shared" si="9"/>
        <v>83.5</v>
      </c>
      <c r="AF18" s="138" t="str">
        <f t="shared" si="10"/>
        <v>NO</v>
      </c>
    </row>
    <row r="19" spans="1:39">
      <c r="A19" s="114">
        <v>4</v>
      </c>
      <c r="B19" s="105" t="s">
        <v>38</v>
      </c>
      <c r="C19" s="106">
        <v>94</v>
      </c>
      <c r="D19" s="106">
        <v>94</v>
      </c>
      <c r="E19" s="107">
        <f t="shared" si="0"/>
        <v>94</v>
      </c>
      <c r="F19" s="106">
        <v>95</v>
      </c>
      <c r="G19" s="106">
        <v>96</v>
      </c>
      <c r="H19" s="107">
        <f t="shared" si="1"/>
        <v>95.5</v>
      </c>
      <c r="I19" s="106">
        <v>92</v>
      </c>
      <c r="J19" s="106">
        <v>85</v>
      </c>
      <c r="K19" s="107">
        <f t="shared" si="2"/>
        <v>88.5</v>
      </c>
      <c r="L19" s="106">
        <v>95</v>
      </c>
      <c r="M19" s="106">
        <v>97</v>
      </c>
      <c r="N19" s="107">
        <f t="shared" si="3"/>
        <v>96</v>
      </c>
      <c r="O19" s="106">
        <v>95</v>
      </c>
      <c r="P19" s="106">
        <v>97</v>
      </c>
      <c r="Q19" s="107">
        <f t="shared" si="4"/>
        <v>96</v>
      </c>
      <c r="R19" s="106">
        <v>96</v>
      </c>
      <c r="S19" s="106">
        <v>98</v>
      </c>
      <c r="T19" s="107">
        <f t="shared" si="5"/>
        <v>97</v>
      </c>
      <c r="U19" s="106">
        <v>95</v>
      </c>
      <c r="V19" s="106">
        <v>96</v>
      </c>
      <c r="W19" s="107">
        <f t="shared" si="6"/>
        <v>95.5</v>
      </c>
      <c r="X19" s="106">
        <v>95</v>
      </c>
      <c r="Y19" s="106">
        <v>96</v>
      </c>
      <c r="Z19" s="107">
        <f t="shared" si="7"/>
        <v>95.5</v>
      </c>
      <c r="AA19" s="106">
        <v>86</v>
      </c>
      <c r="AB19" s="106">
        <v>85</v>
      </c>
      <c r="AC19" s="107">
        <f t="shared" si="8"/>
        <v>85.5</v>
      </c>
      <c r="AD19" s="115">
        <f t="shared" si="9"/>
        <v>93.722222222222229</v>
      </c>
      <c r="AF19" s="138" t="str">
        <f t="shared" si="10"/>
        <v>YES</v>
      </c>
    </row>
    <row r="20" spans="1:39">
      <c r="A20" s="114">
        <v>5</v>
      </c>
      <c r="B20" s="105" t="s">
        <v>39</v>
      </c>
      <c r="C20" s="106">
        <v>92</v>
      </c>
      <c r="D20" s="106">
        <v>93</v>
      </c>
      <c r="E20" s="107">
        <f t="shared" si="0"/>
        <v>92.5</v>
      </c>
      <c r="F20" s="106">
        <v>95</v>
      </c>
      <c r="G20" s="106">
        <v>96</v>
      </c>
      <c r="H20" s="107">
        <f t="shared" si="1"/>
        <v>95.5</v>
      </c>
      <c r="I20" s="106">
        <v>96</v>
      </c>
      <c r="J20" s="106">
        <v>88</v>
      </c>
      <c r="K20" s="107">
        <f t="shared" si="2"/>
        <v>92</v>
      </c>
      <c r="L20" s="106">
        <v>97</v>
      </c>
      <c r="M20" s="106">
        <v>99</v>
      </c>
      <c r="N20" s="107">
        <f t="shared" si="3"/>
        <v>98</v>
      </c>
      <c r="O20" s="106">
        <v>97</v>
      </c>
      <c r="P20" s="106">
        <v>99</v>
      </c>
      <c r="Q20" s="107">
        <f t="shared" si="4"/>
        <v>98</v>
      </c>
      <c r="R20" s="106">
        <v>95</v>
      </c>
      <c r="S20" s="106">
        <v>98</v>
      </c>
      <c r="T20" s="107">
        <f t="shared" si="5"/>
        <v>96.5</v>
      </c>
      <c r="U20" s="106">
        <v>95</v>
      </c>
      <c r="V20" s="106">
        <v>94</v>
      </c>
      <c r="W20" s="107">
        <f t="shared" si="6"/>
        <v>94.5</v>
      </c>
      <c r="X20" s="106">
        <v>95</v>
      </c>
      <c r="Y20" s="106">
        <v>96</v>
      </c>
      <c r="Z20" s="107">
        <f t="shared" si="7"/>
        <v>95.5</v>
      </c>
      <c r="AA20" s="106">
        <v>91</v>
      </c>
      <c r="AB20" s="106">
        <v>90</v>
      </c>
      <c r="AC20" s="107">
        <f t="shared" si="8"/>
        <v>90.5</v>
      </c>
      <c r="AD20" s="115">
        <f t="shared" si="9"/>
        <v>94.777777777777771</v>
      </c>
      <c r="AF20" s="138" t="str">
        <f t="shared" si="10"/>
        <v>YES</v>
      </c>
    </row>
    <row r="21" spans="1:39">
      <c r="A21" s="114">
        <v>6</v>
      </c>
      <c r="B21" s="105" t="s">
        <v>40</v>
      </c>
      <c r="C21" s="106">
        <v>90</v>
      </c>
      <c r="D21" s="106">
        <v>93</v>
      </c>
      <c r="E21" s="107">
        <f t="shared" si="0"/>
        <v>91.5</v>
      </c>
      <c r="F21" s="106">
        <v>96</v>
      </c>
      <c r="G21" s="106">
        <v>96</v>
      </c>
      <c r="H21" s="107">
        <f t="shared" si="1"/>
        <v>96</v>
      </c>
      <c r="I21" s="106">
        <v>96</v>
      </c>
      <c r="J21" s="106">
        <v>89</v>
      </c>
      <c r="K21" s="107">
        <f t="shared" si="2"/>
        <v>92.5</v>
      </c>
      <c r="L21" s="106">
        <v>95</v>
      </c>
      <c r="M21" s="106">
        <v>98</v>
      </c>
      <c r="N21" s="107">
        <f t="shared" si="3"/>
        <v>96.5</v>
      </c>
      <c r="O21" s="106">
        <v>95</v>
      </c>
      <c r="P21" s="106">
        <v>98</v>
      </c>
      <c r="Q21" s="107">
        <f t="shared" si="4"/>
        <v>96.5</v>
      </c>
      <c r="R21" s="106">
        <v>98</v>
      </c>
      <c r="S21" s="106">
        <v>98</v>
      </c>
      <c r="T21" s="107">
        <f t="shared" si="5"/>
        <v>98</v>
      </c>
      <c r="U21" s="106">
        <v>94</v>
      </c>
      <c r="V21" s="106">
        <v>97</v>
      </c>
      <c r="W21" s="107">
        <f t="shared" si="6"/>
        <v>95.5</v>
      </c>
      <c r="X21" s="106">
        <v>88</v>
      </c>
      <c r="Y21" s="106">
        <v>95</v>
      </c>
      <c r="Z21" s="107">
        <f t="shared" si="7"/>
        <v>91.5</v>
      </c>
      <c r="AA21" s="106">
        <v>90</v>
      </c>
      <c r="AB21" s="106">
        <v>91</v>
      </c>
      <c r="AC21" s="107">
        <f t="shared" si="8"/>
        <v>90.5</v>
      </c>
      <c r="AD21" s="115">
        <f t="shared" si="9"/>
        <v>94.277777777777771</v>
      </c>
      <c r="AF21" s="138" t="str">
        <f t="shared" si="10"/>
        <v>YES</v>
      </c>
    </row>
    <row r="22" spans="1:39">
      <c r="A22" s="114">
        <v>7</v>
      </c>
      <c r="B22" s="105" t="s">
        <v>41</v>
      </c>
      <c r="C22" s="106">
        <v>92</v>
      </c>
      <c r="D22" s="106">
        <v>93</v>
      </c>
      <c r="E22" s="107">
        <f t="shared" si="0"/>
        <v>92.5</v>
      </c>
      <c r="F22" s="106">
        <v>95</v>
      </c>
      <c r="G22" s="106">
        <v>96</v>
      </c>
      <c r="H22" s="107">
        <f t="shared" si="1"/>
        <v>95.5</v>
      </c>
      <c r="I22" s="106">
        <v>91</v>
      </c>
      <c r="J22" s="106">
        <v>87</v>
      </c>
      <c r="K22" s="107">
        <f t="shared" si="2"/>
        <v>89</v>
      </c>
      <c r="L22" s="106">
        <v>91</v>
      </c>
      <c r="M22" s="106">
        <v>96</v>
      </c>
      <c r="N22" s="107">
        <f t="shared" si="3"/>
        <v>93.5</v>
      </c>
      <c r="O22" s="106">
        <v>91</v>
      </c>
      <c r="P22" s="106">
        <v>96</v>
      </c>
      <c r="Q22" s="107">
        <f t="shared" si="4"/>
        <v>93.5</v>
      </c>
      <c r="R22" s="106">
        <v>97</v>
      </c>
      <c r="S22" s="106">
        <v>98</v>
      </c>
      <c r="T22" s="107">
        <f t="shared" si="5"/>
        <v>97.5</v>
      </c>
      <c r="U22" s="106">
        <v>95</v>
      </c>
      <c r="V22" s="106">
        <v>93</v>
      </c>
      <c r="W22" s="107">
        <f t="shared" si="6"/>
        <v>94</v>
      </c>
      <c r="X22" s="106">
        <v>92</v>
      </c>
      <c r="Y22" s="106">
        <v>97</v>
      </c>
      <c r="Z22" s="107">
        <f t="shared" si="7"/>
        <v>94.5</v>
      </c>
      <c r="AA22" s="106">
        <v>85</v>
      </c>
      <c r="AB22" s="106">
        <v>85</v>
      </c>
      <c r="AC22" s="107">
        <f t="shared" si="8"/>
        <v>85</v>
      </c>
      <c r="AD22" s="115">
        <f t="shared" si="9"/>
        <v>92.777777777777771</v>
      </c>
      <c r="AF22" s="138" t="str">
        <f t="shared" si="10"/>
        <v>YES</v>
      </c>
    </row>
    <row r="23" spans="1:39">
      <c r="A23" s="114">
        <v>8</v>
      </c>
      <c r="B23" s="105" t="s">
        <v>42</v>
      </c>
      <c r="C23" s="106">
        <v>83</v>
      </c>
      <c r="D23" s="106">
        <v>82</v>
      </c>
      <c r="E23" s="107">
        <f t="shared" si="0"/>
        <v>82.5</v>
      </c>
      <c r="F23" s="106">
        <v>96</v>
      </c>
      <c r="G23" s="106">
        <v>96</v>
      </c>
      <c r="H23" s="107">
        <f t="shared" si="1"/>
        <v>96</v>
      </c>
      <c r="I23" s="106">
        <v>94</v>
      </c>
      <c r="J23" s="106">
        <v>85</v>
      </c>
      <c r="K23" s="107">
        <f t="shared" si="2"/>
        <v>89.5</v>
      </c>
      <c r="L23" s="106">
        <v>93</v>
      </c>
      <c r="M23" s="106">
        <v>97</v>
      </c>
      <c r="N23" s="107">
        <f t="shared" si="3"/>
        <v>95</v>
      </c>
      <c r="O23" s="106">
        <v>93</v>
      </c>
      <c r="P23" s="106">
        <v>97</v>
      </c>
      <c r="Q23" s="107">
        <f t="shared" si="4"/>
        <v>95</v>
      </c>
      <c r="R23" s="106">
        <v>90</v>
      </c>
      <c r="S23" s="106">
        <v>98</v>
      </c>
      <c r="T23" s="107">
        <f t="shared" si="5"/>
        <v>94</v>
      </c>
      <c r="U23" s="106">
        <v>96</v>
      </c>
      <c r="V23" s="106">
        <v>91</v>
      </c>
      <c r="W23" s="107">
        <f t="shared" si="6"/>
        <v>93.5</v>
      </c>
      <c r="X23" s="106">
        <v>90</v>
      </c>
      <c r="Y23" s="106">
        <v>95</v>
      </c>
      <c r="Z23" s="107">
        <f t="shared" si="7"/>
        <v>92.5</v>
      </c>
      <c r="AA23" s="106">
        <v>75</v>
      </c>
      <c r="AB23" s="106">
        <v>75</v>
      </c>
      <c r="AC23" s="107">
        <f t="shared" si="8"/>
        <v>75</v>
      </c>
      <c r="AD23" s="115">
        <f t="shared" si="9"/>
        <v>90.333333333333329</v>
      </c>
      <c r="AF23" s="138" t="str">
        <f t="shared" si="10"/>
        <v>NO</v>
      </c>
    </row>
    <row r="24" spans="1:39">
      <c r="A24" s="114">
        <v>9</v>
      </c>
      <c r="B24" s="105" t="s">
        <v>43</v>
      </c>
      <c r="C24" s="106">
        <v>92</v>
      </c>
      <c r="D24" s="106">
        <v>90</v>
      </c>
      <c r="E24" s="107">
        <f t="shared" si="0"/>
        <v>91</v>
      </c>
      <c r="F24" s="106">
        <v>95</v>
      </c>
      <c r="G24" s="106">
        <v>96</v>
      </c>
      <c r="H24" s="107">
        <f t="shared" si="1"/>
        <v>95.5</v>
      </c>
      <c r="I24" s="106">
        <v>92</v>
      </c>
      <c r="J24" s="106">
        <v>88</v>
      </c>
      <c r="K24" s="107">
        <f t="shared" si="2"/>
        <v>90</v>
      </c>
      <c r="L24" s="106">
        <v>96</v>
      </c>
      <c r="M24" s="106">
        <v>99</v>
      </c>
      <c r="N24" s="107">
        <f t="shared" si="3"/>
        <v>97.5</v>
      </c>
      <c r="O24" s="106">
        <v>96</v>
      </c>
      <c r="P24" s="106">
        <v>99</v>
      </c>
      <c r="Q24" s="107">
        <f t="shared" si="4"/>
        <v>97.5</v>
      </c>
      <c r="R24" s="106">
        <v>96</v>
      </c>
      <c r="S24" s="106">
        <v>98</v>
      </c>
      <c r="T24" s="107">
        <f t="shared" si="5"/>
        <v>97</v>
      </c>
      <c r="U24" s="106">
        <v>96</v>
      </c>
      <c r="V24" s="106">
        <v>98</v>
      </c>
      <c r="W24" s="107">
        <f t="shared" si="6"/>
        <v>97</v>
      </c>
      <c r="X24" s="106">
        <v>92</v>
      </c>
      <c r="Y24" s="106">
        <v>97</v>
      </c>
      <c r="Z24" s="107">
        <f t="shared" si="7"/>
        <v>94.5</v>
      </c>
      <c r="AA24" s="106">
        <v>83</v>
      </c>
      <c r="AB24" s="106">
        <v>90</v>
      </c>
      <c r="AC24" s="107">
        <f t="shared" si="8"/>
        <v>86.5</v>
      </c>
      <c r="AD24" s="115">
        <f t="shared" si="9"/>
        <v>94.055555555555557</v>
      </c>
      <c r="AF24" s="138" t="str">
        <f t="shared" si="10"/>
        <v>YES</v>
      </c>
    </row>
    <row r="25" spans="1:39">
      <c r="A25" s="114">
        <v>10</v>
      </c>
      <c r="B25" s="105" t="s">
        <v>44</v>
      </c>
      <c r="C25" s="106">
        <v>91</v>
      </c>
      <c r="D25" s="106">
        <v>94</v>
      </c>
      <c r="E25" s="107">
        <f t="shared" si="0"/>
        <v>92.5</v>
      </c>
      <c r="F25" s="106">
        <v>94</v>
      </c>
      <c r="G25" s="106">
        <v>96</v>
      </c>
      <c r="H25" s="107">
        <f t="shared" si="1"/>
        <v>95</v>
      </c>
      <c r="I25" s="106">
        <v>92</v>
      </c>
      <c r="J25" s="106">
        <v>86</v>
      </c>
      <c r="K25" s="107">
        <f t="shared" si="2"/>
        <v>89</v>
      </c>
      <c r="L25" s="106">
        <v>96</v>
      </c>
      <c r="M25" s="106">
        <v>98</v>
      </c>
      <c r="N25" s="107">
        <f t="shared" si="3"/>
        <v>97</v>
      </c>
      <c r="O25" s="106">
        <v>96</v>
      </c>
      <c r="P25" s="106">
        <v>98</v>
      </c>
      <c r="Q25" s="107">
        <f t="shared" si="4"/>
        <v>97</v>
      </c>
      <c r="R25" s="106">
        <v>92</v>
      </c>
      <c r="S25" s="106">
        <v>96</v>
      </c>
      <c r="T25" s="107">
        <f t="shared" si="5"/>
        <v>94</v>
      </c>
      <c r="U25" s="106">
        <v>94</v>
      </c>
      <c r="V25" s="106">
        <v>95</v>
      </c>
      <c r="W25" s="107">
        <f t="shared" si="6"/>
        <v>94.5</v>
      </c>
      <c r="X25" s="106">
        <v>93</v>
      </c>
      <c r="Y25" s="106">
        <v>95</v>
      </c>
      <c r="Z25" s="107">
        <f t="shared" si="7"/>
        <v>94</v>
      </c>
      <c r="AA25" s="106">
        <v>85</v>
      </c>
      <c r="AB25" s="106">
        <v>87</v>
      </c>
      <c r="AC25" s="107">
        <f t="shared" si="8"/>
        <v>86</v>
      </c>
      <c r="AD25" s="115">
        <f t="shared" si="9"/>
        <v>93.222222222222229</v>
      </c>
      <c r="AF25" s="138" t="str">
        <f t="shared" si="10"/>
        <v>YES</v>
      </c>
    </row>
    <row r="26" spans="1:39" s="41" customFormat="1">
      <c r="A26" s="114">
        <v>11</v>
      </c>
      <c r="B26" s="105" t="s">
        <v>45</v>
      </c>
      <c r="C26" s="106">
        <v>89</v>
      </c>
      <c r="D26" s="106">
        <v>93</v>
      </c>
      <c r="E26" s="107">
        <f t="shared" si="0"/>
        <v>91</v>
      </c>
      <c r="F26" s="106">
        <v>96</v>
      </c>
      <c r="G26" s="106">
        <v>97</v>
      </c>
      <c r="H26" s="107">
        <f t="shared" si="1"/>
        <v>96.5</v>
      </c>
      <c r="I26" s="106">
        <v>94</v>
      </c>
      <c r="J26" s="106">
        <v>89</v>
      </c>
      <c r="K26" s="107">
        <f t="shared" si="2"/>
        <v>91.5</v>
      </c>
      <c r="L26" s="106">
        <v>96</v>
      </c>
      <c r="M26" s="106">
        <v>98</v>
      </c>
      <c r="N26" s="107">
        <f t="shared" si="3"/>
        <v>97</v>
      </c>
      <c r="O26" s="106">
        <v>96</v>
      </c>
      <c r="P26" s="106">
        <v>98</v>
      </c>
      <c r="Q26" s="107">
        <f t="shared" si="4"/>
        <v>97</v>
      </c>
      <c r="R26" s="106">
        <v>96</v>
      </c>
      <c r="S26" s="106">
        <v>98</v>
      </c>
      <c r="T26" s="107">
        <f t="shared" si="5"/>
        <v>97</v>
      </c>
      <c r="U26" s="106">
        <v>95</v>
      </c>
      <c r="V26" s="106">
        <v>96</v>
      </c>
      <c r="W26" s="107">
        <f t="shared" si="6"/>
        <v>95.5</v>
      </c>
      <c r="X26" s="106">
        <v>91</v>
      </c>
      <c r="Y26" s="106">
        <v>95</v>
      </c>
      <c r="Z26" s="107">
        <f t="shared" si="7"/>
        <v>93</v>
      </c>
      <c r="AA26" s="106">
        <v>90</v>
      </c>
      <c r="AB26" s="106">
        <v>89</v>
      </c>
      <c r="AC26" s="107">
        <f t="shared" si="8"/>
        <v>89.5</v>
      </c>
      <c r="AD26" s="115">
        <f t="shared" si="9"/>
        <v>94.222222222222229</v>
      </c>
      <c r="AE26" s="134"/>
      <c r="AF26" s="138" t="str">
        <f t="shared" si="10"/>
        <v>YES</v>
      </c>
      <c r="AG26" s="134"/>
      <c r="AH26" s="134"/>
      <c r="AI26" s="134"/>
      <c r="AJ26" s="134"/>
      <c r="AK26" s="134"/>
      <c r="AL26" s="134"/>
      <c r="AM26" s="134"/>
    </row>
    <row r="27" spans="1:39">
      <c r="A27" s="114">
        <v>12</v>
      </c>
      <c r="B27" s="105" t="s">
        <v>46</v>
      </c>
      <c r="C27" s="106">
        <v>90</v>
      </c>
      <c r="D27" s="106">
        <v>90</v>
      </c>
      <c r="E27" s="107">
        <f t="shared" si="0"/>
        <v>90</v>
      </c>
      <c r="F27" s="106">
        <v>96</v>
      </c>
      <c r="G27" s="106">
        <v>97</v>
      </c>
      <c r="H27" s="107">
        <f t="shared" si="1"/>
        <v>96.5</v>
      </c>
      <c r="I27" s="106">
        <v>91</v>
      </c>
      <c r="J27" s="106">
        <v>92</v>
      </c>
      <c r="K27" s="107">
        <f t="shared" si="2"/>
        <v>91.5</v>
      </c>
      <c r="L27" s="106">
        <v>92</v>
      </c>
      <c r="M27" s="106">
        <v>98</v>
      </c>
      <c r="N27" s="107">
        <f t="shared" si="3"/>
        <v>95</v>
      </c>
      <c r="O27" s="106">
        <v>92</v>
      </c>
      <c r="P27" s="106">
        <v>98</v>
      </c>
      <c r="Q27" s="107">
        <f t="shared" si="4"/>
        <v>95</v>
      </c>
      <c r="R27" s="106">
        <v>90</v>
      </c>
      <c r="S27" s="106">
        <v>98</v>
      </c>
      <c r="T27" s="107">
        <f t="shared" si="5"/>
        <v>94</v>
      </c>
      <c r="U27" s="106">
        <v>90</v>
      </c>
      <c r="V27" s="106">
        <v>97</v>
      </c>
      <c r="W27" s="107">
        <f t="shared" si="6"/>
        <v>93.5</v>
      </c>
      <c r="X27" s="106">
        <v>87</v>
      </c>
      <c r="Y27" s="106">
        <v>94</v>
      </c>
      <c r="Z27" s="107">
        <f t="shared" si="7"/>
        <v>90.5</v>
      </c>
      <c r="AA27" s="106">
        <v>87</v>
      </c>
      <c r="AB27" s="106">
        <v>88</v>
      </c>
      <c r="AC27" s="107">
        <f t="shared" si="8"/>
        <v>87.5</v>
      </c>
      <c r="AD27" s="115">
        <f t="shared" si="9"/>
        <v>92.611111111111114</v>
      </c>
      <c r="AF27" s="138" t="str">
        <f t="shared" si="10"/>
        <v>YES</v>
      </c>
    </row>
    <row r="28" spans="1:39">
      <c r="A28" s="114">
        <v>13</v>
      </c>
      <c r="B28" s="105" t="s">
        <v>47</v>
      </c>
      <c r="C28" s="106">
        <v>92</v>
      </c>
      <c r="D28" s="106">
        <v>92</v>
      </c>
      <c r="E28" s="107">
        <f t="shared" si="0"/>
        <v>92</v>
      </c>
      <c r="F28" s="106">
        <v>96</v>
      </c>
      <c r="G28" s="106">
        <v>97</v>
      </c>
      <c r="H28" s="107">
        <f t="shared" si="1"/>
        <v>96.5</v>
      </c>
      <c r="I28" s="106">
        <v>95</v>
      </c>
      <c r="J28" s="106">
        <v>91</v>
      </c>
      <c r="K28" s="107">
        <f t="shared" si="2"/>
        <v>93</v>
      </c>
      <c r="L28" s="106">
        <v>96</v>
      </c>
      <c r="M28" s="106">
        <v>99</v>
      </c>
      <c r="N28" s="107">
        <f t="shared" si="3"/>
        <v>97.5</v>
      </c>
      <c r="O28" s="106">
        <v>96</v>
      </c>
      <c r="P28" s="106">
        <v>99</v>
      </c>
      <c r="Q28" s="107">
        <f t="shared" si="4"/>
        <v>97.5</v>
      </c>
      <c r="R28" s="106">
        <v>97</v>
      </c>
      <c r="S28" s="106">
        <v>98</v>
      </c>
      <c r="T28" s="107">
        <f t="shared" si="5"/>
        <v>97.5</v>
      </c>
      <c r="U28" s="106">
        <v>96</v>
      </c>
      <c r="V28" s="106">
        <v>97</v>
      </c>
      <c r="W28" s="107">
        <f t="shared" si="6"/>
        <v>96.5</v>
      </c>
      <c r="X28" s="106">
        <v>91</v>
      </c>
      <c r="Y28" s="106">
        <v>95</v>
      </c>
      <c r="Z28" s="107">
        <f t="shared" si="7"/>
        <v>93</v>
      </c>
      <c r="AA28" s="106">
        <v>80</v>
      </c>
      <c r="AB28" s="106">
        <v>86</v>
      </c>
      <c r="AC28" s="107">
        <f t="shared" si="8"/>
        <v>83</v>
      </c>
      <c r="AD28" s="115">
        <f t="shared" si="9"/>
        <v>94.055555555555557</v>
      </c>
      <c r="AF28" s="138" t="str">
        <f t="shared" si="10"/>
        <v>YES</v>
      </c>
    </row>
    <row r="29" spans="1:39">
      <c r="A29" s="114">
        <v>14</v>
      </c>
      <c r="B29" s="105" t="s">
        <v>48</v>
      </c>
      <c r="C29" s="106">
        <v>95</v>
      </c>
      <c r="D29" s="106">
        <v>96</v>
      </c>
      <c r="E29" s="107">
        <f t="shared" si="0"/>
        <v>95.5</v>
      </c>
      <c r="F29" s="106">
        <v>94</v>
      </c>
      <c r="G29" s="106">
        <v>97</v>
      </c>
      <c r="H29" s="107">
        <f t="shared" si="1"/>
        <v>95.5</v>
      </c>
      <c r="I29" s="106">
        <v>90</v>
      </c>
      <c r="J29" s="106">
        <v>85</v>
      </c>
      <c r="K29" s="107">
        <f t="shared" si="2"/>
        <v>87.5</v>
      </c>
      <c r="L29" s="106">
        <v>96</v>
      </c>
      <c r="M29" s="106">
        <v>98</v>
      </c>
      <c r="N29" s="107">
        <f t="shared" si="3"/>
        <v>97</v>
      </c>
      <c r="O29" s="106">
        <v>96</v>
      </c>
      <c r="P29" s="106">
        <v>98</v>
      </c>
      <c r="Q29" s="107">
        <f t="shared" si="4"/>
        <v>97</v>
      </c>
      <c r="R29" s="106">
        <v>95</v>
      </c>
      <c r="S29" s="106">
        <v>96</v>
      </c>
      <c r="T29" s="107">
        <f t="shared" si="5"/>
        <v>95.5</v>
      </c>
      <c r="U29" s="106">
        <v>96</v>
      </c>
      <c r="V29" s="106">
        <v>97</v>
      </c>
      <c r="W29" s="107">
        <f t="shared" si="6"/>
        <v>96.5</v>
      </c>
      <c r="X29" s="106">
        <v>93</v>
      </c>
      <c r="Y29" s="106">
        <v>95</v>
      </c>
      <c r="Z29" s="107">
        <f t="shared" si="7"/>
        <v>94</v>
      </c>
      <c r="AA29" s="106">
        <v>86</v>
      </c>
      <c r="AB29" s="106">
        <v>84</v>
      </c>
      <c r="AC29" s="107">
        <f t="shared" si="8"/>
        <v>85</v>
      </c>
      <c r="AD29" s="115">
        <f t="shared" si="9"/>
        <v>93.722222222222229</v>
      </c>
      <c r="AF29" s="138" t="str">
        <f t="shared" si="10"/>
        <v>YES</v>
      </c>
    </row>
    <row r="30" spans="1:39">
      <c r="A30" s="114">
        <v>15</v>
      </c>
      <c r="B30" s="105" t="s">
        <v>49</v>
      </c>
      <c r="C30" s="106">
        <v>95</v>
      </c>
      <c r="D30" s="106">
        <v>96</v>
      </c>
      <c r="E30" s="107">
        <f t="shared" si="0"/>
        <v>95.5</v>
      </c>
      <c r="F30" s="106">
        <v>96</v>
      </c>
      <c r="G30" s="106">
        <v>97</v>
      </c>
      <c r="H30" s="107">
        <f t="shared" si="1"/>
        <v>96.5</v>
      </c>
      <c r="I30" s="106">
        <v>91</v>
      </c>
      <c r="J30" s="106">
        <v>87</v>
      </c>
      <c r="K30" s="107">
        <f t="shared" si="2"/>
        <v>89</v>
      </c>
      <c r="L30" s="106">
        <v>92</v>
      </c>
      <c r="M30" s="106">
        <v>97</v>
      </c>
      <c r="N30" s="107">
        <f t="shared" si="3"/>
        <v>94.5</v>
      </c>
      <c r="O30" s="106">
        <v>92</v>
      </c>
      <c r="P30" s="106">
        <v>97</v>
      </c>
      <c r="Q30" s="107">
        <f t="shared" si="4"/>
        <v>94.5</v>
      </c>
      <c r="R30" s="106">
        <v>95</v>
      </c>
      <c r="S30" s="106">
        <v>98</v>
      </c>
      <c r="T30" s="107">
        <f t="shared" si="5"/>
        <v>96.5</v>
      </c>
      <c r="U30" s="106">
        <v>94</v>
      </c>
      <c r="V30" s="106">
        <v>96</v>
      </c>
      <c r="W30" s="107">
        <f t="shared" si="6"/>
        <v>95</v>
      </c>
      <c r="X30" s="106">
        <v>91</v>
      </c>
      <c r="Y30" s="106">
        <v>94</v>
      </c>
      <c r="Z30" s="107">
        <f t="shared" si="7"/>
        <v>92.5</v>
      </c>
      <c r="AA30" s="106">
        <v>82</v>
      </c>
      <c r="AB30" s="106">
        <v>87</v>
      </c>
      <c r="AC30" s="107">
        <f t="shared" si="8"/>
        <v>84.5</v>
      </c>
      <c r="AD30" s="115">
        <f t="shared" si="9"/>
        <v>93.166666666666671</v>
      </c>
      <c r="AF30" s="138" t="str">
        <f t="shared" si="10"/>
        <v>YES</v>
      </c>
    </row>
    <row r="31" spans="1:39">
      <c r="A31" s="114">
        <v>16</v>
      </c>
      <c r="B31" s="105" t="s">
        <v>50</v>
      </c>
      <c r="C31" s="106">
        <v>91</v>
      </c>
      <c r="D31" s="106">
        <v>95</v>
      </c>
      <c r="E31" s="107">
        <f t="shared" si="0"/>
        <v>93</v>
      </c>
      <c r="F31" s="106">
        <v>96</v>
      </c>
      <c r="G31" s="106">
        <v>97</v>
      </c>
      <c r="H31" s="107">
        <f t="shared" si="1"/>
        <v>96.5</v>
      </c>
      <c r="I31" s="106">
        <v>89</v>
      </c>
      <c r="J31" s="106">
        <v>90</v>
      </c>
      <c r="K31" s="107">
        <f t="shared" si="2"/>
        <v>89.5</v>
      </c>
      <c r="L31" s="106">
        <v>93</v>
      </c>
      <c r="M31" s="106">
        <v>98</v>
      </c>
      <c r="N31" s="107">
        <f t="shared" si="3"/>
        <v>95.5</v>
      </c>
      <c r="O31" s="106">
        <v>93</v>
      </c>
      <c r="P31" s="106">
        <v>98</v>
      </c>
      <c r="Q31" s="107">
        <f t="shared" si="4"/>
        <v>95.5</v>
      </c>
      <c r="R31" s="106">
        <v>95</v>
      </c>
      <c r="S31" s="106">
        <v>98</v>
      </c>
      <c r="T31" s="107">
        <f t="shared" si="5"/>
        <v>96.5</v>
      </c>
      <c r="U31" s="106">
        <v>94</v>
      </c>
      <c r="V31" s="106">
        <v>96</v>
      </c>
      <c r="W31" s="107">
        <f t="shared" si="6"/>
        <v>95</v>
      </c>
      <c r="X31" s="106">
        <v>91</v>
      </c>
      <c r="Y31" s="106">
        <v>94</v>
      </c>
      <c r="Z31" s="107">
        <f t="shared" si="7"/>
        <v>92.5</v>
      </c>
      <c r="AA31" s="106">
        <v>89</v>
      </c>
      <c r="AB31" s="106">
        <v>87</v>
      </c>
      <c r="AC31" s="107">
        <f t="shared" si="8"/>
        <v>88</v>
      </c>
      <c r="AD31" s="115">
        <f t="shared" si="9"/>
        <v>93.555555555555557</v>
      </c>
      <c r="AF31" s="138" t="str">
        <f t="shared" si="10"/>
        <v>YES</v>
      </c>
    </row>
    <row r="32" spans="1:39">
      <c r="A32" s="114">
        <v>17</v>
      </c>
      <c r="B32" s="105" t="s">
        <v>51</v>
      </c>
      <c r="C32" s="106">
        <v>82</v>
      </c>
      <c r="D32" s="106">
        <v>78</v>
      </c>
      <c r="E32" s="107">
        <f t="shared" si="0"/>
        <v>80</v>
      </c>
      <c r="F32" s="106">
        <v>96</v>
      </c>
      <c r="G32" s="106">
        <v>97</v>
      </c>
      <c r="H32" s="107">
        <f t="shared" si="1"/>
        <v>96.5</v>
      </c>
      <c r="I32" s="106">
        <v>84</v>
      </c>
      <c r="J32" s="106">
        <v>74</v>
      </c>
      <c r="K32" s="107">
        <f t="shared" si="2"/>
        <v>79</v>
      </c>
      <c r="L32" s="106">
        <v>92</v>
      </c>
      <c r="M32" s="106">
        <v>83</v>
      </c>
      <c r="N32" s="107">
        <f t="shared" si="3"/>
        <v>87.5</v>
      </c>
      <c r="O32" s="106">
        <v>92</v>
      </c>
      <c r="P32" s="106">
        <v>83</v>
      </c>
      <c r="Q32" s="107">
        <f t="shared" si="4"/>
        <v>87.5</v>
      </c>
      <c r="R32" s="106">
        <v>94</v>
      </c>
      <c r="S32" s="106">
        <v>87</v>
      </c>
      <c r="T32" s="107">
        <f t="shared" si="5"/>
        <v>90.5</v>
      </c>
      <c r="U32" s="106">
        <v>87</v>
      </c>
      <c r="V32" s="106">
        <v>87</v>
      </c>
      <c r="W32" s="107">
        <f t="shared" si="6"/>
        <v>87</v>
      </c>
      <c r="X32" s="106">
        <v>76</v>
      </c>
      <c r="Y32" s="106">
        <v>94</v>
      </c>
      <c r="Z32" s="107">
        <f t="shared" si="7"/>
        <v>85</v>
      </c>
      <c r="AA32" s="106">
        <v>75</v>
      </c>
      <c r="AB32" s="106">
        <v>75</v>
      </c>
      <c r="AC32" s="107">
        <f t="shared" si="8"/>
        <v>75</v>
      </c>
      <c r="AD32" s="115">
        <f t="shared" si="9"/>
        <v>85.333333333333329</v>
      </c>
      <c r="AF32" s="138" t="str">
        <f t="shared" si="10"/>
        <v>NO</v>
      </c>
    </row>
    <row r="33" spans="1:39">
      <c r="A33" s="114">
        <v>18</v>
      </c>
      <c r="B33" s="105" t="s">
        <v>52</v>
      </c>
      <c r="C33" s="106">
        <v>70</v>
      </c>
      <c r="D33" s="106">
        <v>86</v>
      </c>
      <c r="E33" s="107">
        <f t="shared" si="0"/>
        <v>78</v>
      </c>
      <c r="F33" s="106">
        <v>70</v>
      </c>
      <c r="G33" s="106">
        <v>85</v>
      </c>
      <c r="H33" s="107">
        <f t="shared" si="1"/>
        <v>77.5</v>
      </c>
      <c r="I33" s="106">
        <v>75</v>
      </c>
      <c r="J33" s="106">
        <v>77</v>
      </c>
      <c r="K33" s="107">
        <f t="shared" si="2"/>
        <v>76</v>
      </c>
      <c r="L33" s="106">
        <v>72</v>
      </c>
      <c r="M33" s="106">
        <v>94</v>
      </c>
      <c r="N33" s="107">
        <f t="shared" si="3"/>
        <v>83</v>
      </c>
      <c r="O33" s="106">
        <v>72</v>
      </c>
      <c r="P33" s="106">
        <v>94</v>
      </c>
      <c r="Q33" s="107">
        <f t="shared" si="4"/>
        <v>83</v>
      </c>
      <c r="R33" s="106">
        <v>80</v>
      </c>
      <c r="S33" s="106">
        <v>94</v>
      </c>
      <c r="T33" s="107">
        <f t="shared" si="5"/>
        <v>87</v>
      </c>
      <c r="U33" s="106">
        <v>71</v>
      </c>
      <c r="V33" s="106">
        <v>82</v>
      </c>
      <c r="W33" s="107">
        <f t="shared" si="6"/>
        <v>76.5</v>
      </c>
      <c r="X33" s="106">
        <v>70</v>
      </c>
      <c r="Y33" s="106">
        <v>94</v>
      </c>
      <c r="Z33" s="107">
        <f t="shared" si="7"/>
        <v>82</v>
      </c>
      <c r="AA33" s="106">
        <v>75</v>
      </c>
      <c r="AB33" s="106">
        <v>80</v>
      </c>
      <c r="AC33" s="107">
        <f t="shared" si="8"/>
        <v>77.5</v>
      </c>
      <c r="AD33" s="115">
        <f t="shared" si="9"/>
        <v>80.055555555555557</v>
      </c>
      <c r="AF33" s="138" t="str">
        <f t="shared" si="10"/>
        <v>NO</v>
      </c>
    </row>
    <row r="34" spans="1:39">
      <c r="A34" s="114">
        <v>19</v>
      </c>
      <c r="B34" s="105" t="s">
        <v>53</v>
      </c>
      <c r="C34" s="106">
        <v>85</v>
      </c>
      <c r="D34" s="106">
        <v>91</v>
      </c>
      <c r="E34" s="107">
        <f t="shared" si="0"/>
        <v>88</v>
      </c>
      <c r="F34" s="106">
        <v>94</v>
      </c>
      <c r="G34" s="106">
        <v>96</v>
      </c>
      <c r="H34" s="107">
        <f t="shared" si="1"/>
        <v>95</v>
      </c>
      <c r="I34" s="106">
        <v>91</v>
      </c>
      <c r="J34" s="106">
        <v>86</v>
      </c>
      <c r="K34" s="107">
        <f t="shared" si="2"/>
        <v>88.5</v>
      </c>
      <c r="L34" s="106">
        <v>96</v>
      </c>
      <c r="M34" s="106">
        <v>97</v>
      </c>
      <c r="N34" s="107">
        <f t="shared" si="3"/>
        <v>96.5</v>
      </c>
      <c r="O34" s="106">
        <v>96</v>
      </c>
      <c r="P34" s="106">
        <v>97</v>
      </c>
      <c r="Q34" s="107">
        <f t="shared" si="4"/>
        <v>96.5</v>
      </c>
      <c r="R34" s="106">
        <v>93</v>
      </c>
      <c r="S34" s="106">
        <v>95</v>
      </c>
      <c r="T34" s="107">
        <f t="shared" si="5"/>
        <v>94</v>
      </c>
      <c r="U34" s="106">
        <v>92</v>
      </c>
      <c r="V34" s="106">
        <v>94</v>
      </c>
      <c r="W34" s="107">
        <f t="shared" si="6"/>
        <v>93</v>
      </c>
      <c r="X34" s="106">
        <v>94</v>
      </c>
      <c r="Y34" s="106">
        <v>96</v>
      </c>
      <c r="Z34" s="107">
        <f t="shared" si="7"/>
        <v>95</v>
      </c>
      <c r="AA34" s="106">
        <v>76</v>
      </c>
      <c r="AB34" s="106">
        <v>87</v>
      </c>
      <c r="AC34" s="107">
        <f t="shared" si="8"/>
        <v>81.5</v>
      </c>
      <c r="AD34" s="115">
        <f t="shared" si="9"/>
        <v>92</v>
      </c>
      <c r="AF34" s="138" t="str">
        <f t="shared" si="10"/>
        <v>NO</v>
      </c>
    </row>
    <row r="35" spans="1:39">
      <c r="A35" s="114">
        <v>20</v>
      </c>
      <c r="B35" s="105" t="s">
        <v>54</v>
      </c>
      <c r="C35" s="106">
        <v>90</v>
      </c>
      <c r="D35" s="106">
        <v>89</v>
      </c>
      <c r="E35" s="107">
        <f t="shared" si="0"/>
        <v>89.5</v>
      </c>
      <c r="F35" s="106">
        <v>96</v>
      </c>
      <c r="G35" s="106">
        <v>97</v>
      </c>
      <c r="H35" s="107">
        <f t="shared" si="1"/>
        <v>96.5</v>
      </c>
      <c r="I35" s="106">
        <v>90</v>
      </c>
      <c r="J35" s="106">
        <v>94</v>
      </c>
      <c r="K35" s="107">
        <f t="shared" si="2"/>
        <v>92</v>
      </c>
      <c r="L35" s="106">
        <v>96</v>
      </c>
      <c r="M35" s="106">
        <v>99</v>
      </c>
      <c r="N35" s="107">
        <f t="shared" si="3"/>
        <v>97.5</v>
      </c>
      <c r="O35" s="106">
        <v>96</v>
      </c>
      <c r="P35" s="106">
        <v>99</v>
      </c>
      <c r="Q35" s="107">
        <f t="shared" si="4"/>
        <v>97.5</v>
      </c>
      <c r="R35" s="106">
        <v>97</v>
      </c>
      <c r="S35" s="106">
        <v>98</v>
      </c>
      <c r="T35" s="107">
        <f t="shared" si="5"/>
        <v>97.5</v>
      </c>
      <c r="U35" s="106">
        <v>95</v>
      </c>
      <c r="V35" s="106">
        <v>97</v>
      </c>
      <c r="W35" s="107">
        <f t="shared" si="6"/>
        <v>96</v>
      </c>
      <c r="X35" s="106">
        <v>94</v>
      </c>
      <c r="Y35" s="106">
        <v>98</v>
      </c>
      <c r="Z35" s="107">
        <f t="shared" si="7"/>
        <v>96</v>
      </c>
      <c r="AA35" s="106">
        <v>84</v>
      </c>
      <c r="AB35" s="106">
        <v>88</v>
      </c>
      <c r="AC35" s="107">
        <f t="shared" si="8"/>
        <v>86</v>
      </c>
      <c r="AD35" s="115">
        <f t="shared" si="9"/>
        <v>94.277777777777771</v>
      </c>
      <c r="AF35" s="138" t="str">
        <f t="shared" si="10"/>
        <v>YES</v>
      </c>
    </row>
    <row r="36" spans="1:39" s="41" customFormat="1">
      <c r="A36" s="116">
        <v>21</v>
      </c>
      <c r="B36" s="105" t="s">
        <v>55</v>
      </c>
      <c r="C36" s="106">
        <v>85</v>
      </c>
      <c r="D36" s="106">
        <v>88</v>
      </c>
      <c r="E36" s="107">
        <f t="shared" si="0"/>
        <v>86.5</v>
      </c>
      <c r="F36" s="106">
        <v>95</v>
      </c>
      <c r="G36" s="106">
        <v>97</v>
      </c>
      <c r="H36" s="107">
        <f t="shared" si="1"/>
        <v>96</v>
      </c>
      <c r="I36" s="106">
        <v>89</v>
      </c>
      <c r="J36" s="106">
        <v>88</v>
      </c>
      <c r="K36" s="107">
        <f t="shared" si="2"/>
        <v>88.5</v>
      </c>
      <c r="L36" s="106">
        <v>92</v>
      </c>
      <c r="M36" s="106">
        <v>96</v>
      </c>
      <c r="N36" s="107">
        <f t="shared" si="3"/>
        <v>94</v>
      </c>
      <c r="O36" s="106">
        <v>92</v>
      </c>
      <c r="P36" s="106">
        <v>96</v>
      </c>
      <c r="Q36" s="107">
        <f t="shared" si="4"/>
        <v>94</v>
      </c>
      <c r="R36" s="106">
        <v>95</v>
      </c>
      <c r="S36" s="106">
        <v>98</v>
      </c>
      <c r="T36" s="107">
        <f t="shared" si="5"/>
        <v>96.5</v>
      </c>
      <c r="U36" s="106">
        <v>93</v>
      </c>
      <c r="V36" s="106">
        <v>94</v>
      </c>
      <c r="W36" s="107">
        <f t="shared" si="6"/>
        <v>93.5</v>
      </c>
      <c r="X36" s="106">
        <v>90</v>
      </c>
      <c r="Y36" s="106">
        <v>98</v>
      </c>
      <c r="Z36" s="107">
        <f t="shared" si="7"/>
        <v>94</v>
      </c>
      <c r="AA36" s="106">
        <v>87</v>
      </c>
      <c r="AB36" s="106">
        <v>91</v>
      </c>
      <c r="AC36" s="107">
        <f t="shared" si="8"/>
        <v>89</v>
      </c>
      <c r="AD36" s="117">
        <f t="shared" si="9"/>
        <v>92.444444444444443</v>
      </c>
      <c r="AE36" s="134"/>
      <c r="AF36" s="138" t="str">
        <f t="shared" si="10"/>
        <v>YES</v>
      </c>
      <c r="AG36" s="134"/>
      <c r="AH36" s="134"/>
      <c r="AI36" s="134"/>
      <c r="AJ36" s="134"/>
      <c r="AK36" s="134"/>
      <c r="AL36" s="134"/>
      <c r="AM36" s="134"/>
    </row>
    <row r="37" spans="1:39">
      <c r="A37" s="114">
        <v>22</v>
      </c>
      <c r="B37" s="105" t="s">
        <v>56</v>
      </c>
      <c r="C37" s="106">
        <v>79</v>
      </c>
      <c r="D37" s="106">
        <v>94</v>
      </c>
      <c r="E37" s="107">
        <f t="shared" si="0"/>
        <v>86.5</v>
      </c>
      <c r="F37" s="106">
        <v>94</v>
      </c>
      <c r="G37" s="106">
        <v>97</v>
      </c>
      <c r="H37" s="107">
        <f t="shared" si="1"/>
        <v>95.5</v>
      </c>
      <c r="I37" s="106">
        <v>90</v>
      </c>
      <c r="J37" s="106">
        <v>86</v>
      </c>
      <c r="K37" s="107">
        <f t="shared" si="2"/>
        <v>88</v>
      </c>
      <c r="L37" s="106">
        <v>94</v>
      </c>
      <c r="M37" s="106">
        <v>97</v>
      </c>
      <c r="N37" s="107">
        <f t="shared" si="3"/>
        <v>95.5</v>
      </c>
      <c r="O37" s="106">
        <v>94</v>
      </c>
      <c r="P37" s="106">
        <v>97</v>
      </c>
      <c r="Q37" s="107">
        <f t="shared" si="4"/>
        <v>95.5</v>
      </c>
      <c r="R37" s="106">
        <v>90</v>
      </c>
      <c r="S37" s="106">
        <v>96</v>
      </c>
      <c r="T37" s="107">
        <f t="shared" si="5"/>
        <v>93</v>
      </c>
      <c r="U37" s="106">
        <v>87</v>
      </c>
      <c r="V37" s="106">
        <v>96</v>
      </c>
      <c r="W37" s="107">
        <f t="shared" si="6"/>
        <v>91.5</v>
      </c>
      <c r="X37" s="106">
        <v>76</v>
      </c>
      <c r="Y37" s="106">
        <v>94</v>
      </c>
      <c r="Z37" s="107">
        <f t="shared" si="7"/>
        <v>85</v>
      </c>
      <c r="AA37" s="106">
        <v>75</v>
      </c>
      <c r="AB37" s="106">
        <v>82</v>
      </c>
      <c r="AC37" s="107">
        <f t="shared" si="8"/>
        <v>78.5</v>
      </c>
      <c r="AD37" s="115">
        <f t="shared" si="9"/>
        <v>89.888888888888886</v>
      </c>
      <c r="AF37" s="138" t="str">
        <f t="shared" si="10"/>
        <v>NO</v>
      </c>
    </row>
    <row r="38" spans="1:39">
      <c r="A38" s="114">
        <v>23</v>
      </c>
      <c r="B38" s="105" t="s">
        <v>57</v>
      </c>
      <c r="C38" s="106">
        <v>87</v>
      </c>
      <c r="D38" s="106">
        <v>89</v>
      </c>
      <c r="E38" s="107">
        <f t="shared" si="0"/>
        <v>88</v>
      </c>
      <c r="F38" s="106">
        <v>95</v>
      </c>
      <c r="G38" s="106">
        <v>97</v>
      </c>
      <c r="H38" s="107">
        <f t="shared" si="1"/>
        <v>96</v>
      </c>
      <c r="I38" s="106">
        <v>94</v>
      </c>
      <c r="J38" s="106">
        <v>91</v>
      </c>
      <c r="K38" s="107">
        <f t="shared" si="2"/>
        <v>92.5</v>
      </c>
      <c r="L38" s="106">
        <v>95</v>
      </c>
      <c r="M38" s="106">
        <v>97</v>
      </c>
      <c r="N38" s="107">
        <f t="shared" si="3"/>
        <v>96</v>
      </c>
      <c r="O38" s="106">
        <v>95</v>
      </c>
      <c r="P38" s="106">
        <v>97</v>
      </c>
      <c r="Q38" s="107">
        <f t="shared" si="4"/>
        <v>96</v>
      </c>
      <c r="R38" s="106">
        <v>95</v>
      </c>
      <c r="S38" s="106">
        <v>98</v>
      </c>
      <c r="T38" s="107">
        <f t="shared" si="5"/>
        <v>96.5</v>
      </c>
      <c r="U38" s="106">
        <v>95</v>
      </c>
      <c r="V38" s="106">
        <v>95</v>
      </c>
      <c r="W38" s="107">
        <f t="shared" si="6"/>
        <v>95</v>
      </c>
      <c r="X38" s="106">
        <v>93</v>
      </c>
      <c r="Y38" s="106">
        <v>97</v>
      </c>
      <c r="Z38" s="107">
        <f t="shared" si="7"/>
        <v>95</v>
      </c>
      <c r="AA38" s="106">
        <v>89</v>
      </c>
      <c r="AB38" s="106">
        <v>91</v>
      </c>
      <c r="AC38" s="107">
        <f t="shared" si="8"/>
        <v>90</v>
      </c>
      <c r="AD38" s="115">
        <f t="shared" si="9"/>
        <v>93.888888888888886</v>
      </c>
      <c r="AF38" s="138" t="str">
        <f t="shared" si="10"/>
        <v>YES</v>
      </c>
    </row>
    <row r="39" spans="1:39">
      <c r="A39" s="114">
        <v>24</v>
      </c>
      <c r="B39" s="105" t="s">
        <v>58</v>
      </c>
      <c r="C39" s="106">
        <v>87</v>
      </c>
      <c r="D39" s="106">
        <v>88</v>
      </c>
      <c r="E39" s="107">
        <f t="shared" si="0"/>
        <v>87.5</v>
      </c>
      <c r="F39" s="106">
        <v>96</v>
      </c>
      <c r="G39" s="106">
        <v>97</v>
      </c>
      <c r="H39" s="107">
        <f t="shared" si="1"/>
        <v>96.5</v>
      </c>
      <c r="I39" s="106">
        <v>88</v>
      </c>
      <c r="J39" s="106">
        <v>89</v>
      </c>
      <c r="K39" s="107">
        <f t="shared" si="2"/>
        <v>88.5</v>
      </c>
      <c r="L39" s="106">
        <v>93</v>
      </c>
      <c r="M39" s="106">
        <v>98</v>
      </c>
      <c r="N39" s="107">
        <f t="shared" si="3"/>
        <v>95.5</v>
      </c>
      <c r="O39" s="106">
        <v>93</v>
      </c>
      <c r="P39" s="106">
        <v>98</v>
      </c>
      <c r="Q39" s="107">
        <f t="shared" si="4"/>
        <v>95.5</v>
      </c>
      <c r="R39" s="106">
        <v>94</v>
      </c>
      <c r="S39" s="106">
        <v>98</v>
      </c>
      <c r="T39" s="107">
        <f t="shared" si="5"/>
        <v>96</v>
      </c>
      <c r="U39" s="106">
        <v>96</v>
      </c>
      <c r="V39" s="106">
        <v>94</v>
      </c>
      <c r="W39" s="107">
        <f t="shared" si="6"/>
        <v>95</v>
      </c>
      <c r="X39" s="106">
        <v>85</v>
      </c>
      <c r="Y39" s="106">
        <v>93</v>
      </c>
      <c r="Z39" s="107">
        <f t="shared" si="7"/>
        <v>89</v>
      </c>
      <c r="AA39" s="106">
        <v>76</v>
      </c>
      <c r="AB39" s="106">
        <v>87</v>
      </c>
      <c r="AC39" s="107">
        <f t="shared" si="8"/>
        <v>81.5</v>
      </c>
      <c r="AD39" s="115">
        <f t="shared" si="9"/>
        <v>91.666666666666671</v>
      </c>
      <c r="AF39" s="138" t="str">
        <f t="shared" si="10"/>
        <v>NO</v>
      </c>
    </row>
    <row r="40" spans="1:39">
      <c r="A40" s="114">
        <v>25</v>
      </c>
      <c r="B40" s="105" t="s">
        <v>59</v>
      </c>
      <c r="C40" s="106">
        <v>86</v>
      </c>
      <c r="D40" s="106">
        <v>86</v>
      </c>
      <c r="E40" s="107">
        <f t="shared" si="0"/>
        <v>86</v>
      </c>
      <c r="F40" s="106">
        <v>95</v>
      </c>
      <c r="G40" s="106">
        <v>97</v>
      </c>
      <c r="H40" s="107">
        <f t="shared" si="1"/>
        <v>96</v>
      </c>
      <c r="I40" s="106">
        <v>89</v>
      </c>
      <c r="J40" s="106">
        <v>88</v>
      </c>
      <c r="K40" s="107">
        <f t="shared" si="2"/>
        <v>88.5</v>
      </c>
      <c r="L40" s="106">
        <v>97</v>
      </c>
      <c r="M40" s="106">
        <v>99</v>
      </c>
      <c r="N40" s="107">
        <f t="shared" si="3"/>
        <v>98</v>
      </c>
      <c r="O40" s="106">
        <v>97</v>
      </c>
      <c r="P40" s="106">
        <v>99</v>
      </c>
      <c r="Q40" s="107">
        <f t="shared" si="4"/>
        <v>98</v>
      </c>
      <c r="R40" s="106">
        <v>95</v>
      </c>
      <c r="S40" s="106">
        <v>96</v>
      </c>
      <c r="T40" s="107">
        <f t="shared" si="5"/>
        <v>95.5</v>
      </c>
      <c r="U40" s="106">
        <v>93</v>
      </c>
      <c r="V40" s="106">
        <v>89</v>
      </c>
      <c r="W40" s="107">
        <f t="shared" si="6"/>
        <v>91</v>
      </c>
      <c r="X40" s="106">
        <v>87</v>
      </c>
      <c r="Y40" s="106">
        <v>95</v>
      </c>
      <c r="Z40" s="107">
        <f t="shared" si="7"/>
        <v>91</v>
      </c>
      <c r="AA40" s="106">
        <v>80</v>
      </c>
      <c r="AB40" s="106">
        <v>89</v>
      </c>
      <c r="AC40" s="107">
        <f t="shared" si="8"/>
        <v>84.5</v>
      </c>
      <c r="AD40" s="115">
        <f t="shared" si="9"/>
        <v>92.055555555555557</v>
      </c>
      <c r="AF40" s="138" t="str">
        <f t="shared" si="10"/>
        <v>YES</v>
      </c>
    </row>
    <row r="41" spans="1:39" s="41" customFormat="1">
      <c r="A41" s="116">
        <v>26</v>
      </c>
      <c r="B41" s="105" t="s">
        <v>60</v>
      </c>
      <c r="C41" s="106">
        <v>75</v>
      </c>
      <c r="D41" s="106">
        <v>80</v>
      </c>
      <c r="E41" s="107">
        <f t="shared" si="0"/>
        <v>77.5</v>
      </c>
      <c r="F41" s="106">
        <v>96</v>
      </c>
      <c r="G41" s="106">
        <v>84</v>
      </c>
      <c r="H41" s="107">
        <f t="shared" si="1"/>
        <v>90</v>
      </c>
      <c r="I41" s="106">
        <v>84</v>
      </c>
      <c r="J41" s="106">
        <v>77</v>
      </c>
      <c r="K41" s="107">
        <f t="shared" si="2"/>
        <v>80.5</v>
      </c>
      <c r="L41" s="106">
        <v>89</v>
      </c>
      <c r="M41" s="106">
        <v>96</v>
      </c>
      <c r="N41" s="107">
        <f t="shared" si="3"/>
        <v>92.5</v>
      </c>
      <c r="O41" s="106">
        <v>89</v>
      </c>
      <c r="P41" s="106">
        <v>96</v>
      </c>
      <c r="Q41" s="107">
        <f t="shared" si="4"/>
        <v>92.5</v>
      </c>
      <c r="R41" s="106">
        <v>90</v>
      </c>
      <c r="S41" s="106">
        <v>98</v>
      </c>
      <c r="T41" s="107">
        <f t="shared" si="5"/>
        <v>94</v>
      </c>
      <c r="U41" s="106">
        <v>86</v>
      </c>
      <c r="V41" s="106">
        <v>96</v>
      </c>
      <c r="W41" s="107">
        <f t="shared" si="6"/>
        <v>91</v>
      </c>
      <c r="X41" s="106">
        <v>84</v>
      </c>
      <c r="Y41" s="106">
        <v>93</v>
      </c>
      <c r="Z41" s="107">
        <f t="shared" si="7"/>
        <v>88.5</v>
      </c>
      <c r="AA41" s="106">
        <v>75</v>
      </c>
      <c r="AB41" s="106">
        <v>77</v>
      </c>
      <c r="AC41" s="107">
        <f t="shared" si="8"/>
        <v>76</v>
      </c>
      <c r="AD41" s="117">
        <f t="shared" si="9"/>
        <v>86.944444444444443</v>
      </c>
      <c r="AE41" s="134"/>
      <c r="AF41" s="138" t="str">
        <f t="shared" si="10"/>
        <v>NO</v>
      </c>
      <c r="AG41" s="134"/>
      <c r="AH41" s="134"/>
      <c r="AI41" s="134"/>
      <c r="AJ41" s="134"/>
      <c r="AK41" s="134"/>
      <c r="AL41" s="134"/>
      <c r="AM41" s="134"/>
    </row>
    <row r="42" spans="1:39">
      <c r="A42" s="114">
        <v>27</v>
      </c>
      <c r="B42" s="105" t="s">
        <v>61</v>
      </c>
      <c r="C42" s="106">
        <v>88</v>
      </c>
      <c r="D42" s="106">
        <v>92</v>
      </c>
      <c r="E42" s="107">
        <f t="shared" si="0"/>
        <v>90</v>
      </c>
      <c r="F42" s="106">
        <v>95</v>
      </c>
      <c r="G42" s="106">
        <v>97</v>
      </c>
      <c r="H42" s="107">
        <f t="shared" si="1"/>
        <v>96</v>
      </c>
      <c r="I42" s="106">
        <v>92</v>
      </c>
      <c r="J42" s="106">
        <v>89</v>
      </c>
      <c r="K42" s="107">
        <f t="shared" si="2"/>
        <v>90.5</v>
      </c>
      <c r="L42" s="106">
        <v>96</v>
      </c>
      <c r="M42" s="106">
        <v>99</v>
      </c>
      <c r="N42" s="107">
        <f t="shared" si="3"/>
        <v>97.5</v>
      </c>
      <c r="O42" s="106">
        <v>96</v>
      </c>
      <c r="P42" s="106">
        <v>99</v>
      </c>
      <c r="Q42" s="107">
        <f t="shared" si="4"/>
        <v>97.5</v>
      </c>
      <c r="R42" s="106">
        <v>93</v>
      </c>
      <c r="S42" s="106">
        <v>96</v>
      </c>
      <c r="T42" s="107">
        <f t="shared" si="5"/>
        <v>94.5</v>
      </c>
      <c r="U42" s="106">
        <v>91</v>
      </c>
      <c r="V42" s="106">
        <v>88</v>
      </c>
      <c r="W42" s="107">
        <f t="shared" si="6"/>
        <v>89.5</v>
      </c>
      <c r="X42" s="106">
        <v>86</v>
      </c>
      <c r="Y42" s="106">
        <v>95</v>
      </c>
      <c r="Z42" s="107">
        <f t="shared" si="7"/>
        <v>90.5</v>
      </c>
      <c r="AA42" s="106">
        <v>81</v>
      </c>
      <c r="AB42" s="106">
        <v>79</v>
      </c>
      <c r="AC42" s="107">
        <f t="shared" si="8"/>
        <v>80</v>
      </c>
      <c r="AD42" s="115">
        <f t="shared" si="9"/>
        <v>91.777777777777771</v>
      </c>
      <c r="AF42" s="138" t="str">
        <f t="shared" si="10"/>
        <v>NO</v>
      </c>
    </row>
    <row r="43" spans="1:39" s="41" customFormat="1">
      <c r="A43" s="116">
        <v>28</v>
      </c>
      <c r="B43" s="105" t="s">
        <v>62</v>
      </c>
      <c r="C43" s="106">
        <v>81</v>
      </c>
      <c r="D43" s="106">
        <v>75</v>
      </c>
      <c r="E43" s="107">
        <f t="shared" si="0"/>
        <v>78</v>
      </c>
      <c r="F43" s="106">
        <v>96</v>
      </c>
      <c r="G43" s="106">
        <v>97</v>
      </c>
      <c r="H43" s="107">
        <f t="shared" si="1"/>
        <v>96.5</v>
      </c>
      <c r="I43" s="106">
        <v>81</v>
      </c>
      <c r="J43" s="106">
        <v>74</v>
      </c>
      <c r="K43" s="107">
        <f t="shared" si="2"/>
        <v>77.5</v>
      </c>
      <c r="L43" s="106">
        <v>94</v>
      </c>
      <c r="M43" s="106">
        <v>83</v>
      </c>
      <c r="N43" s="107">
        <f t="shared" si="3"/>
        <v>88.5</v>
      </c>
      <c r="O43" s="106">
        <v>94</v>
      </c>
      <c r="P43" s="106">
        <v>83</v>
      </c>
      <c r="Q43" s="107">
        <f t="shared" si="4"/>
        <v>88.5</v>
      </c>
      <c r="R43" s="106">
        <v>80</v>
      </c>
      <c r="S43" s="106">
        <v>87</v>
      </c>
      <c r="T43" s="107">
        <f t="shared" si="5"/>
        <v>83.5</v>
      </c>
      <c r="U43" s="106">
        <v>71</v>
      </c>
      <c r="V43" s="106">
        <v>94</v>
      </c>
      <c r="W43" s="107">
        <f t="shared" si="6"/>
        <v>82.5</v>
      </c>
      <c r="X43" s="106">
        <v>70</v>
      </c>
      <c r="Y43" s="106">
        <v>91</v>
      </c>
      <c r="Z43" s="107">
        <f t="shared" si="7"/>
        <v>80.5</v>
      </c>
      <c r="AA43" s="106">
        <v>75</v>
      </c>
      <c r="AB43" s="106">
        <v>75</v>
      </c>
      <c r="AC43" s="107">
        <f t="shared" si="8"/>
        <v>75</v>
      </c>
      <c r="AD43" s="117">
        <f t="shared" si="9"/>
        <v>83.388888888888886</v>
      </c>
      <c r="AE43" s="134"/>
      <c r="AF43" s="138" t="str">
        <f t="shared" si="10"/>
        <v>NO</v>
      </c>
      <c r="AG43" s="134"/>
      <c r="AH43" s="134"/>
      <c r="AI43" s="134"/>
      <c r="AJ43" s="134"/>
      <c r="AK43" s="134"/>
      <c r="AL43" s="134"/>
      <c r="AM43" s="134"/>
    </row>
    <row r="44" spans="1:39">
      <c r="A44" s="114">
        <v>29</v>
      </c>
      <c r="B44" s="105" t="s">
        <v>63</v>
      </c>
      <c r="C44" s="106">
        <v>88</v>
      </c>
      <c r="D44" s="106">
        <v>92</v>
      </c>
      <c r="E44" s="107">
        <f t="shared" si="0"/>
        <v>90</v>
      </c>
      <c r="F44" s="106">
        <v>96</v>
      </c>
      <c r="G44" s="106">
        <v>98</v>
      </c>
      <c r="H44" s="107">
        <f t="shared" si="1"/>
        <v>97</v>
      </c>
      <c r="I44" s="106">
        <v>87</v>
      </c>
      <c r="J44" s="106">
        <v>91</v>
      </c>
      <c r="K44" s="107">
        <f t="shared" si="2"/>
        <v>89</v>
      </c>
      <c r="L44" s="106">
        <v>93</v>
      </c>
      <c r="M44" s="106">
        <v>98</v>
      </c>
      <c r="N44" s="107">
        <f t="shared" si="3"/>
        <v>95.5</v>
      </c>
      <c r="O44" s="106">
        <v>93</v>
      </c>
      <c r="P44" s="106">
        <v>98</v>
      </c>
      <c r="Q44" s="107">
        <f t="shared" si="4"/>
        <v>95.5</v>
      </c>
      <c r="R44" s="106">
        <v>94</v>
      </c>
      <c r="S44" s="106">
        <v>98</v>
      </c>
      <c r="T44" s="107">
        <f t="shared" si="5"/>
        <v>96</v>
      </c>
      <c r="U44" s="106">
        <v>95</v>
      </c>
      <c r="V44" s="106">
        <v>97</v>
      </c>
      <c r="W44" s="107">
        <f t="shared" si="6"/>
        <v>96</v>
      </c>
      <c r="X44" s="106">
        <v>90</v>
      </c>
      <c r="Y44" s="106">
        <v>93</v>
      </c>
      <c r="Z44" s="107">
        <f t="shared" si="7"/>
        <v>91.5</v>
      </c>
      <c r="AA44" s="106">
        <v>75</v>
      </c>
      <c r="AB44" s="106">
        <v>83</v>
      </c>
      <c r="AC44" s="107">
        <f t="shared" si="8"/>
        <v>79</v>
      </c>
      <c r="AD44" s="115">
        <f t="shared" si="9"/>
        <v>92.166666666666671</v>
      </c>
      <c r="AF44" s="138" t="str">
        <f t="shared" si="10"/>
        <v>NO</v>
      </c>
    </row>
    <row r="45" spans="1:39">
      <c r="A45" s="114">
        <v>30</v>
      </c>
      <c r="B45" s="105" t="s">
        <v>64</v>
      </c>
      <c r="C45" s="106">
        <v>92</v>
      </c>
      <c r="D45" s="106">
        <v>93</v>
      </c>
      <c r="E45" s="107">
        <f t="shared" si="0"/>
        <v>92.5</v>
      </c>
      <c r="F45" s="106">
        <v>95</v>
      </c>
      <c r="G45" s="106">
        <v>97</v>
      </c>
      <c r="H45" s="107">
        <f t="shared" si="1"/>
        <v>96</v>
      </c>
      <c r="I45" s="106">
        <v>95</v>
      </c>
      <c r="J45" s="106">
        <v>88</v>
      </c>
      <c r="K45" s="107">
        <f t="shared" si="2"/>
        <v>91.5</v>
      </c>
      <c r="L45" s="106">
        <v>97</v>
      </c>
      <c r="M45" s="106">
        <v>99</v>
      </c>
      <c r="N45" s="107">
        <f t="shared" si="3"/>
        <v>98</v>
      </c>
      <c r="O45" s="106">
        <v>97</v>
      </c>
      <c r="P45" s="106">
        <v>99</v>
      </c>
      <c r="Q45" s="107">
        <f t="shared" si="4"/>
        <v>98</v>
      </c>
      <c r="R45" s="106">
        <v>96</v>
      </c>
      <c r="S45" s="106">
        <v>98</v>
      </c>
      <c r="T45" s="107">
        <f t="shared" si="5"/>
        <v>97</v>
      </c>
      <c r="U45" s="106">
        <v>96</v>
      </c>
      <c r="V45" s="106">
        <v>96</v>
      </c>
      <c r="W45" s="107">
        <f t="shared" si="6"/>
        <v>96</v>
      </c>
      <c r="X45" s="106">
        <v>90</v>
      </c>
      <c r="Y45" s="106">
        <v>97</v>
      </c>
      <c r="Z45" s="107">
        <f t="shared" si="7"/>
        <v>93.5</v>
      </c>
      <c r="AA45" s="106">
        <v>86</v>
      </c>
      <c r="AB45" s="106">
        <v>89</v>
      </c>
      <c r="AC45" s="107">
        <f t="shared" si="8"/>
        <v>87.5</v>
      </c>
      <c r="AD45" s="115">
        <f t="shared" si="9"/>
        <v>94.444444444444443</v>
      </c>
      <c r="AF45" s="138" t="str">
        <f t="shared" si="10"/>
        <v>YES</v>
      </c>
    </row>
    <row r="46" spans="1:39">
      <c r="A46" s="114">
        <v>31</v>
      </c>
      <c r="B46" s="105" t="s">
        <v>65</v>
      </c>
      <c r="C46" s="106">
        <v>91</v>
      </c>
      <c r="D46" s="106">
        <v>92</v>
      </c>
      <c r="E46" s="107">
        <f t="shared" si="0"/>
        <v>91.5</v>
      </c>
      <c r="F46" s="106">
        <v>94</v>
      </c>
      <c r="G46" s="106">
        <v>97</v>
      </c>
      <c r="H46" s="107">
        <f t="shared" si="1"/>
        <v>95.5</v>
      </c>
      <c r="I46" s="106">
        <v>84</v>
      </c>
      <c r="J46" s="106">
        <v>83</v>
      </c>
      <c r="K46" s="107">
        <f t="shared" si="2"/>
        <v>83.5</v>
      </c>
      <c r="L46" s="106">
        <v>94</v>
      </c>
      <c r="M46" s="106">
        <v>98</v>
      </c>
      <c r="N46" s="107">
        <f t="shared" si="3"/>
        <v>96</v>
      </c>
      <c r="O46" s="106">
        <v>94</v>
      </c>
      <c r="P46" s="106">
        <v>98</v>
      </c>
      <c r="Q46" s="107">
        <f t="shared" si="4"/>
        <v>96</v>
      </c>
      <c r="R46" s="106">
        <v>91</v>
      </c>
      <c r="S46" s="106">
        <v>96</v>
      </c>
      <c r="T46" s="107">
        <f t="shared" si="5"/>
        <v>93.5</v>
      </c>
      <c r="U46" s="106">
        <v>92</v>
      </c>
      <c r="V46" s="106">
        <v>94</v>
      </c>
      <c r="W46" s="107">
        <f t="shared" si="6"/>
        <v>93</v>
      </c>
      <c r="X46" s="106">
        <v>88</v>
      </c>
      <c r="Y46" s="106">
        <v>94</v>
      </c>
      <c r="Z46" s="107">
        <f t="shared" si="7"/>
        <v>91</v>
      </c>
      <c r="AA46" s="106">
        <v>83</v>
      </c>
      <c r="AB46" s="106">
        <v>83</v>
      </c>
      <c r="AC46" s="107">
        <f t="shared" si="8"/>
        <v>83</v>
      </c>
      <c r="AD46" s="115">
        <f t="shared" si="9"/>
        <v>91.444444444444443</v>
      </c>
      <c r="AF46" s="138" t="str">
        <f t="shared" si="10"/>
        <v>YES</v>
      </c>
    </row>
    <row r="47" spans="1:39">
      <c r="A47" s="114">
        <v>32</v>
      </c>
      <c r="B47" s="105" t="s">
        <v>66</v>
      </c>
      <c r="C47" s="106">
        <v>83</v>
      </c>
      <c r="D47" s="106">
        <v>85</v>
      </c>
      <c r="E47" s="107">
        <f t="shared" si="0"/>
        <v>84</v>
      </c>
      <c r="F47" s="106">
        <v>95</v>
      </c>
      <c r="G47" s="106">
        <v>96</v>
      </c>
      <c r="H47" s="107">
        <f t="shared" si="1"/>
        <v>95.5</v>
      </c>
      <c r="I47" s="106">
        <v>83</v>
      </c>
      <c r="J47" s="106">
        <v>86</v>
      </c>
      <c r="K47" s="107">
        <f t="shared" si="2"/>
        <v>84.5</v>
      </c>
      <c r="L47" s="106">
        <v>97</v>
      </c>
      <c r="M47" s="106">
        <v>99</v>
      </c>
      <c r="N47" s="107">
        <f t="shared" si="3"/>
        <v>98</v>
      </c>
      <c r="O47" s="106">
        <v>97</v>
      </c>
      <c r="P47" s="106">
        <v>99</v>
      </c>
      <c r="Q47" s="107">
        <f t="shared" si="4"/>
        <v>98</v>
      </c>
      <c r="R47" s="106">
        <v>96</v>
      </c>
      <c r="S47" s="106">
        <v>98</v>
      </c>
      <c r="T47" s="107">
        <f t="shared" si="5"/>
        <v>97</v>
      </c>
      <c r="U47" s="106">
        <v>95</v>
      </c>
      <c r="V47" s="106">
        <v>95</v>
      </c>
      <c r="W47" s="107">
        <f t="shared" si="6"/>
        <v>95</v>
      </c>
      <c r="X47" s="106">
        <v>85</v>
      </c>
      <c r="Y47" s="106">
        <v>95</v>
      </c>
      <c r="Z47" s="107">
        <f t="shared" si="7"/>
        <v>90</v>
      </c>
      <c r="AA47" s="106">
        <v>76</v>
      </c>
      <c r="AB47" s="106">
        <v>82</v>
      </c>
      <c r="AC47" s="107">
        <f t="shared" si="8"/>
        <v>79</v>
      </c>
      <c r="AD47" s="115">
        <f t="shared" si="9"/>
        <v>91.222222222222229</v>
      </c>
      <c r="AF47" s="138" t="str">
        <f t="shared" si="10"/>
        <v>NO</v>
      </c>
    </row>
    <row r="48" spans="1:39">
      <c r="A48" s="114">
        <v>33</v>
      </c>
      <c r="B48" s="105" t="s">
        <v>67</v>
      </c>
      <c r="C48" s="106">
        <v>92</v>
      </c>
      <c r="D48" s="106">
        <v>93</v>
      </c>
      <c r="E48" s="107">
        <f t="shared" ref="E48:E77" si="11">AVERAGE(C48:D48)</f>
        <v>92.5</v>
      </c>
      <c r="F48" s="106">
        <v>95</v>
      </c>
      <c r="G48" s="106">
        <v>97</v>
      </c>
      <c r="H48" s="107">
        <f t="shared" ref="H48:H77" si="12">AVERAGE(F48:G48)</f>
        <v>96</v>
      </c>
      <c r="I48" s="106">
        <v>96</v>
      </c>
      <c r="J48" s="106">
        <v>86</v>
      </c>
      <c r="K48" s="107">
        <f t="shared" ref="K48:K77" si="13">AVERAGE(I48:J48)</f>
        <v>91</v>
      </c>
      <c r="L48" s="106">
        <v>97</v>
      </c>
      <c r="M48" s="106">
        <v>99</v>
      </c>
      <c r="N48" s="107">
        <f t="shared" ref="N48:N77" si="14">AVERAGE(L48:M48)</f>
        <v>98</v>
      </c>
      <c r="O48" s="106">
        <v>97</v>
      </c>
      <c r="P48" s="106">
        <v>99</v>
      </c>
      <c r="Q48" s="107">
        <f t="shared" ref="Q48:Q77" si="15">AVERAGE(O48:P48)</f>
        <v>98</v>
      </c>
      <c r="R48" s="106">
        <v>98</v>
      </c>
      <c r="S48" s="106">
        <v>98</v>
      </c>
      <c r="T48" s="107">
        <f t="shared" ref="T48:T77" si="16">AVERAGE(R48:S48)</f>
        <v>98</v>
      </c>
      <c r="U48" s="106">
        <v>96</v>
      </c>
      <c r="V48" s="106">
        <v>97</v>
      </c>
      <c r="W48" s="107">
        <f t="shared" ref="W48:W77" si="17">AVERAGE(U48:V48)</f>
        <v>96.5</v>
      </c>
      <c r="X48" s="106">
        <v>93</v>
      </c>
      <c r="Y48" s="106">
        <v>96</v>
      </c>
      <c r="Z48" s="107">
        <f t="shared" ref="Z48:Z77" si="18">AVERAGE(X48:Y48)</f>
        <v>94.5</v>
      </c>
      <c r="AA48" s="106">
        <v>89</v>
      </c>
      <c r="AB48" s="106">
        <v>92</v>
      </c>
      <c r="AC48" s="107">
        <f t="shared" ref="AC48:AC77" si="19">AVERAGE(AA48:AB48)</f>
        <v>90.5</v>
      </c>
      <c r="AD48" s="115">
        <f t="shared" si="9"/>
        <v>95</v>
      </c>
      <c r="AF48" s="138" t="str">
        <f t="shared" si="10"/>
        <v>YES</v>
      </c>
    </row>
    <row r="49" spans="1:39">
      <c r="A49" s="114">
        <v>34</v>
      </c>
      <c r="B49" s="105" t="s">
        <v>68</v>
      </c>
      <c r="C49" s="106">
        <v>88</v>
      </c>
      <c r="D49" s="106">
        <v>95</v>
      </c>
      <c r="E49" s="107">
        <f t="shared" si="11"/>
        <v>91.5</v>
      </c>
      <c r="F49" s="106">
        <v>95</v>
      </c>
      <c r="G49" s="106">
        <v>97</v>
      </c>
      <c r="H49" s="107">
        <f t="shared" si="12"/>
        <v>96</v>
      </c>
      <c r="I49" s="106">
        <v>92</v>
      </c>
      <c r="J49" s="106">
        <v>86</v>
      </c>
      <c r="K49" s="107">
        <f t="shared" si="13"/>
        <v>89</v>
      </c>
      <c r="L49" s="106">
        <v>97</v>
      </c>
      <c r="M49" s="106">
        <v>99</v>
      </c>
      <c r="N49" s="107">
        <f t="shared" si="14"/>
        <v>98</v>
      </c>
      <c r="O49" s="106">
        <v>97</v>
      </c>
      <c r="P49" s="106">
        <v>99</v>
      </c>
      <c r="Q49" s="107">
        <f t="shared" si="15"/>
        <v>98</v>
      </c>
      <c r="R49" s="106">
        <v>95</v>
      </c>
      <c r="S49" s="106">
        <v>98</v>
      </c>
      <c r="T49" s="107">
        <f t="shared" si="16"/>
        <v>96.5</v>
      </c>
      <c r="U49" s="106">
        <v>92</v>
      </c>
      <c r="V49" s="106">
        <v>92</v>
      </c>
      <c r="W49" s="107">
        <f t="shared" si="17"/>
        <v>92</v>
      </c>
      <c r="X49" s="106">
        <v>90</v>
      </c>
      <c r="Y49" s="106">
        <v>97</v>
      </c>
      <c r="Z49" s="107">
        <f t="shared" si="18"/>
        <v>93.5</v>
      </c>
      <c r="AA49" s="106">
        <v>84</v>
      </c>
      <c r="AB49" s="106">
        <v>84</v>
      </c>
      <c r="AC49" s="107">
        <f t="shared" si="19"/>
        <v>84</v>
      </c>
      <c r="AD49" s="115">
        <f t="shared" si="9"/>
        <v>93.166666666666671</v>
      </c>
      <c r="AF49" s="138" t="str">
        <f t="shared" si="10"/>
        <v>YES</v>
      </c>
    </row>
    <row r="50" spans="1:39">
      <c r="A50" s="114">
        <v>35</v>
      </c>
      <c r="B50" s="105" t="s">
        <v>69</v>
      </c>
      <c r="C50" s="106">
        <v>81</v>
      </c>
      <c r="D50" s="106">
        <v>81</v>
      </c>
      <c r="E50" s="107">
        <f t="shared" si="11"/>
        <v>81</v>
      </c>
      <c r="F50" s="106">
        <v>95</v>
      </c>
      <c r="G50" s="106">
        <v>97</v>
      </c>
      <c r="H50" s="107">
        <f t="shared" si="12"/>
        <v>96</v>
      </c>
      <c r="I50" s="106">
        <v>82</v>
      </c>
      <c r="J50" s="106">
        <v>81</v>
      </c>
      <c r="K50" s="107">
        <f t="shared" si="13"/>
        <v>81.5</v>
      </c>
      <c r="L50" s="106">
        <v>86</v>
      </c>
      <c r="M50" s="106">
        <v>95</v>
      </c>
      <c r="N50" s="107">
        <f t="shared" si="14"/>
        <v>90.5</v>
      </c>
      <c r="O50" s="106">
        <v>86</v>
      </c>
      <c r="P50" s="106">
        <v>95</v>
      </c>
      <c r="Q50" s="107">
        <f t="shared" si="15"/>
        <v>90.5</v>
      </c>
      <c r="R50" s="106">
        <v>90</v>
      </c>
      <c r="S50" s="106">
        <v>90</v>
      </c>
      <c r="T50" s="107">
        <f t="shared" si="16"/>
        <v>90</v>
      </c>
      <c r="U50" s="106">
        <v>84</v>
      </c>
      <c r="V50" s="106">
        <v>91</v>
      </c>
      <c r="W50" s="107">
        <f t="shared" si="17"/>
        <v>87.5</v>
      </c>
      <c r="X50" s="106">
        <v>89</v>
      </c>
      <c r="Y50" s="106">
        <v>95</v>
      </c>
      <c r="Z50" s="107">
        <f t="shared" si="18"/>
        <v>92</v>
      </c>
      <c r="AA50" s="106">
        <v>75</v>
      </c>
      <c r="AB50" s="106">
        <v>75</v>
      </c>
      <c r="AC50" s="107">
        <f t="shared" si="19"/>
        <v>75</v>
      </c>
      <c r="AD50" s="115">
        <f t="shared" si="9"/>
        <v>87.111111111111114</v>
      </c>
      <c r="AF50" s="138" t="str">
        <f t="shared" si="10"/>
        <v>NO</v>
      </c>
    </row>
    <row r="51" spans="1:39" s="41" customFormat="1">
      <c r="A51" s="116">
        <v>36</v>
      </c>
      <c r="B51" s="105" t="s">
        <v>70</v>
      </c>
      <c r="C51" s="106">
        <v>96</v>
      </c>
      <c r="D51" s="106">
        <v>95</v>
      </c>
      <c r="E51" s="107">
        <f t="shared" si="11"/>
        <v>95.5</v>
      </c>
      <c r="F51" s="106">
        <v>95</v>
      </c>
      <c r="G51" s="106">
        <v>97</v>
      </c>
      <c r="H51" s="107">
        <f t="shared" si="12"/>
        <v>96</v>
      </c>
      <c r="I51" s="106">
        <v>98</v>
      </c>
      <c r="J51" s="106">
        <v>92</v>
      </c>
      <c r="K51" s="107">
        <f t="shared" si="13"/>
        <v>95</v>
      </c>
      <c r="L51" s="106">
        <v>97</v>
      </c>
      <c r="M51" s="106">
        <v>99</v>
      </c>
      <c r="N51" s="107">
        <f t="shared" si="14"/>
        <v>98</v>
      </c>
      <c r="O51" s="106">
        <v>97</v>
      </c>
      <c r="P51" s="106">
        <v>99</v>
      </c>
      <c r="Q51" s="107">
        <f t="shared" si="15"/>
        <v>98</v>
      </c>
      <c r="R51" s="106">
        <v>98</v>
      </c>
      <c r="S51" s="106">
        <v>98</v>
      </c>
      <c r="T51" s="107">
        <f t="shared" si="16"/>
        <v>98</v>
      </c>
      <c r="U51" s="106">
        <v>96</v>
      </c>
      <c r="V51" s="106">
        <v>98</v>
      </c>
      <c r="W51" s="107">
        <f t="shared" si="17"/>
        <v>97</v>
      </c>
      <c r="X51" s="106">
        <v>93</v>
      </c>
      <c r="Y51" s="106">
        <v>96</v>
      </c>
      <c r="Z51" s="107">
        <f t="shared" si="18"/>
        <v>94.5</v>
      </c>
      <c r="AA51" s="106">
        <v>90</v>
      </c>
      <c r="AB51" s="106">
        <v>89</v>
      </c>
      <c r="AC51" s="107">
        <f t="shared" si="19"/>
        <v>89.5</v>
      </c>
      <c r="AD51" s="117">
        <f t="shared" si="9"/>
        <v>95.722222222222229</v>
      </c>
      <c r="AE51" s="134"/>
      <c r="AF51" s="138" t="str">
        <f t="shared" si="10"/>
        <v>YES</v>
      </c>
      <c r="AG51" s="134"/>
      <c r="AH51" s="134"/>
      <c r="AI51" s="134"/>
      <c r="AJ51" s="134"/>
      <c r="AK51" s="134"/>
      <c r="AL51" s="134"/>
      <c r="AM51" s="134"/>
    </row>
    <row r="52" spans="1:39">
      <c r="A52" s="114">
        <v>37</v>
      </c>
      <c r="B52" s="105" t="s">
        <v>71</v>
      </c>
      <c r="C52" s="106">
        <v>89</v>
      </c>
      <c r="D52" s="106">
        <v>91</v>
      </c>
      <c r="E52" s="107">
        <f t="shared" si="11"/>
        <v>90</v>
      </c>
      <c r="F52" s="106">
        <v>96</v>
      </c>
      <c r="G52" s="106">
        <v>98</v>
      </c>
      <c r="H52" s="107">
        <f t="shared" si="12"/>
        <v>97</v>
      </c>
      <c r="I52" s="106">
        <v>97</v>
      </c>
      <c r="J52" s="106">
        <v>89</v>
      </c>
      <c r="K52" s="107">
        <f t="shared" si="13"/>
        <v>93</v>
      </c>
      <c r="L52" s="106">
        <v>93</v>
      </c>
      <c r="M52" s="106">
        <v>98</v>
      </c>
      <c r="N52" s="107">
        <f t="shared" si="14"/>
        <v>95.5</v>
      </c>
      <c r="O52" s="106">
        <v>93</v>
      </c>
      <c r="P52" s="106">
        <v>98</v>
      </c>
      <c r="Q52" s="107">
        <f t="shared" si="15"/>
        <v>95.5</v>
      </c>
      <c r="R52" s="106">
        <v>98</v>
      </c>
      <c r="S52" s="106">
        <v>98</v>
      </c>
      <c r="T52" s="107">
        <f t="shared" si="16"/>
        <v>98</v>
      </c>
      <c r="U52" s="106">
        <v>95</v>
      </c>
      <c r="V52" s="106">
        <v>97</v>
      </c>
      <c r="W52" s="107">
        <f t="shared" si="17"/>
        <v>96</v>
      </c>
      <c r="X52" s="106">
        <v>92</v>
      </c>
      <c r="Y52" s="106">
        <v>98</v>
      </c>
      <c r="Z52" s="107">
        <f t="shared" si="18"/>
        <v>95</v>
      </c>
      <c r="AA52" s="106">
        <v>86</v>
      </c>
      <c r="AB52" s="106">
        <v>88</v>
      </c>
      <c r="AC52" s="107">
        <f t="shared" si="19"/>
        <v>87</v>
      </c>
      <c r="AD52" s="115">
        <f t="shared" si="9"/>
        <v>94.111111111111114</v>
      </c>
      <c r="AF52" s="138" t="str">
        <f t="shared" si="10"/>
        <v>YES</v>
      </c>
    </row>
    <row r="53" spans="1:39">
      <c r="A53" s="114">
        <v>38</v>
      </c>
      <c r="B53" s="108" t="s">
        <v>72</v>
      </c>
      <c r="C53" s="106">
        <v>90</v>
      </c>
      <c r="D53" s="106">
        <v>91</v>
      </c>
      <c r="E53" s="107">
        <f t="shared" si="11"/>
        <v>90.5</v>
      </c>
      <c r="F53" s="106">
        <v>96</v>
      </c>
      <c r="G53" s="106">
        <v>97</v>
      </c>
      <c r="H53" s="107">
        <f t="shared" si="12"/>
        <v>96.5</v>
      </c>
      <c r="I53" s="106">
        <v>88</v>
      </c>
      <c r="J53" s="106">
        <v>86</v>
      </c>
      <c r="K53" s="107">
        <f t="shared" si="13"/>
        <v>87</v>
      </c>
      <c r="L53" s="106">
        <v>95</v>
      </c>
      <c r="M53" s="106">
        <v>87</v>
      </c>
      <c r="N53" s="107">
        <f t="shared" si="14"/>
        <v>91</v>
      </c>
      <c r="O53" s="106">
        <v>95</v>
      </c>
      <c r="P53" s="106">
        <v>87</v>
      </c>
      <c r="Q53" s="107">
        <f t="shared" si="15"/>
        <v>91</v>
      </c>
      <c r="R53" s="106">
        <v>95</v>
      </c>
      <c r="S53" s="106">
        <v>95</v>
      </c>
      <c r="T53" s="107">
        <f t="shared" si="16"/>
        <v>95</v>
      </c>
      <c r="U53" s="106">
        <v>93</v>
      </c>
      <c r="V53" s="106">
        <v>97</v>
      </c>
      <c r="W53" s="107">
        <f t="shared" si="17"/>
        <v>95</v>
      </c>
      <c r="X53" s="106">
        <v>93</v>
      </c>
      <c r="Y53" s="106">
        <v>98</v>
      </c>
      <c r="Z53" s="107">
        <f t="shared" si="18"/>
        <v>95.5</v>
      </c>
      <c r="AA53" s="106">
        <v>77</v>
      </c>
      <c r="AB53" s="106">
        <v>78</v>
      </c>
      <c r="AC53" s="107">
        <f t="shared" si="19"/>
        <v>77.5</v>
      </c>
      <c r="AD53" s="115">
        <f t="shared" si="9"/>
        <v>91</v>
      </c>
      <c r="AF53" s="138" t="str">
        <f t="shared" si="10"/>
        <v>NO</v>
      </c>
    </row>
    <row r="54" spans="1:39">
      <c r="A54" s="114">
        <v>39</v>
      </c>
      <c r="B54" s="108" t="s">
        <v>73</v>
      </c>
      <c r="C54" s="106">
        <v>91</v>
      </c>
      <c r="D54" s="106">
        <v>90</v>
      </c>
      <c r="E54" s="107">
        <f t="shared" si="11"/>
        <v>90.5</v>
      </c>
      <c r="F54" s="106">
        <v>95</v>
      </c>
      <c r="G54" s="106">
        <v>97</v>
      </c>
      <c r="H54" s="107">
        <f t="shared" si="12"/>
        <v>96</v>
      </c>
      <c r="I54" s="106">
        <v>86</v>
      </c>
      <c r="J54" s="106">
        <v>89</v>
      </c>
      <c r="K54" s="107">
        <f t="shared" si="13"/>
        <v>87.5</v>
      </c>
      <c r="L54" s="106">
        <v>96</v>
      </c>
      <c r="M54" s="106">
        <v>99</v>
      </c>
      <c r="N54" s="107">
        <f t="shared" si="14"/>
        <v>97.5</v>
      </c>
      <c r="O54" s="106">
        <v>96</v>
      </c>
      <c r="P54" s="106">
        <v>99</v>
      </c>
      <c r="Q54" s="107">
        <f t="shared" si="15"/>
        <v>97.5</v>
      </c>
      <c r="R54" s="106">
        <v>95</v>
      </c>
      <c r="S54" s="106">
        <v>98</v>
      </c>
      <c r="T54" s="107">
        <f t="shared" si="16"/>
        <v>96.5</v>
      </c>
      <c r="U54" s="106">
        <v>94</v>
      </c>
      <c r="V54" s="106">
        <v>94</v>
      </c>
      <c r="W54" s="107">
        <f t="shared" si="17"/>
        <v>94</v>
      </c>
      <c r="X54" s="106">
        <v>93</v>
      </c>
      <c r="Y54" s="106">
        <v>95</v>
      </c>
      <c r="Z54" s="107">
        <f t="shared" si="18"/>
        <v>94</v>
      </c>
      <c r="AA54" s="106">
        <v>75</v>
      </c>
      <c r="AB54" s="106">
        <v>89</v>
      </c>
      <c r="AC54" s="107">
        <f t="shared" si="19"/>
        <v>82</v>
      </c>
      <c r="AD54" s="115">
        <f t="shared" si="9"/>
        <v>92.833333333333329</v>
      </c>
      <c r="AF54" s="138" t="str">
        <f t="shared" si="10"/>
        <v>NO</v>
      </c>
    </row>
    <row r="55" spans="1:39">
      <c r="A55" s="114">
        <v>40</v>
      </c>
      <c r="B55" s="105" t="s">
        <v>74</v>
      </c>
      <c r="C55" s="106">
        <v>86</v>
      </c>
      <c r="D55" s="106">
        <v>86</v>
      </c>
      <c r="E55" s="107">
        <f t="shared" si="11"/>
        <v>86</v>
      </c>
      <c r="F55" s="106">
        <v>95</v>
      </c>
      <c r="G55" s="106">
        <v>97</v>
      </c>
      <c r="H55" s="107">
        <f t="shared" si="12"/>
        <v>96</v>
      </c>
      <c r="I55" s="106">
        <v>86</v>
      </c>
      <c r="J55" s="106">
        <v>86</v>
      </c>
      <c r="K55" s="107">
        <f t="shared" si="13"/>
        <v>86</v>
      </c>
      <c r="L55" s="106">
        <v>90</v>
      </c>
      <c r="M55" s="106">
        <v>93</v>
      </c>
      <c r="N55" s="107">
        <f t="shared" si="14"/>
        <v>91.5</v>
      </c>
      <c r="O55" s="106">
        <v>90</v>
      </c>
      <c r="P55" s="106">
        <v>93</v>
      </c>
      <c r="Q55" s="107">
        <f t="shared" si="15"/>
        <v>91.5</v>
      </c>
      <c r="R55" s="106">
        <v>92</v>
      </c>
      <c r="S55" s="106">
        <v>98</v>
      </c>
      <c r="T55" s="107">
        <f t="shared" si="16"/>
        <v>95</v>
      </c>
      <c r="U55" s="106">
        <v>88</v>
      </c>
      <c r="V55" s="106">
        <v>93</v>
      </c>
      <c r="W55" s="107">
        <f t="shared" si="17"/>
        <v>90.5</v>
      </c>
      <c r="X55" s="106">
        <v>89</v>
      </c>
      <c r="Y55" s="106">
        <v>93</v>
      </c>
      <c r="Z55" s="107">
        <f t="shared" si="18"/>
        <v>91</v>
      </c>
      <c r="AA55" s="106">
        <v>75</v>
      </c>
      <c r="AB55" s="106">
        <v>75</v>
      </c>
      <c r="AC55" s="107">
        <f t="shared" si="19"/>
        <v>75</v>
      </c>
      <c r="AD55" s="115">
        <f t="shared" si="9"/>
        <v>89.166666666666671</v>
      </c>
      <c r="AF55" s="138" t="str">
        <f t="shared" si="10"/>
        <v>NO</v>
      </c>
    </row>
    <row r="56" spans="1:39">
      <c r="A56" s="114">
        <v>41</v>
      </c>
      <c r="B56" s="105" t="s">
        <v>75</v>
      </c>
      <c r="C56" s="106">
        <v>75</v>
      </c>
      <c r="D56" s="106">
        <v>79</v>
      </c>
      <c r="E56" s="107">
        <f t="shared" si="11"/>
        <v>77</v>
      </c>
      <c r="F56" s="106">
        <v>96</v>
      </c>
      <c r="G56" s="106">
        <v>97</v>
      </c>
      <c r="H56" s="107">
        <f t="shared" si="12"/>
        <v>96.5</v>
      </c>
      <c r="I56" s="106">
        <v>84</v>
      </c>
      <c r="J56" s="106">
        <v>81</v>
      </c>
      <c r="K56" s="107">
        <f t="shared" si="13"/>
        <v>82.5</v>
      </c>
      <c r="L56" s="106">
        <v>92</v>
      </c>
      <c r="M56" s="106">
        <v>88</v>
      </c>
      <c r="N56" s="107">
        <f t="shared" si="14"/>
        <v>90</v>
      </c>
      <c r="O56" s="106">
        <v>92</v>
      </c>
      <c r="P56" s="106">
        <v>88</v>
      </c>
      <c r="Q56" s="107">
        <f t="shared" si="15"/>
        <v>90</v>
      </c>
      <c r="R56" s="106">
        <v>90</v>
      </c>
      <c r="S56" s="106">
        <v>92</v>
      </c>
      <c r="T56" s="107">
        <f t="shared" si="16"/>
        <v>91</v>
      </c>
      <c r="U56" s="106">
        <v>84</v>
      </c>
      <c r="V56" s="106">
        <v>81</v>
      </c>
      <c r="W56" s="107">
        <f t="shared" si="17"/>
        <v>82.5</v>
      </c>
      <c r="X56" s="106">
        <v>85</v>
      </c>
      <c r="Y56" s="106">
        <v>98</v>
      </c>
      <c r="Z56" s="107">
        <f t="shared" si="18"/>
        <v>91.5</v>
      </c>
      <c r="AA56" s="106">
        <v>75</v>
      </c>
      <c r="AB56" s="106">
        <v>75</v>
      </c>
      <c r="AC56" s="107">
        <f t="shared" si="19"/>
        <v>75</v>
      </c>
      <c r="AD56" s="115">
        <f t="shared" si="9"/>
        <v>86.222222222222229</v>
      </c>
      <c r="AF56" s="138" t="str">
        <f t="shared" si="10"/>
        <v>NO</v>
      </c>
    </row>
    <row r="57" spans="1:39">
      <c r="A57" s="114">
        <v>42</v>
      </c>
      <c r="B57" s="105" t="s">
        <v>76</v>
      </c>
      <c r="C57" s="106">
        <v>84</v>
      </c>
      <c r="D57" s="106">
        <v>93</v>
      </c>
      <c r="E57" s="107">
        <f t="shared" si="11"/>
        <v>88.5</v>
      </c>
      <c r="F57" s="106">
        <v>95</v>
      </c>
      <c r="G57" s="106">
        <v>96</v>
      </c>
      <c r="H57" s="107">
        <f t="shared" si="12"/>
        <v>95.5</v>
      </c>
      <c r="I57" s="106">
        <v>89</v>
      </c>
      <c r="J57" s="106">
        <v>76</v>
      </c>
      <c r="K57" s="107">
        <f t="shared" si="13"/>
        <v>82.5</v>
      </c>
      <c r="L57" s="106">
        <v>95</v>
      </c>
      <c r="M57" s="106">
        <v>98</v>
      </c>
      <c r="N57" s="107">
        <f t="shared" si="14"/>
        <v>96.5</v>
      </c>
      <c r="O57" s="106">
        <v>95</v>
      </c>
      <c r="P57" s="106">
        <v>98</v>
      </c>
      <c r="Q57" s="107">
        <f t="shared" si="15"/>
        <v>96.5</v>
      </c>
      <c r="R57" s="106">
        <v>93</v>
      </c>
      <c r="S57" s="106">
        <v>98</v>
      </c>
      <c r="T57" s="107">
        <f t="shared" si="16"/>
        <v>95.5</v>
      </c>
      <c r="U57" s="106">
        <v>90</v>
      </c>
      <c r="V57" s="106">
        <v>89</v>
      </c>
      <c r="W57" s="107">
        <f t="shared" si="17"/>
        <v>89.5</v>
      </c>
      <c r="X57" s="106">
        <v>91</v>
      </c>
      <c r="Y57" s="106">
        <v>94</v>
      </c>
      <c r="Z57" s="107">
        <f t="shared" si="18"/>
        <v>92.5</v>
      </c>
      <c r="AA57" s="106">
        <v>83</v>
      </c>
      <c r="AB57" s="106">
        <v>81</v>
      </c>
      <c r="AC57" s="107">
        <f t="shared" si="19"/>
        <v>82</v>
      </c>
      <c r="AD57" s="115">
        <f t="shared" si="9"/>
        <v>91</v>
      </c>
      <c r="AF57" s="138" t="str">
        <f t="shared" si="10"/>
        <v>NO</v>
      </c>
    </row>
    <row r="58" spans="1:39">
      <c r="A58" s="114">
        <v>43</v>
      </c>
      <c r="B58" s="105" t="s">
        <v>77</v>
      </c>
      <c r="C58" s="106">
        <v>86</v>
      </c>
      <c r="D58" s="106">
        <v>89</v>
      </c>
      <c r="E58" s="107">
        <f t="shared" si="11"/>
        <v>87.5</v>
      </c>
      <c r="F58" s="106">
        <v>95</v>
      </c>
      <c r="G58" s="106">
        <v>96</v>
      </c>
      <c r="H58" s="107">
        <f t="shared" si="12"/>
        <v>95.5</v>
      </c>
      <c r="I58" s="106">
        <v>94</v>
      </c>
      <c r="J58" s="106">
        <v>86</v>
      </c>
      <c r="K58" s="107">
        <f t="shared" si="13"/>
        <v>90</v>
      </c>
      <c r="L58" s="106">
        <v>94</v>
      </c>
      <c r="M58" s="106">
        <v>97</v>
      </c>
      <c r="N58" s="107">
        <f t="shared" si="14"/>
        <v>95.5</v>
      </c>
      <c r="O58" s="106">
        <v>94</v>
      </c>
      <c r="P58" s="106">
        <v>97</v>
      </c>
      <c r="Q58" s="107">
        <f t="shared" si="15"/>
        <v>95.5</v>
      </c>
      <c r="R58" s="106">
        <v>95</v>
      </c>
      <c r="S58" s="106">
        <v>98</v>
      </c>
      <c r="T58" s="107">
        <f t="shared" si="16"/>
        <v>96.5</v>
      </c>
      <c r="U58" s="106">
        <v>94</v>
      </c>
      <c r="V58" s="106">
        <v>92</v>
      </c>
      <c r="W58" s="107">
        <f t="shared" si="17"/>
        <v>93</v>
      </c>
      <c r="X58" s="106">
        <v>91</v>
      </c>
      <c r="Y58" s="106">
        <v>96</v>
      </c>
      <c r="Z58" s="107">
        <f t="shared" si="18"/>
        <v>93.5</v>
      </c>
      <c r="AA58" s="106">
        <v>81</v>
      </c>
      <c r="AB58" s="106">
        <v>77</v>
      </c>
      <c r="AC58" s="107">
        <f t="shared" si="19"/>
        <v>79</v>
      </c>
      <c r="AD58" s="115">
        <f t="shared" si="9"/>
        <v>91.777777777777771</v>
      </c>
      <c r="AF58" s="138" t="str">
        <f t="shared" si="10"/>
        <v>NO</v>
      </c>
    </row>
    <row r="59" spans="1:39">
      <c r="A59" s="114">
        <v>44</v>
      </c>
      <c r="B59" s="105" t="s">
        <v>78</v>
      </c>
      <c r="C59" s="106">
        <v>88</v>
      </c>
      <c r="D59" s="106">
        <v>88</v>
      </c>
      <c r="E59" s="107">
        <f t="shared" si="11"/>
        <v>88</v>
      </c>
      <c r="F59" s="106">
        <v>96</v>
      </c>
      <c r="G59" s="106">
        <v>96</v>
      </c>
      <c r="H59" s="107">
        <f t="shared" si="12"/>
        <v>96</v>
      </c>
      <c r="I59" s="106">
        <v>93</v>
      </c>
      <c r="J59" s="106">
        <v>88</v>
      </c>
      <c r="K59" s="107">
        <f t="shared" si="13"/>
        <v>90.5</v>
      </c>
      <c r="L59" s="106">
        <v>90</v>
      </c>
      <c r="M59" s="106">
        <v>93</v>
      </c>
      <c r="N59" s="107">
        <f t="shared" si="14"/>
        <v>91.5</v>
      </c>
      <c r="O59" s="106">
        <v>90</v>
      </c>
      <c r="P59" s="106">
        <v>93</v>
      </c>
      <c r="Q59" s="107">
        <f t="shared" si="15"/>
        <v>91.5</v>
      </c>
      <c r="R59" s="106">
        <v>96</v>
      </c>
      <c r="S59" s="106">
        <v>98</v>
      </c>
      <c r="T59" s="107">
        <f t="shared" si="16"/>
        <v>97</v>
      </c>
      <c r="U59" s="106">
        <v>94</v>
      </c>
      <c r="V59" s="106">
        <v>97</v>
      </c>
      <c r="W59" s="107">
        <f t="shared" si="17"/>
        <v>95.5</v>
      </c>
      <c r="X59" s="106">
        <v>91</v>
      </c>
      <c r="Y59" s="106">
        <v>96</v>
      </c>
      <c r="Z59" s="107">
        <f t="shared" si="18"/>
        <v>93.5</v>
      </c>
      <c r="AA59" s="106">
        <v>87</v>
      </c>
      <c r="AB59" s="106">
        <v>88</v>
      </c>
      <c r="AC59" s="107">
        <f t="shared" si="19"/>
        <v>87.5</v>
      </c>
      <c r="AD59" s="115">
        <f t="shared" si="9"/>
        <v>92.333333333333329</v>
      </c>
      <c r="AF59" s="138" t="str">
        <f t="shared" si="10"/>
        <v>YES</v>
      </c>
    </row>
    <row r="60" spans="1:39">
      <c r="A60" s="114">
        <v>45</v>
      </c>
      <c r="B60" s="105" t="s">
        <v>79</v>
      </c>
      <c r="C60" s="106">
        <v>92</v>
      </c>
      <c r="D60" s="106">
        <v>94</v>
      </c>
      <c r="E60" s="107">
        <f t="shared" si="11"/>
        <v>93</v>
      </c>
      <c r="F60" s="106">
        <v>96</v>
      </c>
      <c r="G60" s="106">
        <v>96</v>
      </c>
      <c r="H60" s="107">
        <f t="shared" si="12"/>
        <v>96</v>
      </c>
      <c r="I60" s="106">
        <v>94</v>
      </c>
      <c r="J60" s="106">
        <v>88</v>
      </c>
      <c r="K60" s="107">
        <f t="shared" si="13"/>
        <v>91</v>
      </c>
      <c r="L60" s="106">
        <v>95</v>
      </c>
      <c r="M60" s="106">
        <v>99</v>
      </c>
      <c r="N60" s="107">
        <f t="shared" si="14"/>
        <v>97</v>
      </c>
      <c r="O60" s="106">
        <v>95</v>
      </c>
      <c r="P60" s="106">
        <v>99</v>
      </c>
      <c r="Q60" s="107">
        <f t="shared" si="15"/>
        <v>97</v>
      </c>
      <c r="R60" s="106">
        <v>93</v>
      </c>
      <c r="S60" s="106">
        <v>98</v>
      </c>
      <c r="T60" s="107">
        <f t="shared" si="16"/>
        <v>95.5</v>
      </c>
      <c r="U60" s="106">
        <v>95</v>
      </c>
      <c r="V60" s="106">
        <v>97</v>
      </c>
      <c r="W60" s="107">
        <f t="shared" si="17"/>
        <v>96</v>
      </c>
      <c r="X60" s="106">
        <v>92</v>
      </c>
      <c r="Y60" s="106">
        <v>97</v>
      </c>
      <c r="Z60" s="107">
        <f t="shared" si="18"/>
        <v>94.5</v>
      </c>
      <c r="AA60" s="106">
        <v>87</v>
      </c>
      <c r="AB60" s="106">
        <v>90</v>
      </c>
      <c r="AC60" s="107">
        <f t="shared" si="19"/>
        <v>88.5</v>
      </c>
      <c r="AD60" s="115">
        <f t="shared" si="9"/>
        <v>94.277777777777771</v>
      </c>
      <c r="AF60" s="138" t="str">
        <f t="shared" si="10"/>
        <v>YES</v>
      </c>
    </row>
    <row r="61" spans="1:39">
      <c r="A61" s="114">
        <v>46</v>
      </c>
      <c r="B61" s="105" t="s">
        <v>80</v>
      </c>
      <c r="C61" s="106">
        <v>89</v>
      </c>
      <c r="D61" s="106">
        <v>92</v>
      </c>
      <c r="E61" s="107">
        <f t="shared" si="11"/>
        <v>90.5</v>
      </c>
      <c r="F61" s="106">
        <v>95</v>
      </c>
      <c r="G61" s="106">
        <v>96</v>
      </c>
      <c r="H61" s="107">
        <f t="shared" si="12"/>
        <v>95.5</v>
      </c>
      <c r="I61" s="106">
        <v>92</v>
      </c>
      <c r="J61" s="106">
        <v>85</v>
      </c>
      <c r="K61" s="107">
        <f t="shared" si="13"/>
        <v>88.5</v>
      </c>
      <c r="L61" s="106">
        <v>95</v>
      </c>
      <c r="M61" s="106">
        <v>98</v>
      </c>
      <c r="N61" s="107">
        <f t="shared" si="14"/>
        <v>96.5</v>
      </c>
      <c r="O61" s="106">
        <v>95</v>
      </c>
      <c r="P61" s="106">
        <v>98</v>
      </c>
      <c r="Q61" s="107">
        <f t="shared" si="15"/>
        <v>96.5</v>
      </c>
      <c r="R61" s="106">
        <v>93</v>
      </c>
      <c r="S61" s="106">
        <v>98</v>
      </c>
      <c r="T61" s="107">
        <f t="shared" si="16"/>
        <v>95.5</v>
      </c>
      <c r="U61" s="106">
        <v>95</v>
      </c>
      <c r="V61" s="106">
        <v>93</v>
      </c>
      <c r="W61" s="107">
        <f t="shared" si="17"/>
        <v>94</v>
      </c>
      <c r="X61" s="106">
        <v>92</v>
      </c>
      <c r="Y61" s="106">
        <v>95</v>
      </c>
      <c r="Z61" s="107">
        <f t="shared" si="18"/>
        <v>93.5</v>
      </c>
      <c r="AA61" s="106">
        <v>87</v>
      </c>
      <c r="AB61" s="106">
        <v>90</v>
      </c>
      <c r="AC61" s="107">
        <f t="shared" si="19"/>
        <v>88.5</v>
      </c>
      <c r="AD61" s="115">
        <f t="shared" si="9"/>
        <v>93.222222222222229</v>
      </c>
      <c r="AF61" s="138" t="str">
        <f t="shared" si="10"/>
        <v>YES</v>
      </c>
    </row>
    <row r="62" spans="1:39">
      <c r="A62" s="114">
        <v>47</v>
      </c>
      <c r="B62" s="105" t="s">
        <v>81</v>
      </c>
      <c r="C62" s="106">
        <v>90</v>
      </c>
      <c r="D62" s="106">
        <v>92</v>
      </c>
      <c r="E62" s="107">
        <f t="shared" si="11"/>
        <v>91</v>
      </c>
      <c r="F62" s="106">
        <v>95</v>
      </c>
      <c r="G62" s="106">
        <v>96</v>
      </c>
      <c r="H62" s="107">
        <f t="shared" si="12"/>
        <v>95.5</v>
      </c>
      <c r="I62" s="106">
        <v>93</v>
      </c>
      <c r="J62" s="106">
        <v>90</v>
      </c>
      <c r="K62" s="107">
        <f t="shared" si="13"/>
        <v>91.5</v>
      </c>
      <c r="L62" s="106">
        <v>94</v>
      </c>
      <c r="M62" s="106">
        <v>97</v>
      </c>
      <c r="N62" s="107">
        <f t="shared" si="14"/>
        <v>95.5</v>
      </c>
      <c r="O62" s="106">
        <v>94</v>
      </c>
      <c r="P62" s="106">
        <v>97</v>
      </c>
      <c r="Q62" s="107">
        <f t="shared" si="15"/>
        <v>95.5</v>
      </c>
      <c r="R62" s="106">
        <v>96</v>
      </c>
      <c r="S62" s="106">
        <v>98</v>
      </c>
      <c r="T62" s="107">
        <f t="shared" si="16"/>
        <v>97</v>
      </c>
      <c r="U62" s="106">
        <v>94</v>
      </c>
      <c r="V62" s="106">
        <v>94</v>
      </c>
      <c r="W62" s="107">
        <f t="shared" si="17"/>
        <v>94</v>
      </c>
      <c r="X62" s="106">
        <v>93</v>
      </c>
      <c r="Y62" s="106">
        <v>94</v>
      </c>
      <c r="Z62" s="107">
        <f t="shared" si="18"/>
        <v>93.5</v>
      </c>
      <c r="AA62" s="106">
        <v>87</v>
      </c>
      <c r="AB62" s="106">
        <v>89</v>
      </c>
      <c r="AC62" s="107">
        <f t="shared" si="19"/>
        <v>88</v>
      </c>
      <c r="AD62" s="115">
        <f t="shared" si="9"/>
        <v>93.5</v>
      </c>
      <c r="AF62" s="138" t="str">
        <f t="shared" si="10"/>
        <v>YES</v>
      </c>
    </row>
    <row r="63" spans="1:39">
      <c r="A63" s="114">
        <v>48</v>
      </c>
      <c r="B63" s="105" t="s">
        <v>82</v>
      </c>
      <c r="C63" s="106">
        <v>89</v>
      </c>
      <c r="D63" s="106">
        <v>92</v>
      </c>
      <c r="E63" s="107">
        <f t="shared" si="11"/>
        <v>90.5</v>
      </c>
      <c r="F63" s="106">
        <v>95</v>
      </c>
      <c r="G63" s="106">
        <v>97</v>
      </c>
      <c r="H63" s="107">
        <f t="shared" si="12"/>
        <v>96</v>
      </c>
      <c r="I63" s="106">
        <v>89</v>
      </c>
      <c r="J63" s="106">
        <v>85</v>
      </c>
      <c r="K63" s="107">
        <f t="shared" si="13"/>
        <v>87</v>
      </c>
      <c r="L63" s="106">
        <v>94</v>
      </c>
      <c r="M63" s="106">
        <v>98</v>
      </c>
      <c r="N63" s="107">
        <f t="shared" si="14"/>
        <v>96</v>
      </c>
      <c r="O63" s="106">
        <v>94</v>
      </c>
      <c r="P63" s="106">
        <v>98</v>
      </c>
      <c r="Q63" s="107">
        <f t="shared" si="15"/>
        <v>96</v>
      </c>
      <c r="R63" s="106">
        <v>89</v>
      </c>
      <c r="S63" s="106">
        <v>96</v>
      </c>
      <c r="T63" s="107">
        <f t="shared" si="16"/>
        <v>92.5</v>
      </c>
      <c r="U63" s="106">
        <v>94</v>
      </c>
      <c r="V63" s="106">
        <v>96</v>
      </c>
      <c r="W63" s="107">
        <f t="shared" si="17"/>
        <v>95</v>
      </c>
      <c r="X63" s="106">
        <v>92</v>
      </c>
      <c r="Y63" s="106">
        <v>96</v>
      </c>
      <c r="Z63" s="107">
        <f t="shared" si="18"/>
        <v>94</v>
      </c>
      <c r="AA63" s="106">
        <v>86</v>
      </c>
      <c r="AB63" s="106">
        <v>89</v>
      </c>
      <c r="AC63" s="107">
        <f t="shared" si="19"/>
        <v>87.5</v>
      </c>
      <c r="AD63" s="115">
        <f t="shared" si="9"/>
        <v>92.722222222222229</v>
      </c>
      <c r="AF63" s="138" t="str">
        <f t="shared" si="10"/>
        <v>YES</v>
      </c>
    </row>
    <row r="64" spans="1:39">
      <c r="A64" s="114">
        <v>49</v>
      </c>
      <c r="B64" s="105" t="s">
        <v>83</v>
      </c>
      <c r="C64" s="106">
        <v>92</v>
      </c>
      <c r="D64" s="106">
        <v>93</v>
      </c>
      <c r="E64" s="107">
        <f t="shared" si="11"/>
        <v>92.5</v>
      </c>
      <c r="F64" s="106">
        <v>96</v>
      </c>
      <c r="G64" s="106">
        <v>97</v>
      </c>
      <c r="H64" s="107">
        <f t="shared" si="12"/>
        <v>96.5</v>
      </c>
      <c r="I64" s="106">
        <v>93</v>
      </c>
      <c r="J64" s="106">
        <v>88</v>
      </c>
      <c r="K64" s="107">
        <f t="shared" si="13"/>
        <v>90.5</v>
      </c>
      <c r="L64" s="106">
        <v>95</v>
      </c>
      <c r="M64" s="106">
        <v>99</v>
      </c>
      <c r="N64" s="107">
        <f t="shared" si="14"/>
        <v>97</v>
      </c>
      <c r="O64" s="106">
        <v>95</v>
      </c>
      <c r="P64" s="106">
        <v>99</v>
      </c>
      <c r="Q64" s="107">
        <f t="shared" si="15"/>
        <v>97</v>
      </c>
      <c r="R64" s="106">
        <v>97</v>
      </c>
      <c r="S64" s="106">
        <v>98</v>
      </c>
      <c r="T64" s="107">
        <f t="shared" si="16"/>
        <v>97.5</v>
      </c>
      <c r="U64" s="106">
        <v>96</v>
      </c>
      <c r="V64" s="106">
        <v>97</v>
      </c>
      <c r="W64" s="107">
        <f t="shared" si="17"/>
        <v>96.5</v>
      </c>
      <c r="X64" s="106">
        <v>90</v>
      </c>
      <c r="Y64" s="106">
        <v>96</v>
      </c>
      <c r="Z64" s="107">
        <f t="shared" si="18"/>
        <v>93</v>
      </c>
      <c r="AA64" s="106">
        <v>87</v>
      </c>
      <c r="AB64" s="106">
        <v>91</v>
      </c>
      <c r="AC64" s="107">
        <f t="shared" si="19"/>
        <v>89</v>
      </c>
      <c r="AD64" s="115">
        <f t="shared" si="9"/>
        <v>94.388888888888886</v>
      </c>
      <c r="AF64" s="138" t="str">
        <f t="shared" si="10"/>
        <v>YES</v>
      </c>
    </row>
    <row r="65" spans="1:32">
      <c r="A65" s="114">
        <v>50</v>
      </c>
      <c r="B65" s="105" t="s">
        <v>84</v>
      </c>
      <c r="C65" s="106">
        <v>86</v>
      </c>
      <c r="D65" s="106">
        <v>83</v>
      </c>
      <c r="E65" s="107">
        <f t="shared" si="11"/>
        <v>84.5</v>
      </c>
      <c r="F65" s="106">
        <v>96</v>
      </c>
      <c r="G65" s="106">
        <v>97</v>
      </c>
      <c r="H65" s="107">
        <f t="shared" si="12"/>
        <v>96.5</v>
      </c>
      <c r="I65" s="106">
        <v>90</v>
      </c>
      <c r="J65" s="106">
        <v>88</v>
      </c>
      <c r="K65" s="107">
        <f t="shared" si="13"/>
        <v>89</v>
      </c>
      <c r="L65" s="106">
        <v>94</v>
      </c>
      <c r="M65" s="106">
        <v>88</v>
      </c>
      <c r="N65" s="107">
        <f t="shared" si="14"/>
        <v>91</v>
      </c>
      <c r="O65" s="106">
        <v>94</v>
      </c>
      <c r="P65" s="106">
        <v>88</v>
      </c>
      <c r="Q65" s="107">
        <f t="shared" si="15"/>
        <v>91</v>
      </c>
      <c r="R65" s="106">
        <v>96</v>
      </c>
      <c r="S65" s="106">
        <v>95</v>
      </c>
      <c r="T65" s="107">
        <f t="shared" si="16"/>
        <v>95.5</v>
      </c>
      <c r="U65" s="106">
        <v>95</v>
      </c>
      <c r="V65" s="106">
        <v>94</v>
      </c>
      <c r="W65" s="107">
        <f t="shared" si="17"/>
        <v>94.5</v>
      </c>
      <c r="X65" s="106">
        <v>92</v>
      </c>
      <c r="Y65" s="106">
        <v>98</v>
      </c>
      <c r="Z65" s="107">
        <f t="shared" si="18"/>
        <v>95</v>
      </c>
      <c r="AA65" s="106">
        <v>80</v>
      </c>
      <c r="AB65" s="106">
        <v>79</v>
      </c>
      <c r="AC65" s="107">
        <f t="shared" si="19"/>
        <v>79.5</v>
      </c>
      <c r="AD65" s="115">
        <f t="shared" si="9"/>
        <v>90.722222222222229</v>
      </c>
      <c r="AF65" s="138" t="str">
        <f t="shared" si="10"/>
        <v>NO</v>
      </c>
    </row>
    <row r="66" spans="1:32">
      <c r="A66" s="114">
        <v>51</v>
      </c>
      <c r="B66" s="105" t="s">
        <v>85</v>
      </c>
      <c r="C66" s="106">
        <v>85</v>
      </c>
      <c r="D66" s="106">
        <v>86</v>
      </c>
      <c r="E66" s="107">
        <f t="shared" si="11"/>
        <v>85.5</v>
      </c>
      <c r="F66" s="106">
        <v>96</v>
      </c>
      <c r="G66" s="106">
        <v>97</v>
      </c>
      <c r="H66" s="107">
        <f t="shared" si="12"/>
        <v>96.5</v>
      </c>
      <c r="I66" s="106">
        <v>87</v>
      </c>
      <c r="J66" s="106">
        <v>88</v>
      </c>
      <c r="K66" s="107">
        <f t="shared" si="13"/>
        <v>87.5</v>
      </c>
      <c r="L66" s="106">
        <v>91</v>
      </c>
      <c r="M66" s="106">
        <v>94</v>
      </c>
      <c r="N66" s="107">
        <f t="shared" si="14"/>
        <v>92.5</v>
      </c>
      <c r="O66" s="106">
        <v>91</v>
      </c>
      <c r="P66" s="106">
        <v>94</v>
      </c>
      <c r="Q66" s="107">
        <f t="shared" si="15"/>
        <v>92.5</v>
      </c>
      <c r="R66" s="106">
        <v>95</v>
      </c>
      <c r="S66" s="106">
        <v>98</v>
      </c>
      <c r="T66" s="107">
        <f t="shared" si="16"/>
        <v>96.5</v>
      </c>
      <c r="U66" s="106">
        <v>93</v>
      </c>
      <c r="V66" s="106">
        <v>97</v>
      </c>
      <c r="W66" s="107">
        <f t="shared" si="17"/>
        <v>95</v>
      </c>
      <c r="X66" s="106">
        <v>88</v>
      </c>
      <c r="Y66" s="106">
        <v>95</v>
      </c>
      <c r="Z66" s="107">
        <f t="shared" si="18"/>
        <v>91.5</v>
      </c>
      <c r="AA66" s="106">
        <v>80</v>
      </c>
      <c r="AB66" s="106">
        <v>77</v>
      </c>
      <c r="AC66" s="107">
        <f t="shared" si="19"/>
        <v>78.5</v>
      </c>
      <c r="AD66" s="115">
        <f t="shared" si="9"/>
        <v>90.666666666666671</v>
      </c>
      <c r="AF66" s="138" t="str">
        <f t="shared" si="10"/>
        <v>NO</v>
      </c>
    </row>
    <row r="67" spans="1:32">
      <c r="A67" s="114">
        <v>52</v>
      </c>
      <c r="B67" s="105" t="s">
        <v>86</v>
      </c>
      <c r="C67" s="106">
        <v>85</v>
      </c>
      <c r="D67" s="106">
        <v>80</v>
      </c>
      <c r="E67" s="107">
        <f t="shared" si="11"/>
        <v>82.5</v>
      </c>
      <c r="F67" s="106">
        <v>95</v>
      </c>
      <c r="G67" s="106">
        <v>97</v>
      </c>
      <c r="H67" s="107">
        <f t="shared" si="12"/>
        <v>96</v>
      </c>
      <c r="I67" s="106">
        <v>82</v>
      </c>
      <c r="J67" s="106">
        <v>77</v>
      </c>
      <c r="K67" s="107">
        <f t="shared" si="13"/>
        <v>79.5</v>
      </c>
      <c r="L67" s="106">
        <v>92</v>
      </c>
      <c r="M67" s="106">
        <v>99</v>
      </c>
      <c r="N67" s="107">
        <f t="shared" si="14"/>
        <v>95.5</v>
      </c>
      <c r="O67" s="106">
        <v>92</v>
      </c>
      <c r="P67" s="106">
        <v>99</v>
      </c>
      <c r="Q67" s="107">
        <f t="shared" si="15"/>
        <v>95.5</v>
      </c>
      <c r="R67" s="106">
        <v>90</v>
      </c>
      <c r="S67" s="106">
        <v>98</v>
      </c>
      <c r="T67" s="107">
        <f t="shared" si="16"/>
        <v>94</v>
      </c>
      <c r="U67" s="106">
        <v>91</v>
      </c>
      <c r="V67" s="106">
        <v>91</v>
      </c>
      <c r="W67" s="107">
        <f t="shared" si="17"/>
        <v>91</v>
      </c>
      <c r="X67" s="106">
        <v>87</v>
      </c>
      <c r="Y67" s="106">
        <v>96</v>
      </c>
      <c r="Z67" s="107">
        <f t="shared" si="18"/>
        <v>91.5</v>
      </c>
      <c r="AA67" s="106">
        <v>75</v>
      </c>
      <c r="AB67" s="106">
        <v>83</v>
      </c>
      <c r="AC67" s="107">
        <f t="shared" si="19"/>
        <v>79</v>
      </c>
      <c r="AD67" s="115">
        <f t="shared" si="9"/>
        <v>89.388888888888886</v>
      </c>
      <c r="AF67" s="138" t="str">
        <f t="shared" si="10"/>
        <v>NO</v>
      </c>
    </row>
    <row r="68" spans="1:32">
      <c r="A68" s="114">
        <v>53</v>
      </c>
      <c r="B68" s="105" t="s">
        <v>87</v>
      </c>
      <c r="C68" s="106">
        <v>93</v>
      </c>
      <c r="D68" s="106">
        <v>95</v>
      </c>
      <c r="E68" s="107">
        <f t="shared" si="11"/>
        <v>94</v>
      </c>
      <c r="F68" s="106">
        <v>96</v>
      </c>
      <c r="G68" s="106">
        <v>97</v>
      </c>
      <c r="H68" s="107">
        <f t="shared" si="12"/>
        <v>96.5</v>
      </c>
      <c r="I68" s="106">
        <v>95</v>
      </c>
      <c r="J68" s="106">
        <v>89</v>
      </c>
      <c r="K68" s="107">
        <f t="shared" si="13"/>
        <v>92</v>
      </c>
      <c r="L68" s="106">
        <v>96</v>
      </c>
      <c r="M68" s="106">
        <v>98</v>
      </c>
      <c r="N68" s="107">
        <f t="shared" si="14"/>
        <v>97</v>
      </c>
      <c r="O68" s="106">
        <v>96</v>
      </c>
      <c r="P68" s="106">
        <v>98</v>
      </c>
      <c r="Q68" s="107">
        <f t="shared" si="15"/>
        <v>97</v>
      </c>
      <c r="R68" s="106">
        <v>96</v>
      </c>
      <c r="S68" s="106">
        <v>98</v>
      </c>
      <c r="T68" s="107">
        <f t="shared" si="16"/>
        <v>97</v>
      </c>
      <c r="U68" s="106">
        <v>96</v>
      </c>
      <c r="V68" s="106">
        <v>98</v>
      </c>
      <c r="W68" s="107">
        <f t="shared" si="17"/>
        <v>97</v>
      </c>
      <c r="X68" s="106">
        <v>95</v>
      </c>
      <c r="Y68" s="106">
        <v>97</v>
      </c>
      <c r="Z68" s="107">
        <f t="shared" si="18"/>
        <v>96</v>
      </c>
      <c r="AA68" s="106">
        <v>90</v>
      </c>
      <c r="AB68" s="106">
        <v>85</v>
      </c>
      <c r="AC68" s="107">
        <f t="shared" si="19"/>
        <v>87.5</v>
      </c>
      <c r="AD68" s="115">
        <f t="shared" si="9"/>
        <v>94.888888888888886</v>
      </c>
      <c r="AF68" s="138" t="str">
        <f t="shared" si="10"/>
        <v>YES</v>
      </c>
    </row>
    <row r="69" spans="1:32">
      <c r="A69" s="114">
        <v>54</v>
      </c>
      <c r="B69" s="105" t="s">
        <v>88</v>
      </c>
      <c r="C69" s="106">
        <v>92</v>
      </c>
      <c r="D69" s="106">
        <v>92</v>
      </c>
      <c r="E69" s="107">
        <f t="shared" si="11"/>
        <v>92</v>
      </c>
      <c r="F69" s="106">
        <v>94</v>
      </c>
      <c r="G69" s="106">
        <v>97</v>
      </c>
      <c r="H69" s="107">
        <f t="shared" si="12"/>
        <v>95.5</v>
      </c>
      <c r="I69" s="106">
        <v>94</v>
      </c>
      <c r="J69" s="106">
        <v>93</v>
      </c>
      <c r="K69" s="107">
        <f t="shared" si="13"/>
        <v>93.5</v>
      </c>
      <c r="L69" s="106">
        <v>95</v>
      </c>
      <c r="M69" s="106">
        <v>98</v>
      </c>
      <c r="N69" s="107">
        <f t="shared" si="14"/>
        <v>96.5</v>
      </c>
      <c r="O69" s="106">
        <v>95</v>
      </c>
      <c r="P69" s="106">
        <v>98</v>
      </c>
      <c r="Q69" s="107">
        <f t="shared" si="15"/>
        <v>96.5</v>
      </c>
      <c r="R69" s="106">
        <v>98</v>
      </c>
      <c r="S69" s="106">
        <v>98</v>
      </c>
      <c r="T69" s="107">
        <f t="shared" si="16"/>
        <v>98</v>
      </c>
      <c r="U69" s="106">
        <v>95</v>
      </c>
      <c r="V69" s="106">
        <v>96</v>
      </c>
      <c r="W69" s="107">
        <f t="shared" si="17"/>
        <v>95.5</v>
      </c>
      <c r="X69" s="106">
        <v>94</v>
      </c>
      <c r="Y69" s="106">
        <v>98</v>
      </c>
      <c r="Z69" s="107">
        <f t="shared" si="18"/>
        <v>96</v>
      </c>
      <c r="AA69" s="106">
        <v>84</v>
      </c>
      <c r="AB69" s="106">
        <v>89</v>
      </c>
      <c r="AC69" s="107">
        <f t="shared" si="19"/>
        <v>86.5</v>
      </c>
      <c r="AD69" s="115">
        <f t="shared" si="9"/>
        <v>94.444444444444443</v>
      </c>
      <c r="AF69" s="138" t="str">
        <f t="shared" si="10"/>
        <v>YES</v>
      </c>
    </row>
    <row r="70" spans="1:32">
      <c r="A70" s="114">
        <v>55</v>
      </c>
      <c r="B70" s="105" t="s">
        <v>89</v>
      </c>
      <c r="C70" s="106">
        <v>87</v>
      </c>
      <c r="D70" s="106">
        <v>90</v>
      </c>
      <c r="E70" s="107">
        <f t="shared" si="11"/>
        <v>88.5</v>
      </c>
      <c r="F70" s="106">
        <v>94</v>
      </c>
      <c r="G70" s="106">
        <v>96</v>
      </c>
      <c r="H70" s="107">
        <f t="shared" si="12"/>
        <v>95</v>
      </c>
      <c r="I70" s="106">
        <v>92</v>
      </c>
      <c r="J70" s="106">
        <v>87</v>
      </c>
      <c r="K70" s="107">
        <f t="shared" si="13"/>
        <v>89.5</v>
      </c>
      <c r="L70" s="106">
        <v>95</v>
      </c>
      <c r="M70" s="106">
        <v>98</v>
      </c>
      <c r="N70" s="107">
        <f t="shared" si="14"/>
        <v>96.5</v>
      </c>
      <c r="O70" s="106">
        <v>95</v>
      </c>
      <c r="P70" s="106">
        <v>98</v>
      </c>
      <c r="Q70" s="107">
        <f t="shared" si="15"/>
        <v>96.5</v>
      </c>
      <c r="R70" s="106">
        <v>96</v>
      </c>
      <c r="S70" s="106">
        <v>98</v>
      </c>
      <c r="T70" s="107">
        <f t="shared" si="16"/>
        <v>97</v>
      </c>
      <c r="U70" s="106">
        <v>95</v>
      </c>
      <c r="V70" s="106">
        <v>95</v>
      </c>
      <c r="W70" s="107">
        <f t="shared" si="17"/>
        <v>95</v>
      </c>
      <c r="X70" s="106">
        <v>89</v>
      </c>
      <c r="Y70" s="106">
        <v>98</v>
      </c>
      <c r="Z70" s="107">
        <f t="shared" si="18"/>
        <v>93.5</v>
      </c>
      <c r="AA70" s="106">
        <v>88</v>
      </c>
      <c r="AB70" s="106">
        <v>86</v>
      </c>
      <c r="AC70" s="107">
        <f t="shared" si="19"/>
        <v>87</v>
      </c>
      <c r="AD70" s="115">
        <f t="shared" si="9"/>
        <v>93.166666666666671</v>
      </c>
      <c r="AF70" s="138" t="str">
        <f t="shared" si="10"/>
        <v>YES</v>
      </c>
    </row>
    <row r="71" spans="1:32">
      <c r="A71" s="114">
        <v>56</v>
      </c>
      <c r="B71" s="105" t="s">
        <v>90</v>
      </c>
      <c r="C71" s="106">
        <v>83</v>
      </c>
      <c r="D71" s="106">
        <v>78</v>
      </c>
      <c r="E71" s="107">
        <f t="shared" si="11"/>
        <v>80.5</v>
      </c>
      <c r="F71" s="106">
        <v>94</v>
      </c>
      <c r="G71" s="106">
        <v>97</v>
      </c>
      <c r="H71" s="107">
        <f t="shared" si="12"/>
        <v>95.5</v>
      </c>
      <c r="I71" s="106">
        <v>88</v>
      </c>
      <c r="J71" s="106">
        <v>85</v>
      </c>
      <c r="K71" s="107">
        <f t="shared" si="13"/>
        <v>86.5</v>
      </c>
      <c r="L71" s="106">
        <v>95</v>
      </c>
      <c r="M71" s="106">
        <v>97</v>
      </c>
      <c r="N71" s="107">
        <f t="shared" si="14"/>
        <v>96</v>
      </c>
      <c r="O71" s="106">
        <v>95</v>
      </c>
      <c r="P71" s="106">
        <v>97</v>
      </c>
      <c r="Q71" s="107">
        <f t="shared" si="15"/>
        <v>96</v>
      </c>
      <c r="R71" s="106">
        <v>91</v>
      </c>
      <c r="S71" s="106">
        <v>98</v>
      </c>
      <c r="T71" s="107">
        <f t="shared" si="16"/>
        <v>94.5</v>
      </c>
      <c r="U71" s="106">
        <v>92</v>
      </c>
      <c r="V71" s="106">
        <v>88</v>
      </c>
      <c r="W71" s="107">
        <f t="shared" si="17"/>
        <v>90</v>
      </c>
      <c r="X71" s="106">
        <v>86</v>
      </c>
      <c r="Y71" s="106">
        <v>97</v>
      </c>
      <c r="Z71" s="107">
        <f t="shared" si="18"/>
        <v>91.5</v>
      </c>
      <c r="AA71" s="106">
        <v>82</v>
      </c>
      <c r="AB71" s="106">
        <v>85</v>
      </c>
      <c r="AC71" s="107">
        <f t="shared" si="19"/>
        <v>83.5</v>
      </c>
      <c r="AD71" s="115">
        <f t="shared" si="9"/>
        <v>90.444444444444443</v>
      </c>
      <c r="AF71" s="138" t="str">
        <f t="shared" si="10"/>
        <v>NO</v>
      </c>
    </row>
    <row r="72" spans="1:32">
      <c r="A72" s="114">
        <v>57</v>
      </c>
      <c r="B72" s="105" t="s">
        <v>91</v>
      </c>
      <c r="C72" s="106">
        <v>89</v>
      </c>
      <c r="D72" s="106">
        <v>89</v>
      </c>
      <c r="E72" s="107">
        <f t="shared" si="11"/>
        <v>89</v>
      </c>
      <c r="F72" s="106">
        <v>94</v>
      </c>
      <c r="G72" s="106">
        <v>97</v>
      </c>
      <c r="H72" s="107">
        <f t="shared" si="12"/>
        <v>95.5</v>
      </c>
      <c r="I72" s="106">
        <v>93</v>
      </c>
      <c r="J72" s="106">
        <v>89</v>
      </c>
      <c r="K72" s="107">
        <f t="shared" si="13"/>
        <v>91</v>
      </c>
      <c r="L72" s="106">
        <v>95</v>
      </c>
      <c r="M72" s="106">
        <v>98</v>
      </c>
      <c r="N72" s="107">
        <f t="shared" si="14"/>
        <v>96.5</v>
      </c>
      <c r="O72" s="106">
        <v>95</v>
      </c>
      <c r="P72" s="106">
        <v>98</v>
      </c>
      <c r="Q72" s="107">
        <f t="shared" si="15"/>
        <v>96.5</v>
      </c>
      <c r="R72" s="106">
        <v>97</v>
      </c>
      <c r="S72" s="106">
        <v>98</v>
      </c>
      <c r="T72" s="107">
        <f t="shared" si="16"/>
        <v>97.5</v>
      </c>
      <c r="U72" s="106">
        <v>95</v>
      </c>
      <c r="V72" s="106">
        <v>95</v>
      </c>
      <c r="W72" s="107">
        <f t="shared" si="17"/>
        <v>95</v>
      </c>
      <c r="X72" s="106">
        <v>91</v>
      </c>
      <c r="Y72" s="106">
        <v>96</v>
      </c>
      <c r="Z72" s="107">
        <f t="shared" si="18"/>
        <v>93.5</v>
      </c>
      <c r="AA72" s="106">
        <v>87</v>
      </c>
      <c r="AB72" s="106">
        <v>89</v>
      </c>
      <c r="AC72" s="107">
        <f t="shared" si="19"/>
        <v>88</v>
      </c>
      <c r="AD72" s="115">
        <f t="shared" si="9"/>
        <v>93.611111111111114</v>
      </c>
      <c r="AF72" s="138" t="str">
        <f t="shared" si="10"/>
        <v>YES</v>
      </c>
    </row>
    <row r="73" spans="1:32">
      <c r="A73" s="114">
        <v>58</v>
      </c>
      <c r="B73" s="108" t="s">
        <v>92</v>
      </c>
      <c r="C73" s="106">
        <v>85</v>
      </c>
      <c r="D73" s="106">
        <v>90</v>
      </c>
      <c r="E73" s="107">
        <f t="shared" si="11"/>
        <v>87.5</v>
      </c>
      <c r="F73" s="106">
        <v>96</v>
      </c>
      <c r="G73" s="106">
        <v>97</v>
      </c>
      <c r="H73" s="107">
        <f t="shared" si="12"/>
        <v>96.5</v>
      </c>
      <c r="I73" s="106">
        <v>88</v>
      </c>
      <c r="J73" s="106">
        <v>86</v>
      </c>
      <c r="K73" s="107">
        <f t="shared" si="13"/>
        <v>87</v>
      </c>
      <c r="L73" s="106">
        <v>94</v>
      </c>
      <c r="M73" s="106">
        <v>98</v>
      </c>
      <c r="N73" s="107">
        <f t="shared" si="14"/>
        <v>96</v>
      </c>
      <c r="O73" s="106">
        <v>94</v>
      </c>
      <c r="P73" s="106">
        <v>98</v>
      </c>
      <c r="Q73" s="107">
        <f t="shared" si="15"/>
        <v>96</v>
      </c>
      <c r="R73" s="106">
        <v>95</v>
      </c>
      <c r="S73" s="106">
        <v>98</v>
      </c>
      <c r="T73" s="107">
        <f t="shared" si="16"/>
        <v>96.5</v>
      </c>
      <c r="U73" s="106">
        <v>94</v>
      </c>
      <c r="V73" s="106">
        <v>95</v>
      </c>
      <c r="W73" s="107">
        <f t="shared" si="17"/>
        <v>94.5</v>
      </c>
      <c r="X73" s="106">
        <v>92</v>
      </c>
      <c r="Y73" s="106">
        <v>98</v>
      </c>
      <c r="Z73" s="107">
        <f t="shared" si="18"/>
        <v>95</v>
      </c>
      <c r="AA73" s="106">
        <v>77</v>
      </c>
      <c r="AB73" s="106">
        <v>77</v>
      </c>
      <c r="AC73" s="107">
        <f t="shared" si="19"/>
        <v>77</v>
      </c>
      <c r="AD73" s="115">
        <f t="shared" si="9"/>
        <v>91.777777777777771</v>
      </c>
      <c r="AF73" s="138" t="str">
        <f t="shared" si="10"/>
        <v>NO</v>
      </c>
    </row>
    <row r="74" spans="1:32">
      <c r="A74" s="114">
        <v>59</v>
      </c>
      <c r="B74" s="105" t="s">
        <v>93</v>
      </c>
      <c r="C74" s="106">
        <v>94</v>
      </c>
      <c r="D74" s="106">
        <v>95</v>
      </c>
      <c r="E74" s="107">
        <f t="shared" si="11"/>
        <v>94.5</v>
      </c>
      <c r="F74" s="106">
        <v>96</v>
      </c>
      <c r="G74" s="106">
        <v>97</v>
      </c>
      <c r="H74" s="107">
        <f t="shared" si="12"/>
        <v>96.5</v>
      </c>
      <c r="I74" s="106">
        <v>96</v>
      </c>
      <c r="J74" s="106">
        <v>91</v>
      </c>
      <c r="K74" s="107">
        <f t="shared" si="13"/>
        <v>93.5</v>
      </c>
      <c r="L74" s="106">
        <v>95</v>
      </c>
      <c r="M74" s="106">
        <v>98</v>
      </c>
      <c r="N74" s="107">
        <f t="shared" si="14"/>
        <v>96.5</v>
      </c>
      <c r="O74" s="106">
        <v>95</v>
      </c>
      <c r="P74" s="106">
        <v>98</v>
      </c>
      <c r="Q74" s="107">
        <f t="shared" si="15"/>
        <v>96.5</v>
      </c>
      <c r="R74" s="106">
        <v>98</v>
      </c>
      <c r="S74" s="106">
        <v>98</v>
      </c>
      <c r="T74" s="107">
        <f t="shared" si="16"/>
        <v>98</v>
      </c>
      <c r="U74" s="106">
        <v>96</v>
      </c>
      <c r="V74" s="106">
        <v>97</v>
      </c>
      <c r="W74" s="107">
        <f t="shared" si="17"/>
        <v>96.5</v>
      </c>
      <c r="X74" s="106">
        <v>95</v>
      </c>
      <c r="Y74" s="106">
        <v>97</v>
      </c>
      <c r="Z74" s="107">
        <f t="shared" si="18"/>
        <v>96</v>
      </c>
      <c r="AA74" s="106">
        <v>91</v>
      </c>
      <c r="AB74" s="106">
        <v>92</v>
      </c>
      <c r="AC74" s="107">
        <f t="shared" si="19"/>
        <v>91.5</v>
      </c>
      <c r="AD74" s="115">
        <f>AVERAGE(E74,H74,K74,N74,Q74,T74,W74,Z74,AC74)</f>
        <v>95.5</v>
      </c>
      <c r="AF74" s="138" t="str">
        <f t="shared" si="10"/>
        <v>YES</v>
      </c>
    </row>
    <row r="75" spans="1:32">
      <c r="A75" s="114">
        <v>60</v>
      </c>
      <c r="B75" s="105" t="s">
        <v>94</v>
      </c>
      <c r="C75" s="106">
        <v>83</v>
      </c>
      <c r="D75" s="106">
        <v>87</v>
      </c>
      <c r="E75" s="107">
        <f t="shared" si="11"/>
        <v>85</v>
      </c>
      <c r="F75" s="106">
        <v>95</v>
      </c>
      <c r="G75" s="106">
        <v>97</v>
      </c>
      <c r="H75" s="107">
        <f t="shared" si="12"/>
        <v>96</v>
      </c>
      <c r="I75" s="106">
        <v>86</v>
      </c>
      <c r="J75" s="106">
        <v>84</v>
      </c>
      <c r="K75" s="107">
        <f t="shared" si="13"/>
        <v>85</v>
      </c>
      <c r="L75" s="106">
        <v>93</v>
      </c>
      <c r="M75" s="106">
        <v>98</v>
      </c>
      <c r="N75" s="107">
        <f t="shared" si="14"/>
        <v>95.5</v>
      </c>
      <c r="O75" s="106">
        <v>93</v>
      </c>
      <c r="P75" s="106">
        <v>98</v>
      </c>
      <c r="Q75" s="107">
        <f t="shared" si="15"/>
        <v>95.5</v>
      </c>
      <c r="R75" s="106">
        <v>93</v>
      </c>
      <c r="S75" s="106">
        <v>98</v>
      </c>
      <c r="T75" s="107">
        <f t="shared" si="16"/>
        <v>95.5</v>
      </c>
      <c r="U75" s="106">
        <v>96</v>
      </c>
      <c r="V75" s="106">
        <v>96</v>
      </c>
      <c r="W75" s="107">
        <f t="shared" si="17"/>
        <v>96</v>
      </c>
      <c r="X75" s="106">
        <v>86</v>
      </c>
      <c r="Y75" s="106">
        <v>98</v>
      </c>
      <c r="Z75" s="107">
        <f t="shared" si="18"/>
        <v>92</v>
      </c>
      <c r="AA75" s="106">
        <v>77</v>
      </c>
      <c r="AB75" s="106">
        <v>86</v>
      </c>
      <c r="AC75" s="107">
        <f t="shared" si="19"/>
        <v>81.5</v>
      </c>
      <c r="AD75" s="115">
        <f t="shared" si="9"/>
        <v>91.333333333333329</v>
      </c>
      <c r="AF75" s="138" t="str">
        <f t="shared" si="10"/>
        <v>NO</v>
      </c>
    </row>
    <row r="76" spans="1:32">
      <c r="A76" s="114">
        <v>61</v>
      </c>
      <c r="B76" s="105" t="s">
        <v>95</v>
      </c>
      <c r="C76" s="106">
        <v>89</v>
      </c>
      <c r="D76" s="106">
        <v>94</v>
      </c>
      <c r="E76" s="107">
        <f t="shared" si="11"/>
        <v>91.5</v>
      </c>
      <c r="F76" s="106">
        <v>95</v>
      </c>
      <c r="G76" s="106">
        <v>97</v>
      </c>
      <c r="H76" s="107">
        <f t="shared" si="12"/>
        <v>96</v>
      </c>
      <c r="I76" s="106">
        <v>92</v>
      </c>
      <c r="J76" s="106">
        <v>88</v>
      </c>
      <c r="K76" s="107">
        <f t="shared" si="13"/>
        <v>90</v>
      </c>
      <c r="L76" s="106">
        <v>95</v>
      </c>
      <c r="M76" s="106">
        <v>98</v>
      </c>
      <c r="N76" s="107">
        <f t="shared" si="14"/>
        <v>96.5</v>
      </c>
      <c r="O76" s="106">
        <v>95</v>
      </c>
      <c r="P76" s="106">
        <v>98</v>
      </c>
      <c r="Q76" s="107">
        <f t="shared" si="15"/>
        <v>96.5</v>
      </c>
      <c r="R76" s="106">
        <v>94</v>
      </c>
      <c r="S76" s="106">
        <v>97</v>
      </c>
      <c r="T76" s="107">
        <f t="shared" si="16"/>
        <v>95.5</v>
      </c>
      <c r="U76" s="106">
        <v>95</v>
      </c>
      <c r="V76" s="106">
        <v>96</v>
      </c>
      <c r="W76" s="107">
        <f t="shared" si="17"/>
        <v>95.5</v>
      </c>
      <c r="X76" s="106">
        <v>92</v>
      </c>
      <c r="Y76" s="106">
        <v>97</v>
      </c>
      <c r="Z76" s="107">
        <f t="shared" si="18"/>
        <v>94.5</v>
      </c>
      <c r="AA76" s="106">
        <v>87</v>
      </c>
      <c r="AB76" s="106">
        <v>87</v>
      </c>
      <c r="AC76" s="107">
        <f t="shared" si="19"/>
        <v>87</v>
      </c>
      <c r="AD76" s="115">
        <f t="shared" si="9"/>
        <v>93.666666666666671</v>
      </c>
      <c r="AF76" s="138" t="str">
        <f t="shared" si="10"/>
        <v>YES</v>
      </c>
    </row>
    <row r="77" spans="1:32" ht="18.600000000000001" thickBot="1">
      <c r="A77" s="118">
        <v>62</v>
      </c>
      <c r="B77" s="119" t="s">
        <v>96</v>
      </c>
      <c r="C77" s="120">
        <v>92</v>
      </c>
      <c r="D77" s="120">
        <v>94</v>
      </c>
      <c r="E77" s="121">
        <f t="shared" si="11"/>
        <v>93</v>
      </c>
      <c r="F77" s="120">
        <v>96</v>
      </c>
      <c r="G77" s="120">
        <v>98</v>
      </c>
      <c r="H77" s="121">
        <f t="shared" si="12"/>
        <v>97</v>
      </c>
      <c r="I77" s="120">
        <v>91</v>
      </c>
      <c r="J77" s="120">
        <v>93</v>
      </c>
      <c r="K77" s="121">
        <f t="shared" si="13"/>
        <v>92</v>
      </c>
      <c r="L77" s="120">
        <v>96</v>
      </c>
      <c r="M77" s="120">
        <v>99</v>
      </c>
      <c r="N77" s="121">
        <f t="shared" si="14"/>
        <v>97.5</v>
      </c>
      <c r="O77" s="120">
        <v>96</v>
      </c>
      <c r="P77" s="120">
        <v>99</v>
      </c>
      <c r="Q77" s="121">
        <f t="shared" si="15"/>
        <v>97.5</v>
      </c>
      <c r="R77" s="120">
        <v>96</v>
      </c>
      <c r="S77" s="120">
        <v>98</v>
      </c>
      <c r="T77" s="121">
        <f t="shared" si="16"/>
        <v>97</v>
      </c>
      <c r="U77" s="120">
        <v>97</v>
      </c>
      <c r="V77" s="120">
        <v>97</v>
      </c>
      <c r="W77" s="121">
        <f t="shared" si="17"/>
        <v>97</v>
      </c>
      <c r="X77" s="120">
        <v>94</v>
      </c>
      <c r="Y77" s="120">
        <v>98</v>
      </c>
      <c r="Z77" s="121">
        <f t="shared" si="18"/>
        <v>96</v>
      </c>
      <c r="AA77" s="120">
        <v>86</v>
      </c>
      <c r="AB77" s="120">
        <v>90</v>
      </c>
      <c r="AC77" s="121">
        <f t="shared" si="19"/>
        <v>88</v>
      </c>
      <c r="AD77" s="122">
        <f t="shared" si="9"/>
        <v>95</v>
      </c>
      <c r="AF77" s="138" t="str">
        <f t="shared" si="10"/>
        <v>YES</v>
      </c>
    </row>
    <row r="78" spans="1:32">
      <c r="A78" s="90"/>
      <c r="B78" s="77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104"/>
      <c r="P78" s="104"/>
      <c r="Q78" s="104"/>
      <c r="R78" s="77"/>
      <c r="S78" s="77"/>
      <c r="T78" s="77"/>
      <c r="U78" s="79"/>
      <c r="V78" s="79"/>
      <c r="W78" s="79"/>
      <c r="X78" s="79"/>
      <c r="Y78" s="79"/>
      <c r="Z78" s="79"/>
      <c r="AA78" s="79"/>
      <c r="AB78" s="79"/>
      <c r="AC78" s="79"/>
      <c r="AD78" s="96"/>
    </row>
    <row r="79" spans="1:32">
      <c r="A79" s="90"/>
      <c r="B79" s="92" t="s">
        <v>19</v>
      </c>
      <c r="C79" s="91"/>
      <c r="D79" s="92" t="s">
        <v>21</v>
      </c>
      <c r="E79" s="93"/>
      <c r="F79" s="94"/>
      <c r="G79" s="94"/>
      <c r="H79" s="94"/>
      <c r="I79" s="94"/>
      <c r="J79" s="94"/>
      <c r="K79" s="94"/>
      <c r="L79" s="94"/>
      <c r="M79" s="93"/>
      <c r="N79" s="93"/>
      <c r="O79" s="93"/>
      <c r="P79" s="95"/>
      <c r="Q79" s="92" t="s">
        <v>24</v>
      </c>
      <c r="R79" s="95"/>
      <c r="S79" s="77"/>
      <c r="T79" s="77"/>
      <c r="U79" s="77"/>
      <c r="V79" s="79"/>
      <c r="W79" s="79"/>
      <c r="X79" s="92" t="s">
        <v>27</v>
      </c>
      <c r="Y79" s="79"/>
      <c r="Z79" s="79"/>
      <c r="AA79" s="79"/>
      <c r="AB79" s="79"/>
      <c r="AC79" s="79"/>
      <c r="AD79" s="96"/>
    </row>
    <row r="80" spans="1:32">
      <c r="A80" s="90"/>
      <c r="B80" s="77"/>
      <c r="C80" s="91"/>
      <c r="D80" s="92"/>
      <c r="E80" s="93"/>
      <c r="F80" s="94"/>
      <c r="G80" s="94"/>
      <c r="H80" s="94"/>
      <c r="I80" s="94"/>
      <c r="J80" s="94"/>
      <c r="K80" s="94"/>
      <c r="L80" s="94"/>
      <c r="M80" s="93"/>
      <c r="N80" s="93"/>
      <c r="O80" s="93"/>
      <c r="P80" s="95"/>
      <c r="Q80" s="92"/>
      <c r="R80" s="95"/>
      <c r="S80" s="77"/>
      <c r="T80" s="77"/>
      <c r="U80" s="77"/>
      <c r="V80" s="79"/>
      <c r="W80" s="79"/>
      <c r="X80" s="92"/>
      <c r="Y80" s="79"/>
      <c r="Z80" s="79"/>
      <c r="AA80" s="79"/>
      <c r="AB80" s="79"/>
      <c r="AC80" s="79"/>
      <c r="AD80" s="96"/>
    </row>
    <row r="81" spans="1:33">
      <c r="A81" s="90"/>
      <c r="B81" s="77"/>
      <c r="C81" s="91"/>
      <c r="D81" s="92"/>
      <c r="E81" s="93"/>
      <c r="F81" s="94"/>
      <c r="G81" s="94"/>
      <c r="H81" s="94"/>
      <c r="I81" s="94"/>
      <c r="J81" s="91"/>
      <c r="K81" s="94"/>
      <c r="L81" s="94"/>
      <c r="M81" s="93"/>
      <c r="N81" s="93"/>
      <c r="O81" s="93"/>
      <c r="P81" s="77"/>
      <c r="Q81" s="77"/>
      <c r="R81" s="77"/>
      <c r="S81" s="77"/>
      <c r="T81" s="77"/>
      <c r="U81" s="77"/>
      <c r="V81" s="79"/>
      <c r="W81" s="79"/>
      <c r="X81" s="79"/>
      <c r="Y81" s="79"/>
      <c r="Z81" s="79"/>
      <c r="AA81" s="79"/>
      <c r="AB81" s="79"/>
      <c r="AC81" s="79"/>
      <c r="AD81" s="96"/>
    </row>
    <row r="82" spans="1:33">
      <c r="A82" s="90"/>
      <c r="B82" s="97" t="s">
        <v>106</v>
      </c>
      <c r="C82" s="97"/>
      <c r="D82" s="97" t="s">
        <v>22</v>
      </c>
      <c r="E82" s="93"/>
      <c r="F82" s="93"/>
      <c r="G82" s="93"/>
      <c r="H82" s="93"/>
      <c r="I82" s="93"/>
      <c r="J82" s="97" t="s">
        <v>25</v>
      </c>
      <c r="K82" s="93"/>
      <c r="L82" s="93"/>
      <c r="M82" s="93"/>
      <c r="N82" s="93"/>
      <c r="O82" s="93"/>
      <c r="P82" s="77"/>
      <c r="Q82" s="97" t="s">
        <v>28</v>
      </c>
      <c r="R82" s="77"/>
      <c r="S82" s="77"/>
      <c r="T82" s="77"/>
      <c r="U82" s="77"/>
      <c r="V82" s="79"/>
      <c r="W82" s="79"/>
      <c r="X82" s="97" t="s">
        <v>29</v>
      </c>
      <c r="Y82" s="79"/>
      <c r="Z82" s="79"/>
      <c r="AA82" s="79"/>
      <c r="AB82" s="79"/>
      <c r="AC82" s="79"/>
      <c r="AD82" s="96"/>
    </row>
    <row r="83" spans="1:33" ht="18.600000000000001" thickBot="1">
      <c r="A83" s="98"/>
      <c r="B83" s="100" t="s">
        <v>20</v>
      </c>
      <c r="C83" s="100"/>
      <c r="D83" s="100" t="s">
        <v>23</v>
      </c>
      <c r="E83" s="101"/>
      <c r="F83" s="101"/>
      <c r="G83" s="101"/>
      <c r="H83" s="101"/>
      <c r="I83" s="101"/>
      <c r="J83" s="100" t="s">
        <v>3</v>
      </c>
      <c r="K83" s="101"/>
      <c r="L83" s="101"/>
      <c r="M83" s="101"/>
      <c r="N83" s="101"/>
      <c r="O83" s="101"/>
      <c r="P83" s="99"/>
      <c r="Q83" s="100" t="s">
        <v>30</v>
      </c>
      <c r="R83" s="99"/>
      <c r="S83" s="99"/>
      <c r="T83" s="99"/>
      <c r="U83" s="99"/>
      <c r="V83" s="102"/>
      <c r="W83" s="102"/>
      <c r="X83" s="102"/>
      <c r="Y83" s="102"/>
      <c r="Z83" s="102" t="s">
        <v>31</v>
      </c>
      <c r="AA83" s="102"/>
      <c r="AB83" s="102"/>
      <c r="AC83" s="102"/>
      <c r="AD83" s="103"/>
    </row>
    <row r="84" spans="1:3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 s="139"/>
      <c r="AF84" s="139"/>
      <c r="AG84" s="139"/>
    </row>
    <row r="85" spans="1:3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 s="139"/>
      <c r="AF85" s="139"/>
      <c r="AG85" s="139"/>
    </row>
    <row r="86" spans="1:3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 s="139"/>
      <c r="AF86" s="139"/>
      <c r="AG86" s="139"/>
    </row>
    <row r="87" spans="1:3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 s="139"/>
      <c r="AF87" s="139"/>
      <c r="AG87" s="139"/>
    </row>
    <row r="88" spans="1:3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 s="139"/>
      <c r="AF88" s="139"/>
      <c r="AG88" s="139"/>
    </row>
    <row r="89" spans="1:3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 s="139"/>
      <c r="AF89" s="139"/>
      <c r="AG89" s="139"/>
    </row>
    <row r="90" spans="1:3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 s="139"/>
      <c r="AF90" s="139"/>
      <c r="AG90" s="139"/>
    </row>
    <row r="91" spans="1:3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 s="139"/>
      <c r="AF91" s="139"/>
      <c r="AG91" s="139"/>
    </row>
    <row r="92" spans="1:3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 s="139"/>
      <c r="AF92" s="139"/>
      <c r="AG92" s="139"/>
    </row>
    <row r="93" spans="1:3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 s="139"/>
      <c r="AF93" s="139"/>
      <c r="AG93" s="139"/>
    </row>
    <row r="94" spans="1:3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 s="139"/>
      <c r="AF94" s="139"/>
      <c r="AG94" s="139"/>
    </row>
    <row r="95" spans="1:3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 s="139"/>
      <c r="AF95" s="139"/>
      <c r="AG95" s="139"/>
    </row>
    <row r="96" spans="1:3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 s="139"/>
      <c r="AF96" s="139"/>
      <c r="AG96" s="139"/>
    </row>
    <row r="97" spans="1:3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 s="139"/>
      <c r="AF97" s="139"/>
      <c r="AG97" s="139"/>
    </row>
    <row r="98" spans="1:3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 s="139"/>
      <c r="AF98" s="139"/>
      <c r="AG98" s="139"/>
    </row>
    <row r="99" spans="1:3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 s="139"/>
      <c r="AF99" s="139"/>
      <c r="AG99" s="139"/>
    </row>
    <row r="100" spans="1:3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 s="139"/>
      <c r="AF100" s="139"/>
      <c r="AG100" s="139"/>
    </row>
    <row r="101" spans="1:3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 s="139"/>
      <c r="AF101" s="139"/>
      <c r="AG101" s="139"/>
    </row>
    <row r="102" spans="1:3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 s="139"/>
      <c r="AF102" s="139"/>
      <c r="AG102" s="139"/>
    </row>
    <row r="103" spans="1:3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 s="139"/>
      <c r="AF103" s="139"/>
      <c r="AG103" s="139"/>
    </row>
    <row r="104" spans="1:3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 s="139"/>
      <c r="AF104" s="139"/>
      <c r="AG104" s="139"/>
    </row>
    <row r="105" spans="1:3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 s="139"/>
      <c r="AF105" s="139"/>
      <c r="AG105" s="139"/>
    </row>
    <row r="106" spans="1:3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 s="139"/>
      <c r="AF106" s="139"/>
      <c r="AG106" s="139"/>
    </row>
    <row r="107" spans="1:3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 s="139"/>
      <c r="AF107" s="139"/>
      <c r="AG107" s="139"/>
    </row>
    <row r="108" spans="1:3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 s="139"/>
      <c r="AF108" s="139"/>
      <c r="AG108" s="139"/>
    </row>
    <row r="109" spans="1:3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 s="139"/>
      <c r="AF109" s="139"/>
      <c r="AG109" s="139"/>
    </row>
    <row r="110" spans="1:3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 s="139"/>
      <c r="AF110" s="139"/>
      <c r="AG110" s="139"/>
    </row>
    <row r="111" spans="1:3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 s="139"/>
      <c r="AF111" s="139"/>
      <c r="AG111" s="139"/>
    </row>
    <row r="112" spans="1:3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 s="139"/>
      <c r="AF112" s="139"/>
      <c r="AG112" s="139"/>
    </row>
    <row r="113" spans="1:3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 s="139"/>
      <c r="AF113" s="139"/>
      <c r="AG113" s="139"/>
    </row>
    <row r="114" spans="1:3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 s="139"/>
      <c r="AF114" s="139"/>
      <c r="AG114" s="139"/>
    </row>
    <row r="115" spans="1:3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 s="139"/>
      <c r="AF115" s="139"/>
      <c r="AG115" s="139"/>
    </row>
    <row r="116" spans="1:3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 s="139"/>
      <c r="AF116" s="139"/>
      <c r="AG116" s="139"/>
    </row>
    <row r="117" spans="1:3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 s="139"/>
      <c r="AF117" s="139"/>
      <c r="AG117" s="139"/>
    </row>
    <row r="118" spans="1:3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 s="139"/>
      <c r="AF118" s="139"/>
      <c r="AG118" s="139"/>
    </row>
    <row r="119" spans="1:3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 s="139"/>
      <c r="AF119" s="139"/>
      <c r="AG119" s="139"/>
    </row>
    <row r="120" spans="1:3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 s="139"/>
      <c r="AF120" s="139"/>
      <c r="AG120" s="139"/>
    </row>
    <row r="121" spans="1:3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 s="139"/>
      <c r="AF121" s="139"/>
      <c r="AG121" s="139"/>
    </row>
    <row r="122" spans="1:3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 s="139"/>
      <c r="AF122" s="139"/>
      <c r="AG122" s="139"/>
    </row>
    <row r="123" spans="1:3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 s="139"/>
      <c r="AF123" s="139"/>
      <c r="AG123" s="139"/>
    </row>
    <row r="124" spans="1:3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 s="139"/>
      <c r="AF124" s="139"/>
      <c r="AG124" s="139"/>
    </row>
    <row r="125" spans="1:3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 s="139"/>
      <c r="AF125" s="139"/>
      <c r="AG125" s="139"/>
    </row>
    <row r="126" spans="1:3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 s="139"/>
      <c r="AF126" s="139"/>
      <c r="AG126" s="139"/>
    </row>
    <row r="127" spans="1:3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 s="139"/>
      <c r="AF127" s="139"/>
      <c r="AG127" s="139"/>
    </row>
    <row r="128" spans="1:3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 s="139"/>
      <c r="AF128" s="139"/>
      <c r="AG128" s="139"/>
    </row>
    <row r="129" spans="1:3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 s="139"/>
      <c r="AF129" s="139"/>
      <c r="AG129" s="139"/>
    </row>
    <row r="130" spans="1:3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 s="139"/>
      <c r="AF130" s="139"/>
      <c r="AG130" s="139"/>
    </row>
    <row r="131" spans="1:3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 s="139"/>
      <c r="AF131" s="139"/>
      <c r="AG131" s="139"/>
    </row>
    <row r="132" spans="1:3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 s="139"/>
      <c r="AF132" s="139"/>
      <c r="AG132" s="139"/>
    </row>
    <row r="133" spans="1:3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 s="139"/>
      <c r="AF133" s="139"/>
      <c r="AG133" s="139"/>
    </row>
    <row r="134" spans="1:3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 s="139"/>
      <c r="AF134" s="139"/>
      <c r="AG134" s="139"/>
    </row>
    <row r="135" spans="1:3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 s="139"/>
      <c r="AF135" s="139"/>
      <c r="AG135" s="139"/>
    </row>
    <row r="136" spans="1:3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 s="139"/>
      <c r="AF136" s="139"/>
      <c r="AG136" s="139"/>
    </row>
    <row r="137" spans="1:3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 s="139"/>
      <c r="AF137" s="139"/>
      <c r="AG137" s="139"/>
    </row>
    <row r="138" spans="1:3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 s="139"/>
      <c r="AF138" s="139"/>
      <c r="AG138" s="139"/>
    </row>
    <row r="139" spans="1:3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 s="139"/>
      <c r="AF139" s="139"/>
      <c r="AG139" s="139"/>
    </row>
    <row r="140" spans="1:3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 s="139"/>
      <c r="AF140" s="139"/>
      <c r="AG140" s="139"/>
    </row>
    <row r="141" spans="1:3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 s="139"/>
      <c r="AF141" s="139"/>
      <c r="AG141" s="139"/>
    </row>
    <row r="142" spans="1:3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 s="139"/>
      <c r="AF142" s="139"/>
      <c r="AG142" s="139"/>
    </row>
    <row r="143" spans="1:3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 s="139"/>
      <c r="AF143" s="139"/>
      <c r="AG143" s="139"/>
    </row>
    <row r="144" spans="1:3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 s="139"/>
      <c r="AF144" s="139"/>
      <c r="AG144" s="139"/>
    </row>
    <row r="145" spans="1:3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 s="139"/>
      <c r="AF145" s="139"/>
      <c r="AG145" s="139"/>
    </row>
    <row r="146" spans="1:3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 s="139"/>
      <c r="AF146" s="139"/>
      <c r="AG146" s="139"/>
    </row>
    <row r="147" spans="1:3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 s="139"/>
      <c r="AF147" s="139"/>
      <c r="AG147" s="139"/>
    </row>
    <row r="148" spans="1:3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 s="139"/>
      <c r="AF148" s="139"/>
      <c r="AG148" s="139"/>
    </row>
    <row r="149" spans="1:3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 s="139"/>
      <c r="AF149" s="139"/>
      <c r="AG149" s="139"/>
    </row>
    <row r="150" spans="1:3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 s="139"/>
      <c r="AF150" s="139"/>
      <c r="AG150" s="139"/>
    </row>
    <row r="151" spans="1:3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 s="139"/>
      <c r="AF151" s="139"/>
      <c r="AG151" s="139"/>
    </row>
    <row r="152" spans="1:3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 s="139"/>
      <c r="AF152" s="139"/>
      <c r="AG152" s="139"/>
    </row>
    <row r="153" spans="1:3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 s="139"/>
      <c r="AF153" s="139"/>
      <c r="AG153" s="139"/>
    </row>
    <row r="154" spans="1:3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 s="139"/>
      <c r="AF154" s="139"/>
      <c r="AG154" s="139"/>
    </row>
    <row r="155" spans="1:3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 s="139"/>
      <c r="AF155" s="139"/>
      <c r="AG155" s="139"/>
    </row>
    <row r="156" spans="1:3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 s="139"/>
      <c r="AF156" s="139"/>
      <c r="AG156" s="139"/>
    </row>
    <row r="157" spans="1:3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 s="139"/>
      <c r="AF157" s="139"/>
      <c r="AG157" s="139"/>
    </row>
    <row r="158" spans="1:3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 s="139"/>
      <c r="AF158" s="139"/>
      <c r="AG158" s="139"/>
    </row>
    <row r="159" spans="1:3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 s="139"/>
      <c r="AF159" s="139"/>
      <c r="AG159" s="139"/>
    </row>
    <row r="160" spans="1:3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 s="139"/>
      <c r="AF160" s="139"/>
      <c r="AG160" s="139"/>
    </row>
    <row r="161" spans="1:3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 s="139"/>
      <c r="AF161" s="139"/>
      <c r="AG161" s="139"/>
    </row>
    <row r="162" spans="1:3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 s="139"/>
      <c r="AF162" s="139"/>
      <c r="AG162" s="139"/>
    </row>
    <row r="163" spans="1:3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 s="139"/>
      <c r="AF163" s="139"/>
      <c r="AG163" s="139"/>
    </row>
    <row r="164" spans="1:3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 s="139"/>
      <c r="AF164" s="139"/>
      <c r="AG164" s="139"/>
    </row>
    <row r="165" spans="1:3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 s="139"/>
      <c r="AF165" s="139"/>
      <c r="AG165" s="139"/>
    </row>
    <row r="166" spans="1:3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 s="139"/>
      <c r="AF166" s="139"/>
      <c r="AG166" s="139"/>
    </row>
    <row r="167" spans="1:3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 s="139"/>
      <c r="AF167" s="139"/>
      <c r="AG167" s="139"/>
    </row>
    <row r="168" spans="1:3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 s="139"/>
      <c r="AF168" s="139"/>
      <c r="AG168" s="139"/>
    </row>
    <row r="169" spans="1:3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 s="139"/>
      <c r="AF169" s="139"/>
      <c r="AG169" s="139"/>
    </row>
    <row r="170" spans="1:3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 s="139"/>
      <c r="AF170" s="139"/>
      <c r="AG170" s="139"/>
    </row>
    <row r="171" spans="1:3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 s="139"/>
      <c r="AF171" s="139"/>
      <c r="AG171" s="139"/>
    </row>
    <row r="172" spans="1:3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 s="139"/>
      <c r="AF172" s="139"/>
      <c r="AG172" s="139"/>
    </row>
    <row r="173" spans="1:3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 s="139"/>
      <c r="AF173" s="139"/>
      <c r="AG173" s="139"/>
    </row>
    <row r="174" spans="1:3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 s="139"/>
      <c r="AF174" s="139"/>
      <c r="AG174" s="139"/>
    </row>
    <row r="175" spans="1:3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 s="139"/>
      <c r="AF175" s="139"/>
      <c r="AG175" s="139"/>
    </row>
    <row r="176" spans="1:3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 s="139"/>
      <c r="AF176" s="139"/>
      <c r="AG176" s="139"/>
    </row>
    <row r="177" spans="1:3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 s="139"/>
      <c r="AF177" s="139"/>
      <c r="AG177" s="139"/>
    </row>
    <row r="178" spans="1:3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 s="139"/>
      <c r="AF178" s="139"/>
      <c r="AG178" s="139"/>
    </row>
    <row r="179" spans="1:3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 s="139"/>
      <c r="AF179" s="139"/>
      <c r="AG179" s="139"/>
    </row>
    <row r="180" spans="1:3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 s="139"/>
      <c r="AF180" s="139"/>
      <c r="AG180" s="139"/>
    </row>
    <row r="181" spans="1:3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 s="139"/>
      <c r="AF181" s="139"/>
      <c r="AG181" s="139"/>
    </row>
    <row r="182" spans="1:3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 s="139"/>
      <c r="AF182" s="139"/>
      <c r="AG182" s="139"/>
    </row>
    <row r="183" spans="1:3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 s="139"/>
      <c r="AF183" s="139"/>
      <c r="AG183" s="139"/>
    </row>
    <row r="184" spans="1:3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 s="139"/>
      <c r="AF184" s="139"/>
      <c r="AG184" s="139"/>
    </row>
    <row r="185" spans="1:3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 s="139"/>
      <c r="AF185" s="139"/>
      <c r="AG185" s="139"/>
    </row>
    <row r="186" spans="1:3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 s="139"/>
      <c r="AF186" s="139"/>
      <c r="AG186" s="139"/>
    </row>
    <row r="187" spans="1:3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 s="139"/>
      <c r="AF187" s="139"/>
      <c r="AG187" s="139"/>
    </row>
    <row r="188" spans="1:3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 s="139"/>
      <c r="AF188" s="139"/>
      <c r="AG188" s="139"/>
    </row>
    <row r="189" spans="1:3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 s="139"/>
      <c r="AF189" s="139"/>
      <c r="AG189" s="139"/>
    </row>
    <row r="190" spans="1:3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 s="139"/>
      <c r="AF190" s="139"/>
      <c r="AG190" s="139"/>
    </row>
    <row r="191" spans="1:3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 s="139"/>
      <c r="AF191" s="139"/>
      <c r="AG191" s="139"/>
    </row>
    <row r="192" spans="1:3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 s="139"/>
      <c r="AF192" s="139"/>
      <c r="AG192" s="139"/>
    </row>
    <row r="193" spans="1:3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 s="139"/>
      <c r="AF193" s="139"/>
      <c r="AG193" s="139"/>
    </row>
    <row r="194" spans="1:3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 s="139"/>
      <c r="AF194" s="139"/>
      <c r="AG194" s="139"/>
    </row>
    <row r="195" spans="1:3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 s="139"/>
      <c r="AF195" s="139"/>
      <c r="AG195" s="139"/>
    </row>
    <row r="196" spans="1:3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 s="139"/>
      <c r="AF196" s="139"/>
      <c r="AG196" s="139"/>
    </row>
    <row r="197" spans="1:3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 s="139"/>
      <c r="AF197" s="139"/>
      <c r="AG197" s="139"/>
    </row>
    <row r="198" spans="1:3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 s="139"/>
      <c r="AF198" s="139"/>
      <c r="AG198" s="139"/>
    </row>
    <row r="199" spans="1:3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 s="139"/>
      <c r="AF199" s="139"/>
      <c r="AG199" s="139"/>
    </row>
    <row r="200" spans="1:3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 s="139"/>
      <c r="AF200" s="139"/>
      <c r="AG200" s="139"/>
    </row>
    <row r="201" spans="1:3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 s="139"/>
      <c r="AF201" s="139"/>
      <c r="AG201" s="139"/>
    </row>
    <row r="202" spans="1:3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 s="139"/>
      <c r="AF202" s="139"/>
      <c r="AG202" s="139"/>
    </row>
    <row r="203" spans="1:3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 s="139"/>
      <c r="AF203" s="139"/>
      <c r="AG203" s="139"/>
    </row>
    <row r="204" spans="1:3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 s="139"/>
      <c r="AF204" s="139"/>
      <c r="AG204" s="139"/>
    </row>
    <row r="205" spans="1:3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 s="139"/>
      <c r="AF205" s="139"/>
      <c r="AG205" s="139"/>
    </row>
    <row r="206" spans="1:3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 s="139"/>
      <c r="AF206" s="139"/>
      <c r="AG206" s="139"/>
    </row>
    <row r="207" spans="1:3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 s="139"/>
      <c r="AF207" s="139"/>
      <c r="AG207" s="139"/>
    </row>
    <row r="208" spans="1:3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 s="139"/>
      <c r="AF208" s="139"/>
      <c r="AG208" s="139"/>
    </row>
    <row r="209" spans="1:3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 s="139"/>
      <c r="AF209" s="139"/>
      <c r="AG209" s="139"/>
    </row>
    <row r="210" spans="1:3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 s="139"/>
      <c r="AF210" s="139"/>
      <c r="AG210" s="139"/>
    </row>
    <row r="211" spans="1:3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 s="139"/>
      <c r="AF211" s="139"/>
      <c r="AG211" s="139"/>
    </row>
    <row r="212" spans="1:3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 s="139"/>
      <c r="AF212" s="139"/>
      <c r="AG212" s="139"/>
    </row>
    <row r="213" spans="1:3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 s="139"/>
      <c r="AF213" s="139"/>
      <c r="AG213" s="139"/>
    </row>
    <row r="214" spans="1:3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 s="139"/>
      <c r="AF214" s="139"/>
      <c r="AG214" s="139"/>
    </row>
    <row r="215" spans="1:3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 s="139"/>
      <c r="AF215" s="139"/>
      <c r="AG215" s="139"/>
    </row>
    <row r="216" spans="1:3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 s="139"/>
      <c r="AF216" s="139"/>
      <c r="AG216" s="139"/>
    </row>
    <row r="217" spans="1:3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 s="139"/>
      <c r="AF217" s="139"/>
      <c r="AG217" s="139"/>
    </row>
    <row r="218" spans="1:3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 s="139"/>
      <c r="AF218" s="139"/>
      <c r="AG218" s="139"/>
    </row>
    <row r="219" spans="1:3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 s="139"/>
      <c r="AF219" s="139"/>
      <c r="AG219" s="139"/>
    </row>
    <row r="220" spans="1:3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 s="139"/>
      <c r="AF220" s="139"/>
      <c r="AG220" s="139"/>
    </row>
    <row r="221" spans="1:3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 s="139"/>
      <c r="AF221" s="139"/>
      <c r="AG221" s="139"/>
    </row>
    <row r="222" spans="1:3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 s="139"/>
      <c r="AF222" s="139"/>
      <c r="AG222" s="139"/>
    </row>
    <row r="223" spans="1:3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 s="139"/>
      <c r="AF223" s="139"/>
      <c r="AG223" s="139"/>
    </row>
    <row r="224" spans="1:3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 s="139"/>
      <c r="AF224" s="139"/>
      <c r="AG224" s="139"/>
    </row>
    <row r="225" spans="1:3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 s="139"/>
      <c r="AF225" s="139"/>
      <c r="AG225" s="139"/>
    </row>
    <row r="226" spans="1:3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 s="139"/>
      <c r="AF226" s="139"/>
      <c r="AG226" s="139"/>
    </row>
    <row r="227" spans="1:3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 s="139"/>
      <c r="AF227" s="139"/>
      <c r="AG227" s="139"/>
    </row>
    <row r="228" spans="1:3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 s="139"/>
      <c r="AF228" s="139"/>
      <c r="AG228" s="139"/>
    </row>
    <row r="229" spans="1:3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 s="139"/>
      <c r="AF229" s="139"/>
      <c r="AG229" s="139"/>
    </row>
    <row r="230" spans="1:3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 s="139"/>
      <c r="AF230" s="139"/>
      <c r="AG230" s="139"/>
    </row>
    <row r="231" spans="1:3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 s="139"/>
      <c r="AF231" s="139"/>
      <c r="AG231" s="139"/>
    </row>
    <row r="232" spans="1:3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 s="139"/>
      <c r="AF232" s="139"/>
      <c r="AG232" s="139"/>
    </row>
    <row r="233" spans="1:3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 s="139"/>
      <c r="AF233" s="139"/>
      <c r="AG233" s="139"/>
    </row>
    <row r="234" spans="1:3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 s="139"/>
      <c r="AF234" s="139"/>
      <c r="AG234" s="139"/>
    </row>
    <row r="235" spans="1:3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 s="139"/>
      <c r="AF235" s="139"/>
      <c r="AG235" s="139"/>
    </row>
    <row r="236" spans="1:3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 s="139"/>
      <c r="AF236" s="139"/>
      <c r="AG236" s="139"/>
    </row>
    <row r="237" spans="1:3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 s="139"/>
      <c r="AF237" s="139"/>
      <c r="AG237" s="139"/>
    </row>
    <row r="238" spans="1:3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 s="139"/>
      <c r="AF238" s="139"/>
      <c r="AG238" s="139"/>
    </row>
    <row r="239" spans="1:3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 s="139"/>
      <c r="AF239" s="139"/>
      <c r="AG239" s="139"/>
    </row>
    <row r="240" spans="1:3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 s="139"/>
      <c r="AF240" s="139"/>
      <c r="AG240" s="139"/>
    </row>
    <row r="241" spans="1:3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 s="139"/>
      <c r="AF241" s="139"/>
      <c r="AG241" s="139"/>
    </row>
    <row r="242" spans="1:3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 s="139"/>
      <c r="AF242" s="139"/>
      <c r="AG242" s="139"/>
    </row>
    <row r="243" spans="1:3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 s="139"/>
      <c r="AF243" s="139"/>
      <c r="AG243" s="139"/>
    </row>
    <row r="244" spans="1:3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 s="139"/>
      <c r="AF244" s="139"/>
      <c r="AG244" s="139"/>
    </row>
    <row r="245" spans="1:3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 s="139"/>
      <c r="AF245" s="139"/>
      <c r="AG245" s="139"/>
    </row>
    <row r="246" spans="1:3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 s="139"/>
      <c r="AF246" s="139"/>
      <c r="AG246" s="139"/>
    </row>
    <row r="247" spans="1:3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 s="139"/>
      <c r="AF247" s="139"/>
      <c r="AG247" s="139"/>
    </row>
    <row r="248" spans="1:3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 s="139"/>
      <c r="AF248" s="139"/>
      <c r="AG248" s="139"/>
    </row>
    <row r="249" spans="1:3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 s="139"/>
      <c r="AF249" s="139"/>
      <c r="AG249" s="139"/>
    </row>
    <row r="250" spans="1:3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 s="139"/>
      <c r="AF250" s="139"/>
      <c r="AG250" s="139"/>
    </row>
    <row r="251" spans="1:3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 s="139"/>
      <c r="AF251" s="139"/>
      <c r="AG251" s="139"/>
    </row>
    <row r="252" spans="1:3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 s="139"/>
      <c r="AF252" s="139"/>
      <c r="AG252" s="139"/>
    </row>
    <row r="253" spans="1:3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 s="139"/>
      <c r="AF253" s="139"/>
      <c r="AG253" s="139"/>
    </row>
    <row r="254" spans="1:3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 s="139"/>
      <c r="AF254" s="139"/>
      <c r="AG254" s="139"/>
    </row>
    <row r="255" spans="1:3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 s="139"/>
      <c r="AF255" s="139"/>
      <c r="AG255" s="139"/>
    </row>
    <row r="256" spans="1:3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 s="139"/>
      <c r="AF256" s="139"/>
      <c r="AG256" s="139"/>
    </row>
    <row r="257" spans="1:3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 s="139"/>
      <c r="AF257" s="139"/>
      <c r="AG257" s="139"/>
    </row>
    <row r="258" spans="1:3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 s="139"/>
      <c r="AF258" s="139"/>
      <c r="AG258" s="139"/>
    </row>
    <row r="259" spans="1:3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 s="139"/>
      <c r="AF259" s="139"/>
      <c r="AG259" s="139"/>
    </row>
    <row r="260" spans="1:3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 s="139"/>
      <c r="AF260" s="139"/>
      <c r="AG260" s="139"/>
    </row>
    <row r="261" spans="1:3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 s="139"/>
      <c r="AF261" s="139"/>
      <c r="AG261" s="139"/>
    </row>
    <row r="262" spans="1:3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 s="139"/>
      <c r="AF262" s="139"/>
      <c r="AG262" s="139"/>
    </row>
    <row r="263" spans="1:3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 s="139"/>
      <c r="AF263" s="139"/>
      <c r="AG263" s="139"/>
    </row>
    <row r="264" spans="1:3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 s="139"/>
      <c r="AF264" s="139"/>
      <c r="AG264" s="139"/>
    </row>
    <row r="265" spans="1:3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 s="139"/>
      <c r="AF265" s="139"/>
      <c r="AG265" s="139"/>
    </row>
    <row r="266" spans="1:3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 s="139"/>
      <c r="AF266" s="139"/>
      <c r="AG266" s="139"/>
    </row>
    <row r="267" spans="1:3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 s="139"/>
      <c r="AF267" s="139"/>
      <c r="AG267" s="139"/>
    </row>
    <row r="268" spans="1:3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 s="139"/>
      <c r="AF268" s="139"/>
      <c r="AG268" s="139"/>
    </row>
    <row r="269" spans="1:3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 s="139"/>
      <c r="AF269" s="139"/>
      <c r="AG269" s="139"/>
    </row>
    <row r="270" spans="1:3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 s="139"/>
      <c r="AF270" s="139"/>
      <c r="AG270" s="139"/>
    </row>
    <row r="271" spans="1:3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 s="139"/>
      <c r="AF271" s="139"/>
      <c r="AG271" s="139"/>
    </row>
    <row r="272" spans="1:3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 s="139"/>
      <c r="AF272" s="139"/>
      <c r="AG272" s="139"/>
    </row>
    <row r="273" spans="1:3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 s="139"/>
      <c r="AF273" s="139"/>
      <c r="AG273" s="139"/>
    </row>
    <row r="274" spans="1:3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 s="139"/>
      <c r="AF274" s="139"/>
      <c r="AG274" s="139"/>
    </row>
    <row r="275" spans="1:3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 s="139"/>
      <c r="AF275" s="139"/>
      <c r="AG275" s="139"/>
    </row>
    <row r="276" spans="1:3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 s="139"/>
      <c r="AF276" s="139"/>
      <c r="AG276" s="139"/>
    </row>
    <row r="277" spans="1:3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 s="139"/>
      <c r="AF277" s="139"/>
      <c r="AG277" s="139"/>
    </row>
    <row r="278" spans="1:3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 s="139"/>
      <c r="AF278" s="139"/>
      <c r="AG278" s="139"/>
    </row>
    <row r="279" spans="1:3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 s="139"/>
      <c r="AF279" s="139"/>
      <c r="AG279" s="139"/>
    </row>
    <row r="280" spans="1:3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 s="139"/>
      <c r="AF280" s="139"/>
      <c r="AG280" s="139"/>
    </row>
    <row r="281" spans="1:3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 s="139"/>
      <c r="AF281" s="139"/>
      <c r="AG281" s="139"/>
    </row>
    <row r="282" spans="1:3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 s="139"/>
      <c r="AF282" s="139"/>
      <c r="AG282" s="139"/>
    </row>
    <row r="283" spans="1:3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 s="139"/>
      <c r="AF283" s="139"/>
      <c r="AG283" s="139"/>
    </row>
    <row r="284" spans="1:3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 s="139"/>
      <c r="AF284" s="139"/>
      <c r="AG284" s="139"/>
    </row>
    <row r="285" spans="1:3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 s="139"/>
      <c r="AF285" s="139"/>
      <c r="AG285" s="139"/>
    </row>
    <row r="286" spans="1:3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 s="139"/>
      <c r="AF286" s="139"/>
      <c r="AG286" s="139"/>
    </row>
    <row r="287" spans="1:3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 s="139"/>
      <c r="AF287" s="139"/>
      <c r="AG287" s="139"/>
    </row>
    <row r="288" spans="1:3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 s="139"/>
      <c r="AF288" s="139"/>
      <c r="AG288" s="139"/>
    </row>
    <row r="289" spans="1:3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 s="139"/>
      <c r="AF289" s="139"/>
      <c r="AG289" s="139"/>
    </row>
    <row r="290" spans="1:3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 s="139"/>
      <c r="AF290" s="139"/>
      <c r="AG290" s="139"/>
    </row>
    <row r="291" spans="1:3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 s="139"/>
      <c r="AF291" s="139"/>
      <c r="AG291" s="139"/>
    </row>
    <row r="292" spans="1:3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 s="139"/>
      <c r="AF292" s="139"/>
      <c r="AG292" s="139"/>
    </row>
    <row r="293" spans="1:3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 s="139"/>
      <c r="AF293" s="139"/>
      <c r="AG293" s="139"/>
    </row>
    <row r="294" spans="1:3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 s="139"/>
      <c r="AF294" s="139"/>
      <c r="AG294" s="139"/>
    </row>
    <row r="295" spans="1:3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 s="139"/>
      <c r="AF295" s="139"/>
      <c r="AG295" s="139"/>
    </row>
    <row r="296" spans="1:3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 s="139"/>
      <c r="AF296" s="139"/>
      <c r="AG296" s="139"/>
    </row>
    <row r="297" spans="1:3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 s="139"/>
      <c r="AF297" s="139"/>
      <c r="AG297" s="139"/>
    </row>
    <row r="298" spans="1:3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 s="139"/>
      <c r="AF298" s="139"/>
      <c r="AG298" s="139"/>
    </row>
    <row r="299" spans="1:3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 s="139"/>
      <c r="AF299" s="139"/>
      <c r="AG299" s="139"/>
    </row>
    <row r="300" spans="1:3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 s="139"/>
      <c r="AF300" s="139"/>
      <c r="AG300" s="139"/>
    </row>
  </sheetData>
  <sheetProtection algorithmName="SHA-512" hashValue="4x+MF20oUa3YIs/OVti7rwZB5gmHQtnHaeuJ9JJKnXhWy4X9J8ksWurVFSx/NtnapK6oC5vzb1MWiTxpOkkinw==" saltValue="lmOsAWIs1x0s8XZW0nkbug==" spinCount="100000" sheet="1" objects="1" scenarios="1" selectLockedCells="1" selectUnlockedCells="1"/>
  <conditionalFormatting sqref="C16:D77 F16:G77 I16:J77 L16:M77 O16:P77 R16:S77 U16:V77 AA16:AB77 X16:Y77">
    <cfRule type="cellIs" dxfId="14" priority="4" operator="lessThanOrEqual">
      <formula>79</formula>
    </cfRule>
  </conditionalFormatting>
  <conditionalFormatting sqref="AF16:AF77">
    <cfRule type="containsText" dxfId="13" priority="1" operator="containsText" text="YES">
      <formula>NOT(ISERROR(SEARCH("YES",AF16)))</formula>
    </cfRule>
    <cfRule type="containsText" dxfId="12" priority="2" operator="containsText" text="NO">
      <formula>NOT(ISERROR(SEARCH("NO",AF16)))</formula>
    </cfRule>
  </conditionalFormatting>
  <pageMargins left="0.23622047244094491" right="0.23622047244094491" top="0.74803149606299213" bottom="0.74803149606299213" header="0.31496062992125984" footer="0.31496062992125984"/>
  <pageSetup paperSize="175" scale="97" orientation="landscape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39E9-0340-4C3C-AE74-26AB7573D39A}">
  <dimension ref="A1:AN64"/>
  <sheetViews>
    <sheetView zoomScale="85" zoomScaleNormal="85" workbookViewId="0">
      <pane xSplit="2" ySplit="2" topLeftCell="H45" activePane="bottomRight" state="frozen"/>
      <selection activeCell="N74" sqref="N74"/>
      <selection pane="topRight" activeCell="N74" sqref="N74"/>
      <selection pane="bottomLeft" activeCell="N74" sqref="N74"/>
      <selection pane="bottomRight" activeCell="Y46" sqref="Y46"/>
    </sheetView>
  </sheetViews>
  <sheetFormatPr defaultRowHeight="14.4"/>
  <cols>
    <col min="2" max="2" width="25" customWidth="1"/>
    <col min="3" max="38" width="5" customWidth="1"/>
  </cols>
  <sheetData>
    <row r="1" spans="1:40" ht="134.4" customHeight="1">
      <c r="A1" s="152" t="s">
        <v>1</v>
      </c>
      <c r="B1" s="153" t="s">
        <v>0</v>
      </c>
      <c r="C1" s="154" t="s">
        <v>108</v>
      </c>
      <c r="D1" s="154" t="s">
        <v>108</v>
      </c>
      <c r="E1" s="154" t="s">
        <v>109</v>
      </c>
      <c r="F1" s="154" t="s">
        <v>109</v>
      </c>
      <c r="G1" s="154" t="s">
        <v>110</v>
      </c>
      <c r="H1" s="154" t="s">
        <v>110</v>
      </c>
      <c r="I1" s="154" t="s">
        <v>111</v>
      </c>
      <c r="J1" s="154" t="s">
        <v>111</v>
      </c>
      <c r="K1" s="154" t="s">
        <v>112</v>
      </c>
      <c r="L1" s="154" t="s">
        <v>112</v>
      </c>
      <c r="M1" s="154" t="s">
        <v>113</v>
      </c>
      <c r="N1" s="154" t="s">
        <v>113</v>
      </c>
      <c r="O1" s="154" t="s">
        <v>114</v>
      </c>
      <c r="P1" s="154" t="s">
        <v>114</v>
      </c>
      <c r="Q1" s="154" t="s">
        <v>115</v>
      </c>
      <c r="R1" s="154" t="s">
        <v>115</v>
      </c>
      <c r="S1" s="154" t="s">
        <v>116</v>
      </c>
      <c r="T1" s="154" t="s">
        <v>116</v>
      </c>
      <c r="U1" s="125" t="s">
        <v>97</v>
      </c>
      <c r="V1" s="125" t="s">
        <v>97</v>
      </c>
      <c r="W1" s="125" t="s">
        <v>98</v>
      </c>
      <c r="X1" s="125" t="s">
        <v>98</v>
      </c>
      <c r="Y1" s="125" t="s">
        <v>99</v>
      </c>
      <c r="Z1" s="125" t="s">
        <v>99</v>
      </c>
      <c r="AA1" s="125" t="s">
        <v>100</v>
      </c>
      <c r="AB1" s="125" t="s">
        <v>100</v>
      </c>
      <c r="AC1" s="125" t="s">
        <v>101</v>
      </c>
      <c r="AD1" s="125" t="s">
        <v>101</v>
      </c>
      <c r="AE1" s="125" t="s">
        <v>102</v>
      </c>
      <c r="AF1" s="125" t="s">
        <v>102</v>
      </c>
      <c r="AG1" s="125" t="s">
        <v>103</v>
      </c>
      <c r="AH1" s="125" t="s">
        <v>103</v>
      </c>
      <c r="AI1" s="125" t="s">
        <v>104</v>
      </c>
      <c r="AJ1" s="125" t="s">
        <v>104</v>
      </c>
      <c r="AK1" s="125" t="s">
        <v>105</v>
      </c>
      <c r="AL1" s="125" t="s">
        <v>105</v>
      </c>
      <c r="AM1" s="135" t="s">
        <v>189</v>
      </c>
      <c r="AN1" s="135" t="s">
        <v>198</v>
      </c>
    </row>
    <row r="2" spans="1:40" ht="16.2" thickBot="1">
      <c r="A2" s="128"/>
      <c r="B2" s="140"/>
      <c r="C2" s="129" t="s">
        <v>117</v>
      </c>
      <c r="D2" s="129" t="s">
        <v>118</v>
      </c>
      <c r="E2" s="129" t="s">
        <v>117</v>
      </c>
      <c r="F2" s="129" t="s">
        <v>118</v>
      </c>
      <c r="G2" s="129" t="s">
        <v>117</v>
      </c>
      <c r="H2" s="129" t="s">
        <v>118</v>
      </c>
      <c r="I2" s="129" t="s">
        <v>117</v>
      </c>
      <c r="J2" s="129" t="s">
        <v>118</v>
      </c>
      <c r="K2" s="129" t="s">
        <v>117</v>
      </c>
      <c r="L2" s="129" t="s">
        <v>118</v>
      </c>
      <c r="M2" s="129" t="s">
        <v>117</v>
      </c>
      <c r="N2" s="129" t="s">
        <v>118</v>
      </c>
      <c r="O2" s="129" t="s">
        <v>117</v>
      </c>
      <c r="P2" s="129" t="s">
        <v>118</v>
      </c>
      <c r="Q2" s="129" t="s">
        <v>117</v>
      </c>
      <c r="R2" s="129" t="s">
        <v>118</v>
      </c>
      <c r="S2" s="129" t="s">
        <v>117</v>
      </c>
      <c r="T2" s="129" t="s">
        <v>118</v>
      </c>
      <c r="U2" s="129" t="s">
        <v>180</v>
      </c>
      <c r="V2" s="129" t="s">
        <v>181</v>
      </c>
      <c r="W2" s="129" t="s">
        <v>180</v>
      </c>
      <c r="X2" s="129" t="s">
        <v>181</v>
      </c>
      <c r="Y2" s="129" t="s">
        <v>180</v>
      </c>
      <c r="Z2" s="129" t="s">
        <v>181</v>
      </c>
      <c r="AA2" s="129" t="s">
        <v>180</v>
      </c>
      <c r="AB2" s="129" t="s">
        <v>181</v>
      </c>
      <c r="AC2" s="129" t="s">
        <v>180</v>
      </c>
      <c r="AD2" s="129" t="s">
        <v>181</v>
      </c>
      <c r="AE2" s="129" t="s">
        <v>180</v>
      </c>
      <c r="AF2" s="129" t="s">
        <v>181</v>
      </c>
      <c r="AG2" s="129" t="s">
        <v>180</v>
      </c>
      <c r="AH2" s="129" t="s">
        <v>181</v>
      </c>
      <c r="AI2" s="129" t="s">
        <v>180</v>
      </c>
      <c r="AJ2" s="129" t="s">
        <v>181</v>
      </c>
      <c r="AK2" s="129" t="s">
        <v>180</v>
      </c>
      <c r="AL2" s="129" t="s">
        <v>181</v>
      </c>
      <c r="AM2" s="136"/>
    </row>
    <row r="3" spans="1:40" ht="18">
      <c r="A3" s="155">
        <v>1</v>
      </c>
      <c r="B3" s="156" t="s">
        <v>35</v>
      </c>
      <c r="C3" s="157">
        <v>87</v>
      </c>
      <c r="D3" s="157">
        <v>90</v>
      </c>
      <c r="E3" s="157">
        <v>87</v>
      </c>
      <c r="F3" s="157">
        <v>93</v>
      </c>
      <c r="G3" s="157">
        <v>85</v>
      </c>
      <c r="H3" s="157">
        <v>82</v>
      </c>
      <c r="I3" s="157">
        <v>94</v>
      </c>
      <c r="J3" s="157">
        <v>86</v>
      </c>
      <c r="K3" s="157">
        <v>84</v>
      </c>
      <c r="L3" s="157">
        <v>87</v>
      </c>
      <c r="M3" s="157">
        <v>88</v>
      </c>
      <c r="N3" s="157">
        <v>96</v>
      </c>
      <c r="O3" s="157">
        <v>91</v>
      </c>
      <c r="P3" s="157">
        <v>92</v>
      </c>
      <c r="Q3" s="157">
        <v>90</v>
      </c>
      <c r="R3" s="157">
        <v>90</v>
      </c>
      <c r="S3" s="157">
        <v>95</v>
      </c>
      <c r="T3" s="157">
        <v>93</v>
      </c>
      <c r="U3" s="111">
        <v>84</v>
      </c>
      <c r="V3" s="111">
        <v>90</v>
      </c>
      <c r="W3" s="111">
        <v>95</v>
      </c>
      <c r="X3" s="111">
        <v>96</v>
      </c>
      <c r="Y3" s="111">
        <v>86</v>
      </c>
      <c r="Z3" s="111">
        <v>86</v>
      </c>
      <c r="AA3" s="111">
        <v>94</v>
      </c>
      <c r="AB3" s="111">
        <v>99</v>
      </c>
      <c r="AC3" s="111">
        <v>94</v>
      </c>
      <c r="AD3" s="111">
        <v>99</v>
      </c>
      <c r="AE3" s="111">
        <v>92</v>
      </c>
      <c r="AF3" s="111">
        <v>98</v>
      </c>
      <c r="AG3" s="111">
        <v>95</v>
      </c>
      <c r="AH3" s="111">
        <v>95</v>
      </c>
      <c r="AI3" s="111">
        <v>86</v>
      </c>
      <c r="AJ3" s="111">
        <v>96</v>
      </c>
      <c r="AK3" s="111">
        <v>78</v>
      </c>
      <c r="AL3" s="111">
        <v>89</v>
      </c>
      <c r="AM3" s="166" t="str">
        <f>IF(COUNTIF($C3:$AL3,"&lt;=79")&gt;0,"NO","YES")</f>
        <v>NO</v>
      </c>
      <c r="AN3" s="166">
        <f>(COUNTIF($C3:$AL3,"&lt;=79"))</f>
        <v>1</v>
      </c>
    </row>
    <row r="4" spans="1:40" ht="18">
      <c r="A4" s="158">
        <v>2</v>
      </c>
      <c r="B4" s="159" t="s">
        <v>36</v>
      </c>
      <c r="C4" s="160">
        <v>88</v>
      </c>
      <c r="D4" s="160">
        <v>97</v>
      </c>
      <c r="E4" s="160">
        <v>90</v>
      </c>
      <c r="F4" s="160">
        <v>94</v>
      </c>
      <c r="G4" s="160">
        <v>86</v>
      </c>
      <c r="H4" s="160">
        <v>88</v>
      </c>
      <c r="I4" s="160">
        <v>96</v>
      </c>
      <c r="J4" s="160">
        <v>91</v>
      </c>
      <c r="K4" s="160">
        <v>83</v>
      </c>
      <c r="L4" s="160">
        <v>86</v>
      </c>
      <c r="M4" s="160">
        <v>96</v>
      </c>
      <c r="N4" s="160">
        <v>98</v>
      </c>
      <c r="O4" s="160">
        <v>92</v>
      </c>
      <c r="P4" s="160">
        <v>95</v>
      </c>
      <c r="Q4" s="160">
        <v>90</v>
      </c>
      <c r="R4" s="160">
        <v>94</v>
      </c>
      <c r="S4" s="160">
        <v>95</v>
      </c>
      <c r="T4" s="160">
        <v>98</v>
      </c>
      <c r="U4" s="106">
        <v>95</v>
      </c>
      <c r="V4" s="106">
        <v>96</v>
      </c>
      <c r="W4" s="106">
        <v>96</v>
      </c>
      <c r="X4" s="106">
        <v>96</v>
      </c>
      <c r="Y4" s="106">
        <v>94</v>
      </c>
      <c r="Z4" s="106">
        <v>94</v>
      </c>
      <c r="AA4" s="106">
        <v>96</v>
      </c>
      <c r="AB4" s="106">
        <v>99</v>
      </c>
      <c r="AC4" s="106">
        <v>96</v>
      </c>
      <c r="AD4" s="106">
        <v>99</v>
      </c>
      <c r="AE4" s="106">
        <v>98</v>
      </c>
      <c r="AF4" s="106">
        <v>98</v>
      </c>
      <c r="AG4" s="106">
        <v>95</v>
      </c>
      <c r="AH4" s="106">
        <v>96</v>
      </c>
      <c r="AI4" s="106">
        <v>93</v>
      </c>
      <c r="AJ4" s="106">
        <v>98</v>
      </c>
      <c r="AK4" s="106">
        <v>93</v>
      </c>
      <c r="AL4" s="106">
        <v>90</v>
      </c>
      <c r="AM4" s="166" t="str">
        <f t="shared" ref="AM4:AM64" si="0">IF(COUNTIF(C4:AL4,"&lt;=79")&gt;0,"NO","YES")</f>
        <v>YES</v>
      </c>
      <c r="AN4" s="166">
        <f t="shared" ref="AN4:AN64" si="1">(COUNTIF($C4:$AL4,"&lt;=79"))</f>
        <v>0</v>
      </c>
    </row>
    <row r="5" spans="1:40" ht="18">
      <c r="A5" s="158">
        <v>3</v>
      </c>
      <c r="B5" s="159" t="s">
        <v>37</v>
      </c>
      <c r="C5" s="160">
        <v>79</v>
      </c>
      <c r="D5" s="160">
        <v>86</v>
      </c>
      <c r="E5" s="160">
        <v>83</v>
      </c>
      <c r="F5" s="160">
        <v>89</v>
      </c>
      <c r="G5" s="160">
        <v>81</v>
      </c>
      <c r="H5" s="160">
        <v>80</v>
      </c>
      <c r="I5" s="160">
        <v>86</v>
      </c>
      <c r="J5" s="160">
        <v>86</v>
      </c>
      <c r="K5" s="160">
        <v>80</v>
      </c>
      <c r="L5" s="160">
        <v>77</v>
      </c>
      <c r="M5" s="160">
        <v>77</v>
      </c>
      <c r="N5" s="160">
        <v>85</v>
      </c>
      <c r="O5" s="160">
        <v>86</v>
      </c>
      <c r="P5" s="160">
        <v>87</v>
      </c>
      <c r="Q5" s="160">
        <v>84</v>
      </c>
      <c r="R5" s="160">
        <v>90</v>
      </c>
      <c r="S5" s="160">
        <v>95</v>
      </c>
      <c r="T5" s="160">
        <v>95</v>
      </c>
      <c r="U5" s="106">
        <v>75</v>
      </c>
      <c r="V5" s="106">
        <v>76</v>
      </c>
      <c r="W5" s="106">
        <v>95</v>
      </c>
      <c r="X5" s="106">
        <v>96</v>
      </c>
      <c r="Y5" s="106">
        <v>75</v>
      </c>
      <c r="Z5" s="106">
        <v>74</v>
      </c>
      <c r="AA5" s="106">
        <v>87</v>
      </c>
      <c r="AB5" s="106">
        <v>91</v>
      </c>
      <c r="AC5" s="106">
        <v>87</v>
      </c>
      <c r="AD5" s="106">
        <v>91</v>
      </c>
      <c r="AE5" s="106">
        <v>87</v>
      </c>
      <c r="AF5" s="106">
        <v>89</v>
      </c>
      <c r="AG5" s="106">
        <v>70</v>
      </c>
      <c r="AH5" s="106">
        <v>80</v>
      </c>
      <c r="AI5" s="106">
        <v>89</v>
      </c>
      <c r="AJ5" s="106">
        <v>91</v>
      </c>
      <c r="AK5" s="106">
        <v>75</v>
      </c>
      <c r="AL5" s="106">
        <v>75</v>
      </c>
      <c r="AM5" s="166" t="str">
        <f t="shared" si="0"/>
        <v>NO</v>
      </c>
      <c r="AN5" s="166">
        <f t="shared" si="1"/>
        <v>10</v>
      </c>
    </row>
    <row r="6" spans="1:40" ht="18">
      <c r="A6" s="158">
        <v>4</v>
      </c>
      <c r="B6" s="159" t="s">
        <v>38</v>
      </c>
      <c r="C6" s="160">
        <v>87</v>
      </c>
      <c r="D6" s="160">
        <v>93</v>
      </c>
      <c r="E6" s="160">
        <v>92</v>
      </c>
      <c r="F6" s="160">
        <v>95</v>
      </c>
      <c r="G6" s="160">
        <v>85</v>
      </c>
      <c r="H6" s="160">
        <v>86</v>
      </c>
      <c r="I6" s="160">
        <v>96</v>
      </c>
      <c r="J6" s="160">
        <v>92</v>
      </c>
      <c r="K6" s="160">
        <v>85</v>
      </c>
      <c r="L6" s="160">
        <v>85</v>
      </c>
      <c r="M6" s="160">
        <v>89</v>
      </c>
      <c r="N6" s="160">
        <v>92</v>
      </c>
      <c r="O6" s="160">
        <v>89</v>
      </c>
      <c r="P6" s="160">
        <v>95</v>
      </c>
      <c r="Q6" s="160">
        <v>96</v>
      </c>
      <c r="R6" s="160">
        <v>98</v>
      </c>
      <c r="S6" s="160">
        <v>95</v>
      </c>
      <c r="T6" s="160">
        <v>98</v>
      </c>
      <c r="U6" s="106">
        <v>94</v>
      </c>
      <c r="V6" s="106">
        <v>94</v>
      </c>
      <c r="W6" s="106">
        <v>95</v>
      </c>
      <c r="X6" s="106">
        <v>96</v>
      </c>
      <c r="Y6" s="106">
        <v>92</v>
      </c>
      <c r="Z6" s="106">
        <v>85</v>
      </c>
      <c r="AA6" s="106">
        <v>95</v>
      </c>
      <c r="AB6" s="106">
        <v>97</v>
      </c>
      <c r="AC6" s="106">
        <v>95</v>
      </c>
      <c r="AD6" s="106">
        <v>97</v>
      </c>
      <c r="AE6" s="106">
        <v>96</v>
      </c>
      <c r="AF6" s="106">
        <v>98</v>
      </c>
      <c r="AG6" s="106">
        <v>95</v>
      </c>
      <c r="AH6" s="106">
        <v>96</v>
      </c>
      <c r="AI6" s="106">
        <v>95</v>
      </c>
      <c r="AJ6" s="106">
        <v>96</v>
      </c>
      <c r="AK6" s="106">
        <v>86</v>
      </c>
      <c r="AL6" s="106">
        <v>85</v>
      </c>
      <c r="AM6" s="166" t="str">
        <f t="shared" si="0"/>
        <v>YES</v>
      </c>
      <c r="AN6" s="166">
        <f t="shared" si="1"/>
        <v>0</v>
      </c>
    </row>
    <row r="7" spans="1:40" ht="18">
      <c r="A7" s="158">
        <v>5</v>
      </c>
      <c r="B7" s="159" t="s">
        <v>39</v>
      </c>
      <c r="C7" s="160">
        <v>87</v>
      </c>
      <c r="D7" s="160">
        <v>92</v>
      </c>
      <c r="E7" s="160">
        <v>92</v>
      </c>
      <c r="F7" s="160">
        <v>93</v>
      </c>
      <c r="G7" s="160">
        <v>87</v>
      </c>
      <c r="H7" s="160">
        <v>85</v>
      </c>
      <c r="I7" s="160">
        <v>96</v>
      </c>
      <c r="J7" s="160">
        <v>90</v>
      </c>
      <c r="K7" s="160">
        <v>81</v>
      </c>
      <c r="L7" s="160">
        <v>84</v>
      </c>
      <c r="M7" s="160">
        <v>91</v>
      </c>
      <c r="N7" s="160">
        <v>90</v>
      </c>
      <c r="O7" s="160">
        <v>91</v>
      </c>
      <c r="P7" s="160">
        <v>92</v>
      </c>
      <c r="Q7" s="160">
        <v>92</v>
      </c>
      <c r="R7" s="160">
        <v>90</v>
      </c>
      <c r="S7" s="160">
        <v>95</v>
      </c>
      <c r="T7" s="160">
        <v>98</v>
      </c>
      <c r="U7" s="106">
        <v>92</v>
      </c>
      <c r="V7" s="106">
        <v>93</v>
      </c>
      <c r="W7" s="106">
        <v>95</v>
      </c>
      <c r="X7" s="106">
        <v>96</v>
      </c>
      <c r="Y7" s="106">
        <v>96</v>
      </c>
      <c r="Z7" s="106">
        <v>88</v>
      </c>
      <c r="AA7" s="106">
        <v>97</v>
      </c>
      <c r="AB7" s="106">
        <v>99</v>
      </c>
      <c r="AC7" s="106">
        <v>97</v>
      </c>
      <c r="AD7" s="106">
        <v>99</v>
      </c>
      <c r="AE7" s="106">
        <v>95</v>
      </c>
      <c r="AF7" s="106">
        <v>98</v>
      </c>
      <c r="AG7" s="106">
        <v>95</v>
      </c>
      <c r="AH7" s="106">
        <v>94</v>
      </c>
      <c r="AI7" s="106">
        <v>95</v>
      </c>
      <c r="AJ7" s="106">
        <v>96</v>
      </c>
      <c r="AK7" s="106">
        <v>91</v>
      </c>
      <c r="AL7" s="106">
        <v>90</v>
      </c>
      <c r="AM7" s="166" t="str">
        <f t="shared" si="0"/>
        <v>YES</v>
      </c>
      <c r="AN7" s="166">
        <f t="shared" si="1"/>
        <v>0</v>
      </c>
    </row>
    <row r="8" spans="1:40" ht="18">
      <c r="A8" s="158">
        <v>6</v>
      </c>
      <c r="B8" s="159" t="s">
        <v>40</v>
      </c>
      <c r="C8" s="160">
        <v>88</v>
      </c>
      <c r="D8" s="160">
        <v>89</v>
      </c>
      <c r="E8" s="160">
        <v>92</v>
      </c>
      <c r="F8" s="160">
        <v>95</v>
      </c>
      <c r="G8" s="160">
        <v>92</v>
      </c>
      <c r="H8" s="160">
        <v>90</v>
      </c>
      <c r="I8" s="160">
        <v>95</v>
      </c>
      <c r="J8" s="160">
        <v>95</v>
      </c>
      <c r="K8" s="160">
        <v>87</v>
      </c>
      <c r="L8" s="160">
        <v>88</v>
      </c>
      <c r="M8" s="160">
        <v>91</v>
      </c>
      <c r="N8" s="160">
        <v>92</v>
      </c>
      <c r="O8" s="160">
        <v>89</v>
      </c>
      <c r="P8" s="160">
        <v>95</v>
      </c>
      <c r="Q8" s="160">
        <v>94</v>
      </c>
      <c r="R8" s="160">
        <v>96</v>
      </c>
      <c r="S8" s="160">
        <v>95</v>
      </c>
      <c r="T8" s="160">
        <v>95</v>
      </c>
      <c r="U8" s="106">
        <v>90</v>
      </c>
      <c r="V8" s="106">
        <v>93</v>
      </c>
      <c r="W8" s="106">
        <v>96</v>
      </c>
      <c r="X8" s="106">
        <v>96</v>
      </c>
      <c r="Y8" s="106">
        <v>96</v>
      </c>
      <c r="Z8" s="106">
        <v>89</v>
      </c>
      <c r="AA8" s="106">
        <v>95</v>
      </c>
      <c r="AB8" s="106">
        <v>98</v>
      </c>
      <c r="AC8" s="106">
        <v>95</v>
      </c>
      <c r="AD8" s="106">
        <v>98</v>
      </c>
      <c r="AE8" s="106">
        <v>98</v>
      </c>
      <c r="AF8" s="106">
        <v>98</v>
      </c>
      <c r="AG8" s="106">
        <v>94</v>
      </c>
      <c r="AH8" s="106">
        <v>97</v>
      </c>
      <c r="AI8" s="106">
        <v>88</v>
      </c>
      <c r="AJ8" s="106">
        <v>95</v>
      </c>
      <c r="AK8" s="106">
        <v>90</v>
      </c>
      <c r="AL8" s="106">
        <v>91</v>
      </c>
      <c r="AM8" s="166" t="str">
        <f t="shared" si="0"/>
        <v>YES</v>
      </c>
      <c r="AN8" s="166">
        <f t="shared" si="1"/>
        <v>0</v>
      </c>
    </row>
    <row r="9" spans="1:40" ht="18">
      <c r="A9" s="158">
        <v>7</v>
      </c>
      <c r="B9" s="159" t="s">
        <v>41</v>
      </c>
      <c r="C9" s="160">
        <v>88</v>
      </c>
      <c r="D9" s="160">
        <v>88</v>
      </c>
      <c r="E9" s="160">
        <v>91</v>
      </c>
      <c r="F9" s="160">
        <v>95</v>
      </c>
      <c r="G9" s="160">
        <v>86</v>
      </c>
      <c r="H9" s="160">
        <v>87</v>
      </c>
      <c r="I9" s="160">
        <v>96</v>
      </c>
      <c r="J9" s="160">
        <v>91</v>
      </c>
      <c r="K9" s="160">
        <v>85</v>
      </c>
      <c r="L9" s="160">
        <v>88</v>
      </c>
      <c r="M9" s="160">
        <v>92</v>
      </c>
      <c r="N9" s="160">
        <v>96</v>
      </c>
      <c r="O9" s="160">
        <v>93</v>
      </c>
      <c r="P9" s="160">
        <v>97</v>
      </c>
      <c r="Q9" s="160">
        <v>94</v>
      </c>
      <c r="R9" s="160">
        <v>95</v>
      </c>
      <c r="S9" s="160">
        <v>95</v>
      </c>
      <c r="T9" s="160">
        <v>94</v>
      </c>
      <c r="U9" s="106">
        <v>92</v>
      </c>
      <c r="V9" s="106">
        <v>93</v>
      </c>
      <c r="W9" s="106">
        <v>95</v>
      </c>
      <c r="X9" s="106">
        <v>96</v>
      </c>
      <c r="Y9" s="106">
        <v>91</v>
      </c>
      <c r="Z9" s="106">
        <v>87</v>
      </c>
      <c r="AA9" s="106">
        <v>91</v>
      </c>
      <c r="AB9" s="106">
        <v>96</v>
      </c>
      <c r="AC9" s="106">
        <v>91</v>
      </c>
      <c r="AD9" s="106">
        <v>96</v>
      </c>
      <c r="AE9" s="106">
        <v>97</v>
      </c>
      <c r="AF9" s="106">
        <v>98</v>
      </c>
      <c r="AG9" s="106">
        <v>95</v>
      </c>
      <c r="AH9" s="106">
        <v>93</v>
      </c>
      <c r="AI9" s="106">
        <v>92</v>
      </c>
      <c r="AJ9" s="106">
        <v>97</v>
      </c>
      <c r="AK9" s="106">
        <v>85</v>
      </c>
      <c r="AL9" s="106">
        <v>85</v>
      </c>
      <c r="AM9" s="166" t="str">
        <f t="shared" si="0"/>
        <v>YES</v>
      </c>
      <c r="AN9" s="166">
        <f t="shared" si="1"/>
        <v>0</v>
      </c>
    </row>
    <row r="10" spans="1:40" ht="18">
      <c r="A10" s="158">
        <v>8</v>
      </c>
      <c r="B10" s="159" t="s">
        <v>42</v>
      </c>
      <c r="C10" s="160">
        <v>80</v>
      </c>
      <c r="D10" s="160">
        <v>84</v>
      </c>
      <c r="E10" s="160">
        <v>85</v>
      </c>
      <c r="F10" s="160">
        <v>91</v>
      </c>
      <c r="G10" s="160">
        <v>86</v>
      </c>
      <c r="H10" s="160">
        <v>82</v>
      </c>
      <c r="I10" s="160">
        <v>94</v>
      </c>
      <c r="J10" s="160">
        <v>88</v>
      </c>
      <c r="K10" s="160">
        <v>87</v>
      </c>
      <c r="L10" s="160">
        <v>88</v>
      </c>
      <c r="M10" s="160">
        <v>79</v>
      </c>
      <c r="N10" s="160">
        <v>80</v>
      </c>
      <c r="O10" s="160">
        <v>88</v>
      </c>
      <c r="P10" s="160">
        <v>92</v>
      </c>
      <c r="Q10" s="160">
        <v>93</v>
      </c>
      <c r="R10" s="160">
        <v>95</v>
      </c>
      <c r="S10" s="160">
        <v>94</v>
      </c>
      <c r="T10" s="160">
        <v>97</v>
      </c>
      <c r="U10" s="106">
        <v>83</v>
      </c>
      <c r="V10" s="106">
        <v>82</v>
      </c>
      <c r="W10" s="106">
        <v>96</v>
      </c>
      <c r="X10" s="106">
        <v>96</v>
      </c>
      <c r="Y10" s="106">
        <v>94</v>
      </c>
      <c r="Z10" s="106">
        <v>85</v>
      </c>
      <c r="AA10" s="106">
        <v>93</v>
      </c>
      <c r="AB10" s="106">
        <v>97</v>
      </c>
      <c r="AC10" s="106">
        <v>93</v>
      </c>
      <c r="AD10" s="106">
        <v>97</v>
      </c>
      <c r="AE10" s="106">
        <v>90</v>
      </c>
      <c r="AF10" s="106">
        <v>98</v>
      </c>
      <c r="AG10" s="106">
        <v>96</v>
      </c>
      <c r="AH10" s="106">
        <v>91</v>
      </c>
      <c r="AI10" s="106">
        <v>90</v>
      </c>
      <c r="AJ10" s="106">
        <v>95</v>
      </c>
      <c r="AK10" s="106">
        <v>75</v>
      </c>
      <c r="AL10" s="106">
        <v>75</v>
      </c>
      <c r="AM10" s="166" t="str">
        <f t="shared" si="0"/>
        <v>NO</v>
      </c>
      <c r="AN10" s="166">
        <f t="shared" si="1"/>
        <v>3</v>
      </c>
    </row>
    <row r="11" spans="1:40" ht="18">
      <c r="A11" s="158">
        <v>9</v>
      </c>
      <c r="B11" s="159" t="s">
        <v>43</v>
      </c>
      <c r="C11" s="160">
        <v>89</v>
      </c>
      <c r="D11" s="160">
        <v>88</v>
      </c>
      <c r="E11" s="160">
        <v>95</v>
      </c>
      <c r="F11" s="160">
        <v>95</v>
      </c>
      <c r="G11" s="160">
        <v>92</v>
      </c>
      <c r="H11" s="160">
        <v>90</v>
      </c>
      <c r="I11" s="160">
        <v>98</v>
      </c>
      <c r="J11" s="160">
        <v>94</v>
      </c>
      <c r="K11" s="160">
        <v>86</v>
      </c>
      <c r="L11" s="160">
        <v>89</v>
      </c>
      <c r="M11" s="160">
        <v>93</v>
      </c>
      <c r="N11" s="160">
        <v>96</v>
      </c>
      <c r="O11" s="160">
        <v>91</v>
      </c>
      <c r="P11" s="160">
        <v>94</v>
      </c>
      <c r="Q11" s="160">
        <v>95</v>
      </c>
      <c r="R11" s="160">
        <v>96</v>
      </c>
      <c r="S11" s="160">
        <v>95</v>
      </c>
      <c r="T11" s="160">
        <v>98</v>
      </c>
      <c r="U11" s="106">
        <v>92</v>
      </c>
      <c r="V11" s="106">
        <v>90</v>
      </c>
      <c r="W11" s="106">
        <v>95</v>
      </c>
      <c r="X11" s="106">
        <v>96</v>
      </c>
      <c r="Y11" s="106">
        <v>92</v>
      </c>
      <c r="Z11" s="106">
        <v>88</v>
      </c>
      <c r="AA11" s="106">
        <v>96</v>
      </c>
      <c r="AB11" s="106">
        <v>99</v>
      </c>
      <c r="AC11" s="106">
        <v>96</v>
      </c>
      <c r="AD11" s="106">
        <v>99</v>
      </c>
      <c r="AE11" s="106">
        <v>96</v>
      </c>
      <c r="AF11" s="106">
        <v>98</v>
      </c>
      <c r="AG11" s="106">
        <v>96</v>
      </c>
      <c r="AH11" s="106">
        <v>98</v>
      </c>
      <c r="AI11" s="106">
        <v>92</v>
      </c>
      <c r="AJ11" s="106">
        <v>97</v>
      </c>
      <c r="AK11" s="106">
        <v>83</v>
      </c>
      <c r="AL11" s="106">
        <v>90</v>
      </c>
      <c r="AM11" s="166" t="str">
        <f t="shared" si="0"/>
        <v>YES</v>
      </c>
      <c r="AN11" s="166">
        <f t="shared" si="1"/>
        <v>0</v>
      </c>
    </row>
    <row r="12" spans="1:40" ht="18">
      <c r="A12" s="158">
        <v>10</v>
      </c>
      <c r="B12" s="159" t="s">
        <v>44</v>
      </c>
      <c r="C12" s="160">
        <v>82</v>
      </c>
      <c r="D12" s="160">
        <v>77</v>
      </c>
      <c r="E12" s="160">
        <v>86</v>
      </c>
      <c r="F12" s="160">
        <v>94</v>
      </c>
      <c r="G12" s="160">
        <v>82</v>
      </c>
      <c r="H12" s="160">
        <v>80</v>
      </c>
      <c r="I12" s="160">
        <v>92</v>
      </c>
      <c r="J12" s="160">
        <v>87</v>
      </c>
      <c r="K12" s="160">
        <v>82</v>
      </c>
      <c r="L12" s="160">
        <v>85</v>
      </c>
      <c r="M12" s="160">
        <v>82</v>
      </c>
      <c r="N12" s="160">
        <v>84</v>
      </c>
      <c r="O12" s="160">
        <v>91</v>
      </c>
      <c r="P12" s="160">
        <v>89</v>
      </c>
      <c r="Q12" s="160">
        <v>88</v>
      </c>
      <c r="R12" s="160">
        <v>90</v>
      </c>
      <c r="S12" s="160">
        <v>95</v>
      </c>
      <c r="T12" s="160">
        <v>93</v>
      </c>
      <c r="U12" s="106">
        <v>91</v>
      </c>
      <c r="V12" s="106">
        <v>94</v>
      </c>
      <c r="W12" s="106">
        <v>94</v>
      </c>
      <c r="X12" s="106">
        <v>96</v>
      </c>
      <c r="Y12" s="106">
        <v>92</v>
      </c>
      <c r="Z12" s="106">
        <v>86</v>
      </c>
      <c r="AA12" s="106">
        <v>96</v>
      </c>
      <c r="AB12" s="106">
        <v>98</v>
      </c>
      <c r="AC12" s="106">
        <v>96</v>
      </c>
      <c r="AD12" s="106">
        <v>98</v>
      </c>
      <c r="AE12" s="106">
        <v>92</v>
      </c>
      <c r="AF12" s="106">
        <v>96</v>
      </c>
      <c r="AG12" s="106">
        <v>94</v>
      </c>
      <c r="AH12" s="106">
        <v>95</v>
      </c>
      <c r="AI12" s="106">
        <v>93</v>
      </c>
      <c r="AJ12" s="106">
        <v>95</v>
      </c>
      <c r="AK12" s="106">
        <v>85</v>
      </c>
      <c r="AL12" s="106">
        <v>87</v>
      </c>
      <c r="AM12" s="166" t="str">
        <f t="shared" si="0"/>
        <v>NO</v>
      </c>
      <c r="AN12" s="166">
        <f t="shared" si="1"/>
        <v>1</v>
      </c>
    </row>
    <row r="13" spans="1:40" ht="18">
      <c r="A13" s="158">
        <v>11</v>
      </c>
      <c r="B13" s="159" t="s">
        <v>45</v>
      </c>
      <c r="C13" s="160">
        <v>87</v>
      </c>
      <c r="D13" s="160">
        <v>89</v>
      </c>
      <c r="E13" s="160">
        <v>93</v>
      </c>
      <c r="F13" s="160">
        <v>95</v>
      </c>
      <c r="G13" s="160">
        <v>85</v>
      </c>
      <c r="H13" s="160">
        <v>86</v>
      </c>
      <c r="I13" s="160">
        <v>94</v>
      </c>
      <c r="J13" s="160">
        <v>92</v>
      </c>
      <c r="K13" s="160">
        <v>85</v>
      </c>
      <c r="L13" s="160">
        <v>87</v>
      </c>
      <c r="M13" s="160">
        <v>81</v>
      </c>
      <c r="N13" s="160">
        <v>95</v>
      </c>
      <c r="O13" s="160">
        <v>91</v>
      </c>
      <c r="P13" s="160">
        <v>95</v>
      </c>
      <c r="Q13" s="160">
        <v>90</v>
      </c>
      <c r="R13" s="160">
        <v>92</v>
      </c>
      <c r="S13" s="160">
        <v>95</v>
      </c>
      <c r="T13" s="160">
        <v>98</v>
      </c>
      <c r="U13" s="106">
        <v>89</v>
      </c>
      <c r="V13" s="106">
        <v>93</v>
      </c>
      <c r="W13" s="106">
        <v>96</v>
      </c>
      <c r="X13" s="106">
        <v>97</v>
      </c>
      <c r="Y13" s="106">
        <v>94</v>
      </c>
      <c r="Z13" s="106">
        <v>89</v>
      </c>
      <c r="AA13" s="106">
        <v>96</v>
      </c>
      <c r="AB13" s="106">
        <v>98</v>
      </c>
      <c r="AC13" s="106">
        <v>96</v>
      </c>
      <c r="AD13" s="106">
        <v>98</v>
      </c>
      <c r="AE13" s="106">
        <v>96</v>
      </c>
      <c r="AF13" s="106">
        <v>98</v>
      </c>
      <c r="AG13" s="106">
        <v>95</v>
      </c>
      <c r="AH13" s="106">
        <v>96</v>
      </c>
      <c r="AI13" s="106">
        <v>91</v>
      </c>
      <c r="AJ13" s="106">
        <v>95</v>
      </c>
      <c r="AK13" s="106">
        <v>90</v>
      </c>
      <c r="AL13" s="106">
        <v>89</v>
      </c>
      <c r="AM13" s="166" t="str">
        <f t="shared" si="0"/>
        <v>YES</v>
      </c>
      <c r="AN13" s="166">
        <f t="shared" si="1"/>
        <v>0</v>
      </c>
    </row>
    <row r="14" spans="1:40" ht="18">
      <c r="A14" s="158">
        <v>12</v>
      </c>
      <c r="B14" s="159" t="s">
        <v>46</v>
      </c>
      <c r="C14" s="160">
        <v>85</v>
      </c>
      <c r="D14" s="160">
        <v>82</v>
      </c>
      <c r="E14" s="160">
        <v>90</v>
      </c>
      <c r="F14" s="160">
        <v>92</v>
      </c>
      <c r="G14" s="160">
        <v>81</v>
      </c>
      <c r="H14" s="160">
        <v>79</v>
      </c>
      <c r="I14" s="160">
        <v>90</v>
      </c>
      <c r="J14" s="160">
        <v>83</v>
      </c>
      <c r="K14" s="160">
        <v>82</v>
      </c>
      <c r="L14" s="160">
        <v>85</v>
      </c>
      <c r="M14" s="160">
        <v>78</v>
      </c>
      <c r="N14" s="160">
        <v>88</v>
      </c>
      <c r="O14" s="160">
        <v>86</v>
      </c>
      <c r="P14" s="160">
        <v>90</v>
      </c>
      <c r="Q14" s="160">
        <v>86</v>
      </c>
      <c r="R14" s="160">
        <v>88</v>
      </c>
      <c r="S14" s="160">
        <v>95</v>
      </c>
      <c r="T14" s="160">
        <v>92</v>
      </c>
      <c r="U14" s="106">
        <v>90</v>
      </c>
      <c r="V14" s="106">
        <v>90</v>
      </c>
      <c r="W14" s="106">
        <v>96</v>
      </c>
      <c r="X14" s="106">
        <v>97</v>
      </c>
      <c r="Y14" s="106">
        <v>91</v>
      </c>
      <c r="Z14" s="106">
        <v>92</v>
      </c>
      <c r="AA14" s="106">
        <v>92</v>
      </c>
      <c r="AB14" s="106">
        <v>98</v>
      </c>
      <c r="AC14" s="106">
        <v>92</v>
      </c>
      <c r="AD14" s="106">
        <v>98</v>
      </c>
      <c r="AE14" s="106">
        <v>90</v>
      </c>
      <c r="AF14" s="106">
        <v>98</v>
      </c>
      <c r="AG14" s="106">
        <v>90</v>
      </c>
      <c r="AH14" s="106">
        <v>97</v>
      </c>
      <c r="AI14" s="106">
        <v>87</v>
      </c>
      <c r="AJ14" s="106">
        <v>94</v>
      </c>
      <c r="AK14" s="106">
        <v>87</v>
      </c>
      <c r="AL14" s="106">
        <v>88</v>
      </c>
      <c r="AM14" s="166" t="str">
        <f t="shared" si="0"/>
        <v>NO</v>
      </c>
      <c r="AN14" s="166">
        <f t="shared" si="1"/>
        <v>2</v>
      </c>
    </row>
    <row r="15" spans="1:40" ht="18">
      <c r="A15" s="158">
        <v>13</v>
      </c>
      <c r="B15" s="159" t="s">
        <v>47</v>
      </c>
      <c r="C15" s="160">
        <v>91</v>
      </c>
      <c r="D15" s="160">
        <v>93</v>
      </c>
      <c r="E15" s="160">
        <v>93</v>
      </c>
      <c r="F15" s="160">
        <v>95</v>
      </c>
      <c r="G15" s="160">
        <v>92</v>
      </c>
      <c r="H15" s="160">
        <v>92</v>
      </c>
      <c r="I15" s="160">
        <v>96</v>
      </c>
      <c r="J15" s="160">
        <v>93</v>
      </c>
      <c r="K15" s="160">
        <v>88</v>
      </c>
      <c r="L15" s="160">
        <v>89</v>
      </c>
      <c r="M15" s="160">
        <v>92</v>
      </c>
      <c r="N15" s="160">
        <v>95</v>
      </c>
      <c r="O15" s="160">
        <v>93</v>
      </c>
      <c r="P15" s="160">
        <v>97</v>
      </c>
      <c r="Q15" s="160">
        <v>96</v>
      </c>
      <c r="R15" s="160">
        <v>97</v>
      </c>
      <c r="S15" s="160">
        <v>95</v>
      </c>
      <c r="T15" s="160">
        <v>98</v>
      </c>
      <c r="U15" s="106">
        <v>92</v>
      </c>
      <c r="V15" s="106">
        <v>92</v>
      </c>
      <c r="W15" s="106">
        <v>96</v>
      </c>
      <c r="X15" s="106">
        <v>97</v>
      </c>
      <c r="Y15" s="106">
        <v>95</v>
      </c>
      <c r="Z15" s="106">
        <v>91</v>
      </c>
      <c r="AA15" s="106">
        <v>96</v>
      </c>
      <c r="AB15" s="106">
        <v>99</v>
      </c>
      <c r="AC15" s="106">
        <v>96</v>
      </c>
      <c r="AD15" s="106">
        <v>99</v>
      </c>
      <c r="AE15" s="106">
        <v>97</v>
      </c>
      <c r="AF15" s="106">
        <v>98</v>
      </c>
      <c r="AG15" s="106">
        <v>96</v>
      </c>
      <c r="AH15" s="106">
        <v>97</v>
      </c>
      <c r="AI15" s="106">
        <v>91</v>
      </c>
      <c r="AJ15" s="106">
        <v>95</v>
      </c>
      <c r="AK15" s="106">
        <v>80</v>
      </c>
      <c r="AL15" s="106">
        <v>86</v>
      </c>
      <c r="AM15" s="166" t="str">
        <f t="shared" si="0"/>
        <v>YES</v>
      </c>
      <c r="AN15" s="166">
        <f t="shared" si="1"/>
        <v>0</v>
      </c>
    </row>
    <row r="16" spans="1:40" ht="18">
      <c r="A16" s="158">
        <v>14</v>
      </c>
      <c r="B16" s="159" t="s">
        <v>48</v>
      </c>
      <c r="C16" s="160">
        <v>83</v>
      </c>
      <c r="D16" s="160">
        <v>86</v>
      </c>
      <c r="E16" s="160">
        <v>90</v>
      </c>
      <c r="F16" s="160">
        <v>95</v>
      </c>
      <c r="G16" s="160">
        <v>84</v>
      </c>
      <c r="H16" s="160">
        <v>84</v>
      </c>
      <c r="I16" s="160">
        <v>95</v>
      </c>
      <c r="J16" s="160">
        <v>92</v>
      </c>
      <c r="K16" s="160">
        <v>84</v>
      </c>
      <c r="L16" s="160">
        <v>87</v>
      </c>
      <c r="M16" s="160">
        <v>85</v>
      </c>
      <c r="N16" s="160">
        <v>91</v>
      </c>
      <c r="O16" s="160">
        <v>93</v>
      </c>
      <c r="P16" s="160">
        <v>94</v>
      </c>
      <c r="Q16" s="160">
        <v>87</v>
      </c>
      <c r="R16" s="160">
        <v>91</v>
      </c>
      <c r="S16" s="160">
        <v>95</v>
      </c>
      <c r="T16" s="160">
        <v>97</v>
      </c>
      <c r="U16" s="106">
        <v>95</v>
      </c>
      <c r="V16" s="106">
        <v>96</v>
      </c>
      <c r="W16" s="106">
        <v>94</v>
      </c>
      <c r="X16" s="106">
        <v>97</v>
      </c>
      <c r="Y16" s="106">
        <v>90</v>
      </c>
      <c r="Z16" s="106">
        <v>85</v>
      </c>
      <c r="AA16" s="106">
        <v>96</v>
      </c>
      <c r="AB16" s="106">
        <v>98</v>
      </c>
      <c r="AC16" s="106">
        <v>96</v>
      </c>
      <c r="AD16" s="106">
        <v>98</v>
      </c>
      <c r="AE16" s="106">
        <v>95</v>
      </c>
      <c r="AF16" s="106">
        <v>96</v>
      </c>
      <c r="AG16" s="106">
        <v>96</v>
      </c>
      <c r="AH16" s="106">
        <v>97</v>
      </c>
      <c r="AI16" s="106">
        <v>93</v>
      </c>
      <c r="AJ16" s="106">
        <v>95</v>
      </c>
      <c r="AK16" s="106">
        <v>86</v>
      </c>
      <c r="AL16" s="106">
        <v>84</v>
      </c>
      <c r="AM16" s="166" t="str">
        <f t="shared" si="0"/>
        <v>YES</v>
      </c>
      <c r="AN16" s="166">
        <f t="shared" si="1"/>
        <v>0</v>
      </c>
    </row>
    <row r="17" spans="1:40" ht="18">
      <c r="A17" s="158">
        <v>15</v>
      </c>
      <c r="B17" s="159" t="s">
        <v>49</v>
      </c>
      <c r="C17" s="160">
        <v>73</v>
      </c>
      <c r="D17" s="160">
        <v>93</v>
      </c>
      <c r="E17" s="160">
        <v>75</v>
      </c>
      <c r="F17" s="160">
        <v>77</v>
      </c>
      <c r="G17" s="160">
        <v>87</v>
      </c>
      <c r="H17" s="160">
        <v>85</v>
      </c>
      <c r="I17" s="160">
        <v>93</v>
      </c>
      <c r="J17" s="160">
        <v>91</v>
      </c>
      <c r="K17" s="160">
        <v>84</v>
      </c>
      <c r="L17" s="160">
        <v>86</v>
      </c>
      <c r="M17" s="160">
        <v>84</v>
      </c>
      <c r="N17" s="160">
        <v>88</v>
      </c>
      <c r="O17" s="160">
        <v>88</v>
      </c>
      <c r="P17" s="160">
        <v>88</v>
      </c>
      <c r="Q17" s="160">
        <v>91</v>
      </c>
      <c r="R17" s="160">
        <v>93</v>
      </c>
      <c r="S17" s="160">
        <v>95</v>
      </c>
      <c r="T17" s="160">
        <v>94</v>
      </c>
      <c r="U17" s="106">
        <v>95</v>
      </c>
      <c r="V17" s="106">
        <v>96</v>
      </c>
      <c r="W17" s="106">
        <v>96</v>
      </c>
      <c r="X17" s="106">
        <v>97</v>
      </c>
      <c r="Y17" s="106">
        <v>91</v>
      </c>
      <c r="Z17" s="106">
        <v>87</v>
      </c>
      <c r="AA17" s="106">
        <v>92</v>
      </c>
      <c r="AB17" s="106">
        <v>97</v>
      </c>
      <c r="AC17" s="106">
        <v>92</v>
      </c>
      <c r="AD17" s="106">
        <v>97</v>
      </c>
      <c r="AE17" s="106">
        <v>95</v>
      </c>
      <c r="AF17" s="106">
        <v>98</v>
      </c>
      <c r="AG17" s="106">
        <v>94</v>
      </c>
      <c r="AH17" s="106">
        <v>96</v>
      </c>
      <c r="AI17" s="106">
        <v>91</v>
      </c>
      <c r="AJ17" s="106">
        <v>94</v>
      </c>
      <c r="AK17" s="106">
        <v>82</v>
      </c>
      <c r="AL17" s="106">
        <v>87</v>
      </c>
      <c r="AM17" s="166" t="str">
        <f t="shared" si="0"/>
        <v>NO</v>
      </c>
      <c r="AN17" s="166">
        <f t="shared" si="1"/>
        <v>3</v>
      </c>
    </row>
    <row r="18" spans="1:40" ht="18">
      <c r="A18" s="158">
        <v>16</v>
      </c>
      <c r="B18" s="159" t="s">
        <v>50</v>
      </c>
      <c r="C18" s="160">
        <v>85</v>
      </c>
      <c r="D18" s="160">
        <v>88</v>
      </c>
      <c r="E18" s="160">
        <v>78</v>
      </c>
      <c r="F18" s="160">
        <v>76</v>
      </c>
      <c r="G18" s="160">
        <v>88</v>
      </c>
      <c r="H18" s="160">
        <v>84</v>
      </c>
      <c r="I18" s="160">
        <v>91</v>
      </c>
      <c r="J18" s="160">
        <v>92</v>
      </c>
      <c r="K18" s="160">
        <v>84</v>
      </c>
      <c r="L18" s="160">
        <v>86</v>
      </c>
      <c r="M18" s="160">
        <v>87</v>
      </c>
      <c r="N18" s="160">
        <v>91</v>
      </c>
      <c r="O18" s="160">
        <v>89</v>
      </c>
      <c r="P18" s="160">
        <v>88</v>
      </c>
      <c r="Q18" s="160">
        <v>90</v>
      </c>
      <c r="R18" s="160">
        <v>92</v>
      </c>
      <c r="S18" s="160">
        <v>94</v>
      </c>
      <c r="T18" s="160">
        <v>95</v>
      </c>
      <c r="U18" s="106">
        <v>91</v>
      </c>
      <c r="V18" s="106">
        <v>95</v>
      </c>
      <c r="W18" s="106">
        <v>96</v>
      </c>
      <c r="X18" s="106">
        <v>97</v>
      </c>
      <c r="Y18" s="106">
        <v>89</v>
      </c>
      <c r="Z18" s="106">
        <v>90</v>
      </c>
      <c r="AA18" s="106">
        <v>93</v>
      </c>
      <c r="AB18" s="106">
        <v>98</v>
      </c>
      <c r="AC18" s="106">
        <v>93</v>
      </c>
      <c r="AD18" s="106">
        <v>98</v>
      </c>
      <c r="AE18" s="106">
        <v>95</v>
      </c>
      <c r="AF18" s="106">
        <v>98</v>
      </c>
      <c r="AG18" s="106">
        <v>94</v>
      </c>
      <c r="AH18" s="106">
        <v>96</v>
      </c>
      <c r="AI18" s="106">
        <v>91</v>
      </c>
      <c r="AJ18" s="106">
        <v>94</v>
      </c>
      <c r="AK18" s="106">
        <v>89</v>
      </c>
      <c r="AL18" s="106">
        <v>87</v>
      </c>
      <c r="AM18" s="166" t="str">
        <f t="shared" si="0"/>
        <v>NO</v>
      </c>
      <c r="AN18" s="166">
        <f t="shared" si="1"/>
        <v>2</v>
      </c>
    </row>
    <row r="19" spans="1:40" ht="18">
      <c r="A19" s="158">
        <v>17</v>
      </c>
      <c r="B19" s="159" t="s">
        <v>51</v>
      </c>
      <c r="C19" s="160">
        <v>86</v>
      </c>
      <c r="D19" s="160">
        <v>90</v>
      </c>
      <c r="E19" s="160">
        <v>87</v>
      </c>
      <c r="F19" s="160">
        <v>91</v>
      </c>
      <c r="G19" s="160">
        <v>83</v>
      </c>
      <c r="H19" s="160">
        <v>81</v>
      </c>
      <c r="I19" s="160">
        <v>88</v>
      </c>
      <c r="J19" s="160">
        <v>92</v>
      </c>
      <c r="K19" s="160">
        <v>81</v>
      </c>
      <c r="L19" s="160">
        <v>91</v>
      </c>
      <c r="M19" s="160">
        <v>84</v>
      </c>
      <c r="N19" s="160">
        <v>87</v>
      </c>
      <c r="O19" s="160">
        <v>84</v>
      </c>
      <c r="P19" s="160">
        <v>92</v>
      </c>
      <c r="Q19" s="160">
        <v>86</v>
      </c>
      <c r="R19" s="160">
        <v>88</v>
      </c>
      <c r="S19" s="160">
        <v>95</v>
      </c>
      <c r="T19" s="160">
        <v>94</v>
      </c>
      <c r="U19" s="106">
        <v>82</v>
      </c>
      <c r="V19" s="106">
        <v>78</v>
      </c>
      <c r="W19" s="106">
        <v>96</v>
      </c>
      <c r="X19" s="106">
        <v>97</v>
      </c>
      <c r="Y19" s="106">
        <v>84</v>
      </c>
      <c r="Z19" s="106">
        <v>74</v>
      </c>
      <c r="AA19" s="106">
        <v>92</v>
      </c>
      <c r="AB19" s="106">
        <v>83</v>
      </c>
      <c r="AC19" s="106">
        <v>92</v>
      </c>
      <c r="AD19" s="106">
        <v>83</v>
      </c>
      <c r="AE19" s="106">
        <v>94</v>
      </c>
      <c r="AF19" s="106">
        <v>87</v>
      </c>
      <c r="AG19" s="106">
        <v>87</v>
      </c>
      <c r="AH19" s="106">
        <v>87</v>
      </c>
      <c r="AI19" s="106">
        <v>76</v>
      </c>
      <c r="AJ19" s="106">
        <v>94</v>
      </c>
      <c r="AK19" s="106">
        <v>75</v>
      </c>
      <c r="AL19" s="106">
        <v>75</v>
      </c>
      <c r="AM19" s="166" t="str">
        <f t="shared" si="0"/>
        <v>NO</v>
      </c>
      <c r="AN19" s="166">
        <f t="shared" si="1"/>
        <v>5</v>
      </c>
    </row>
    <row r="20" spans="1:40" ht="18">
      <c r="A20" s="158">
        <v>18</v>
      </c>
      <c r="B20" s="159" t="s">
        <v>52</v>
      </c>
      <c r="C20" s="160">
        <v>75</v>
      </c>
      <c r="D20" s="160">
        <v>75</v>
      </c>
      <c r="E20" s="160">
        <v>82</v>
      </c>
      <c r="F20" s="160">
        <v>87</v>
      </c>
      <c r="G20" s="160">
        <v>80</v>
      </c>
      <c r="H20" s="160">
        <v>75</v>
      </c>
      <c r="I20" s="160">
        <v>87</v>
      </c>
      <c r="J20" s="160">
        <v>82</v>
      </c>
      <c r="K20" s="160">
        <v>76</v>
      </c>
      <c r="L20" s="160">
        <v>75</v>
      </c>
      <c r="M20" s="160">
        <v>75</v>
      </c>
      <c r="N20" s="160">
        <v>70</v>
      </c>
      <c r="O20" s="160">
        <v>83</v>
      </c>
      <c r="P20" s="160">
        <v>87</v>
      </c>
      <c r="Q20" s="160">
        <v>75</v>
      </c>
      <c r="R20" s="160">
        <v>75</v>
      </c>
      <c r="S20" s="160">
        <v>94</v>
      </c>
      <c r="T20" s="160">
        <v>92</v>
      </c>
      <c r="U20" s="106">
        <v>70</v>
      </c>
      <c r="V20" s="106">
        <v>86</v>
      </c>
      <c r="W20" s="106">
        <v>70</v>
      </c>
      <c r="X20" s="106">
        <v>85</v>
      </c>
      <c r="Y20" s="106">
        <v>75</v>
      </c>
      <c r="Z20" s="106">
        <v>77</v>
      </c>
      <c r="AA20" s="106">
        <v>72</v>
      </c>
      <c r="AB20" s="106">
        <v>94</v>
      </c>
      <c r="AC20" s="106">
        <v>72</v>
      </c>
      <c r="AD20" s="106">
        <v>94</v>
      </c>
      <c r="AE20" s="106">
        <v>80</v>
      </c>
      <c r="AF20" s="106">
        <v>94</v>
      </c>
      <c r="AG20" s="106">
        <v>71</v>
      </c>
      <c r="AH20" s="106">
        <v>82</v>
      </c>
      <c r="AI20" s="106">
        <v>70</v>
      </c>
      <c r="AJ20" s="106">
        <v>94</v>
      </c>
      <c r="AK20" s="106">
        <v>75</v>
      </c>
      <c r="AL20" s="106">
        <v>80</v>
      </c>
      <c r="AM20" s="166" t="str">
        <f t="shared" si="0"/>
        <v>NO</v>
      </c>
      <c r="AN20" s="166">
        <f t="shared" si="1"/>
        <v>18</v>
      </c>
    </row>
    <row r="21" spans="1:40" ht="18">
      <c r="A21" s="158">
        <v>19</v>
      </c>
      <c r="B21" s="159" t="s">
        <v>53</v>
      </c>
      <c r="C21" s="160">
        <v>81</v>
      </c>
      <c r="D21" s="160">
        <v>82</v>
      </c>
      <c r="E21" s="160">
        <v>91</v>
      </c>
      <c r="F21" s="160">
        <v>93</v>
      </c>
      <c r="G21" s="160">
        <v>84</v>
      </c>
      <c r="H21" s="160">
        <v>82</v>
      </c>
      <c r="I21" s="160">
        <v>91</v>
      </c>
      <c r="J21" s="160">
        <v>85</v>
      </c>
      <c r="K21" s="160">
        <v>85</v>
      </c>
      <c r="L21" s="160">
        <v>87</v>
      </c>
      <c r="M21" s="160">
        <v>80</v>
      </c>
      <c r="N21" s="160">
        <v>82</v>
      </c>
      <c r="O21" s="160">
        <v>87</v>
      </c>
      <c r="P21" s="160">
        <v>90</v>
      </c>
      <c r="Q21" s="160">
        <v>85</v>
      </c>
      <c r="R21" s="160">
        <v>92</v>
      </c>
      <c r="S21" s="160">
        <v>95</v>
      </c>
      <c r="T21" s="160">
        <v>96</v>
      </c>
      <c r="U21" s="106">
        <v>85</v>
      </c>
      <c r="V21" s="106">
        <v>91</v>
      </c>
      <c r="W21" s="106">
        <v>94</v>
      </c>
      <c r="X21" s="106">
        <v>96</v>
      </c>
      <c r="Y21" s="106">
        <v>91</v>
      </c>
      <c r="Z21" s="106">
        <v>86</v>
      </c>
      <c r="AA21" s="106">
        <v>96</v>
      </c>
      <c r="AB21" s="106">
        <v>97</v>
      </c>
      <c r="AC21" s="106">
        <v>96</v>
      </c>
      <c r="AD21" s="106">
        <v>97</v>
      </c>
      <c r="AE21" s="106">
        <v>93</v>
      </c>
      <c r="AF21" s="106">
        <v>95</v>
      </c>
      <c r="AG21" s="106">
        <v>92</v>
      </c>
      <c r="AH21" s="106">
        <v>94</v>
      </c>
      <c r="AI21" s="106">
        <v>94</v>
      </c>
      <c r="AJ21" s="106">
        <v>96</v>
      </c>
      <c r="AK21" s="106">
        <v>76</v>
      </c>
      <c r="AL21" s="106">
        <v>87</v>
      </c>
      <c r="AM21" s="166" t="str">
        <f t="shared" si="0"/>
        <v>NO</v>
      </c>
      <c r="AN21" s="166">
        <f t="shared" si="1"/>
        <v>1</v>
      </c>
    </row>
    <row r="22" spans="1:40" ht="18">
      <c r="A22" s="158">
        <v>20</v>
      </c>
      <c r="B22" s="159" t="s">
        <v>54</v>
      </c>
      <c r="C22" s="160">
        <v>87</v>
      </c>
      <c r="D22" s="160">
        <v>89</v>
      </c>
      <c r="E22" s="160">
        <v>86</v>
      </c>
      <c r="F22" s="160">
        <v>93</v>
      </c>
      <c r="G22" s="160">
        <v>87</v>
      </c>
      <c r="H22" s="160">
        <v>85</v>
      </c>
      <c r="I22" s="160">
        <v>92</v>
      </c>
      <c r="J22" s="160">
        <v>90</v>
      </c>
      <c r="K22" s="160">
        <v>85</v>
      </c>
      <c r="L22" s="160">
        <v>83</v>
      </c>
      <c r="M22" s="160">
        <v>90</v>
      </c>
      <c r="N22" s="160">
        <v>92</v>
      </c>
      <c r="O22" s="160">
        <v>90</v>
      </c>
      <c r="P22" s="160">
        <v>91</v>
      </c>
      <c r="Q22" s="160">
        <v>92</v>
      </c>
      <c r="R22" s="160">
        <v>95</v>
      </c>
      <c r="S22" s="160">
        <v>95</v>
      </c>
      <c r="T22" s="160">
        <v>93</v>
      </c>
      <c r="U22" s="106">
        <v>90</v>
      </c>
      <c r="V22" s="106">
        <v>89</v>
      </c>
      <c r="W22" s="106">
        <v>96</v>
      </c>
      <c r="X22" s="106">
        <v>97</v>
      </c>
      <c r="Y22" s="106">
        <v>90</v>
      </c>
      <c r="Z22" s="106">
        <v>94</v>
      </c>
      <c r="AA22" s="106">
        <v>96</v>
      </c>
      <c r="AB22" s="106">
        <v>99</v>
      </c>
      <c r="AC22" s="106">
        <v>96</v>
      </c>
      <c r="AD22" s="106">
        <v>99</v>
      </c>
      <c r="AE22" s="106">
        <v>97</v>
      </c>
      <c r="AF22" s="106">
        <v>98</v>
      </c>
      <c r="AG22" s="106">
        <v>95</v>
      </c>
      <c r="AH22" s="106">
        <v>97</v>
      </c>
      <c r="AI22" s="106">
        <v>94</v>
      </c>
      <c r="AJ22" s="106">
        <v>98</v>
      </c>
      <c r="AK22" s="106">
        <v>84</v>
      </c>
      <c r="AL22" s="106">
        <v>88</v>
      </c>
      <c r="AM22" s="166" t="str">
        <f t="shared" si="0"/>
        <v>YES</v>
      </c>
      <c r="AN22" s="166">
        <f t="shared" si="1"/>
        <v>0</v>
      </c>
    </row>
    <row r="23" spans="1:40" ht="18">
      <c r="A23" s="161">
        <v>21</v>
      </c>
      <c r="B23" s="159" t="s">
        <v>55</v>
      </c>
      <c r="C23" s="160">
        <v>83</v>
      </c>
      <c r="D23" s="160">
        <v>89</v>
      </c>
      <c r="E23" s="160">
        <v>88</v>
      </c>
      <c r="F23" s="160">
        <v>93</v>
      </c>
      <c r="G23" s="160">
        <v>86</v>
      </c>
      <c r="H23" s="160">
        <v>82</v>
      </c>
      <c r="I23" s="160">
        <v>92</v>
      </c>
      <c r="J23" s="160">
        <v>91</v>
      </c>
      <c r="K23" s="160">
        <v>87</v>
      </c>
      <c r="L23" s="160">
        <v>84</v>
      </c>
      <c r="M23" s="160">
        <v>81</v>
      </c>
      <c r="N23" s="160">
        <v>85</v>
      </c>
      <c r="O23" s="160">
        <v>88</v>
      </c>
      <c r="P23" s="160">
        <v>87</v>
      </c>
      <c r="Q23" s="160">
        <v>86</v>
      </c>
      <c r="R23" s="160">
        <v>89</v>
      </c>
      <c r="S23" s="160">
        <v>94</v>
      </c>
      <c r="T23" s="160">
        <v>98</v>
      </c>
      <c r="U23" s="106">
        <v>85</v>
      </c>
      <c r="V23" s="106">
        <v>88</v>
      </c>
      <c r="W23" s="106">
        <v>95</v>
      </c>
      <c r="X23" s="106">
        <v>97</v>
      </c>
      <c r="Y23" s="106">
        <v>89</v>
      </c>
      <c r="Z23" s="106">
        <v>88</v>
      </c>
      <c r="AA23" s="106">
        <v>92</v>
      </c>
      <c r="AB23" s="106">
        <v>96</v>
      </c>
      <c r="AC23" s="106">
        <v>92</v>
      </c>
      <c r="AD23" s="106">
        <v>96</v>
      </c>
      <c r="AE23" s="106">
        <v>95</v>
      </c>
      <c r="AF23" s="106">
        <v>98</v>
      </c>
      <c r="AG23" s="106">
        <v>93</v>
      </c>
      <c r="AH23" s="106">
        <v>94</v>
      </c>
      <c r="AI23" s="106">
        <v>90</v>
      </c>
      <c r="AJ23" s="106">
        <v>98</v>
      </c>
      <c r="AK23" s="106">
        <v>87</v>
      </c>
      <c r="AL23" s="106">
        <v>91</v>
      </c>
      <c r="AM23" s="166" t="str">
        <f t="shared" si="0"/>
        <v>YES</v>
      </c>
      <c r="AN23" s="166">
        <f t="shared" si="1"/>
        <v>0</v>
      </c>
    </row>
    <row r="24" spans="1:40" ht="18">
      <c r="A24" s="158">
        <v>22</v>
      </c>
      <c r="B24" s="159" t="s">
        <v>56</v>
      </c>
      <c r="C24" s="160">
        <v>84</v>
      </c>
      <c r="D24" s="160">
        <v>89</v>
      </c>
      <c r="E24" s="160">
        <v>89</v>
      </c>
      <c r="F24" s="160">
        <v>95</v>
      </c>
      <c r="G24" s="160">
        <v>84</v>
      </c>
      <c r="H24" s="160">
        <v>83</v>
      </c>
      <c r="I24" s="160">
        <v>91</v>
      </c>
      <c r="J24" s="160">
        <v>88</v>
      </c>
      <c r="K24" s="160">
        <v>87</v>
      </c>
      <c r="L24" s="160">
        <v>89</v>
      </c>
      <c r="M24" s="160">
        <v>83</v>
      </c>
      <c r="N24" s="160">
        <v>85</v>
      </c>
      <c r="O24" s="160">
        <v>91</v>
      </c>
      <c r="P24" s="160">
        <v>91</v>
      </c>
      <c r="Q24" s="160">
        <v>87</v>
      </c>
      <c r="R24" s="160">
        <v>90</v>
      </c>
      <c r="S24" s="160">
        <v>95</v>
      </c>
      <c r="T24" s="160">
        <v>93</v>
      </c>
      <c r="U24" s="106">
        <v>79</v>
      </c>
      <c r="V24" s="106">
        <v>94</v>
      </c>
      <c r="W24" s="106">
        <v>94</v>
      </c>
      <c r="X24" s="106">
        <v>97</v>
      </c>
      <c r="Y24" s="106">
        <v>90</v>
      </c>
      <c r="Z24" s="106">
        <v>86</v>
      </c>
      <c r="AA24" s="106">
        <v>94</v>
      </c>
      <c r="AB24" s="106">
        <v>97</v>
      </c>
      <c r="AC24" s="106">
        <v>94</v>
      </c>
      <c r="AD24" s="106">
        <v>97</v>
      </c>
      <c r="AE24" s="106">
        <v>90</v>
      </c>
      <c r="AF24" s="106">
        <v>96</v>
      </c>
      <c r="AG24" s="106">
        <v>87</v>
      </c>
      <c r="AH24" s="106">
        <v>96</v>
      </c>
      <c r="AI24" s="106">
        <v>76</v>
      </c>
      <c r="AJ24" s="106">
        <v>94</v>
      </c>
      <c r="AK24" s="106">
        <v>75</v>
      </c>
      <c r="AL24" s="106">
        <v>82</v>
      </c>
      <c r="AM24" s="166" t="str">
        <f t="shared" si="0"/>
        <v>NO</v>
      </c>
      <c r="AN24" s="166">
        <f t="shared" si="1"/>
        <v>3</v>
      </c>
    </row>
    <row r="25" spans="1:40" ht="18">
      <c r="A25" s="158">
        <v>23</v>
      </c>
      <c r="B25" s="159" t="s">
        <v>57</v>
      </c>
      <c r="C25" s="160">
        <v>89</v>
      </c>
      <c r="D25" s="160">
        <v>88</v>
      </c>
      <c r="E25" s="160">
        <v>88</v>
      </c>
      <c r="F25" s="160">
        <v>94</v>
      </c>
      <c r="G25" s="160">
        <v>90</v>
      </c>
      <c r="H25" s="160">
        <v>86</v>
      </c>
      <c r="I25" s="160">
        <v>95</v>
      </c>
      <c r="J25" s="160">
        <v>89</v>
      </c>
      <c r="K25" s="160">
        <v>85</v>
      </c>
      <c r="L25" s="160">
        <v>88</v>
      </c>
      <c r="M25" s="160">
        <v>88</v>
      </c>
      <c r="N25" s="160">
        <v>97</v>
      </c>
      <c r="O25" s="160">
        <v>91</v>
      </c>
      <c r="P25" s="160">
        <v>95</v>
      </c>
      <c r="Q25" s="160">
        <v>93</v>
      </c>
      <c r="R25" s="160">
        <v>90</v>
      </c>
      <c r="S25" s="160">
        <v>95</v>
      </c>
      <c r="T25" s="160">
        <v>94</v>
      </c>
      <c r="U25" s="106">
        <v>87</v>
      </c>
      <c r="V25" s="106">
        <v>89</v>
      </c>
      <c r="W25" s="106">
        <v>95</v>
      </c>
      <c r="X25" s="106">
        <v>97</v>
      </c>
      <c r="Y25" s="106">
        <v>94</v>
      </c>
      <c r="Z25" s="106">
        <v>91</v>
      </c>
      <c r="AA25" s="106">
        <v>95</v>
      </c>
      <c r="AB25" s="106">
        <v>97</v>
      </c>
      <c r="AC25" s="106">
        <v>95</v>
      </c>
      <c r="AD25" s="106">
        <v>97</v>
      </c>
      <c r="AE25" s="106">
        <v>95</v>
      </c>
      <c r="AF25" s="106">
        <v>98</v>
      </c>
      <c r="AG25" s="106">
        <v>95</v>
      </c>
      <c r="AH25" s="106">
        <v>95</v>
      </c>
      <c r="AI25" s="106">
        <v>93</v>
      </c>
      <c r="AJ25" s="106">
        <v>97</v>
      </c>
      <c r="AK25" s="106">
        <v>89</v>
      </c>
      <c r="AL25" s="106">
        <v>91</v>
      </c>
      <c r="AM25" s="166" t="str">
        <f t="shared" si="0"/>
        <v>YES</v>
      </c>
      <c r="AN25" s="166">
        <f t="shared" si="1"/>
        <v>0</v>
      </c>
    </row>
    <row r="26" spans="1:40" ht="18">
      <c r="A26" s="158">
        <v>24</v>
      </c>
      <c r="B26" s="159" t="s">
        <v>58</v>
      </c>
      <c r="C26" s="160">
        <v>85</v>
      </c>
      <c r="D26" s="160">
        <v>89</v>
      </c>
      <c r="E26" s="160">
        <v>86</v>
      </c>
      <c r="F26" s="160">
        <v>91</v>
      </c>
      <c r="G26" s="160">
        <v>84</v>
      </c>
      <c r="H26" s="160">
        <v>82</v>
      </c>
      <c r="I26" s="160">
        <v>92</v>
      </c>
      <c r="J26" s="160">
        <v>90</v>
      </c>
      <c r="K26" s="160">
        <v>83</v>
      </c>
      <c r="L26" s="160">
        <v>80</v>
      </c>
      <c r="M26" s="160">
        <v>83</v>
      </c>
      <c r="N26" s="160">
        <v>91</v>
      </c>
      <c r="O26" s="160">
        <v>89</v>
      </c>
      <c r="P26" s="160">
        <v>91</v>
      </c>
      <c r="Q26" s="160">
        <v>85</v>
      </c>
      <c r="R26" s="160">
        <v>87</v>
      </c>
      <c r="S26" s="160">
        <v>95</v>
      </c>
      <c r="T26" s="160">
        <v>98</v>
      </c>
      <c r="U26" s="106">
        <v>87</v>
      </c>
      <c r="V26" s="106">
        <v>88</v>
      </c>
      <c r="W26" s="106">
        <v>96</v>
      </c>
      <c r="X26" s="106">
        <v>97</v>
      </c>
      <c r="Y26" s="106">
        <v>88</v>
      </c>
      <c r="Z26" s="106">
        <v>89</v>
      </c>
      <c r="AA26" s="106">
        <v>93</v>
      </c>
      <c r="AB26" s="106">
        <v>98</v>
      </c>
      <c r="AC26" s="106">
        <v>93</v>
      </c>
      <c r="AD26" s="106">
        <v>98</v>
      </c>
      <c r="AE26" s="106">
        <v>94</v>
      </c>
      <c r="AF26" s="106">
        <v>98</v>
      </c>
      <c r="AG26" s="106">
        <v>96</v>
      </c>
      <c r="AH26" s="106">
        <v>94</v>
      </c>
      <c r="AI26" s="106">
        <v>85</v>
      </c>
      <c r="AJ26" s="106">
        <v>93</v>
      </c>
      <c r="AK26" s="106">
        <v>76</v>
      </c>
      <c r="AL26" s="106">
        <v>87</v>
      </c>
      <c r="AM26" s="166" t="str">
        <f t="shared" si="0"/>
        <v>NO</v>
      </c>
      <c r="AN26" s="166">
        <f t="shared" si="1"/>
        <v>1</v>
      </c>
    </row>
    <row r="27" spans="1:40" ht="18">
      <c r="A27" s="158">
        <v>25</v>
      </c>
      <c r="B27" s="159" t="s">
        <v>59</v>
      </c>
      <c r="C27" s="160">
        <v>87</v>
      </c>
      <c r="D27" s="160">
        <v>92</v>
      </c>
      <c r="E27" s="160">
        <v>89</v>
      </c>
      <c r="F27" s="160">
        <v>94</v>
      </c>
      <c r="G27" s="160">
        <v>86</v>
      </c>
      <c r="H27" s="160">
        <v>84</v>
      </c>
      <c r="I27" s="160">
        <v>95</v>
      </c>
      <c r="J27" s="160">
        <v>87</v>
      </c>
      <c r="K27" s="160">
        <v>84</v>
      </c>
      <c r="L27" s="160">
        <v>83</v>
      </c>
      <c r="M27" s="160">
        <v>85</v>
      </c>
      <c r="N27" s="160">
        <v>84</v>
      </c>
      <c r="O27" s="160">
        <v>90</v>
      </c>
      <c r="P27" s="160">
        <v>88</v>
      </c>
      <c r="Q27" s="160">
        <v>89</v>
      </c>
      <c r="R27" s="160">
        <v>90</v>
      </c>
      <c r="S27" s="160">
        <v>95</v>
      </c>
      <c r="T27" s="160">
        <v>98</v>
      </c>
      <c r="U27" s="106">
        <v>86</v>
      </c>
      <c r="V27" s="106">
        <v>86</v>
      </c>
      <c r="W27" s="106">
        <v>95</v>
      </c>
      <c r="X27" s="106">
        <v>97</v>
      </c>
      <c r="Y27" s="106">
        <v>89</v>
      </c>
      <c r="Z27" s="106">
        <v>88</v>
      </c>
      <c r="AA27" s="106">
        <v>97</v>
      </c>
      <c r="AB27" s="106">
        <v>99</v>
      </c>
      <c r="AC27" s="106">
        <v>97</v>
      </c>
      <c r="AD27" s="106">
        <v>99</v>
      </c>
      <c r="AE27" s="106">
        <v>95</v>
      </c>
      <c r="AF27" s="106">
        <v>96</v>
      </c>
      <c r="AG27" s="106">
        <v>93</v>
      </c>
      <c r="AH27" s="106">
        <v>89</v>
      </c>
      <c r="AI27" s="106">
        <v>87</v>
      </c>
      <c r="AJ27" s="106">
        <v>95</v>
      </c>
      <c r="AK27" s="106">
        <v>80</v>
      </c>
      <c r="AL27" s="106">
        <v>89</v>
      </c>
      <c r="AM27" s="166" t="str">
        <f t="shared" si="0"/>
        <v>YES</v>
      </c>
      <c r="AN27" s="166">
        <f t="shared" si="1"/>
        <v>0</v>
      </c>
    </row>
    <row r="28" spans="1:40" ht="18">
      <c r="A28" s="161">
        <v>26</v>
      </c>
      <c r="B28" s="159" t="s">
        <v>60</v>
      </c>
      <c r="C28" s="160">
        <v>75</v>
      </c>
      <c r="D28" s="160">
        <v>75</v>
      </c>
      <c r="E28" s="160">
        <v>81</v>
      </c>
      <c r="F28" s="160">
        <v>91</v>
      </c>
      <c r="G28" s="160">
        <v>77</v>
      </c>
      <c r="H28" s="160">
        <v>75</v>
      </c>
      <c r="I28" s="160">
        <v>81</v>
      </c>
      <c r="J28" s="160">
        <v>84</v>
      </c>
      <c r="K28" s="160">
        <v>80</v>
      </c>
      <c r="L28" s="160">
        <v>81</v>
      </c>
      <c r="M28" s="160">
        <v>75</v>
      </c>
      <c r="N28" s="160">
        <v>80</v>
      </c>
      <c r="O28" s="160">
        <v>86</v>
      </c>
      <c r="P28" s="160">
        <v>87</v>
      </c>
      <c r="Q28" s="160">
        <v>84</v>
      </c>
      <c r="R28" s="160">
        <v>87</v>
      </c>
      <c r="S28" s="160">
        <v>95</v>
      </c>
      <c r="T28" s="160">
        <v>93</v>
      </c>
      <c r="U28" s="106">
        <v>75</v>
      </c>
      <c r="V28" s="106">
        <v>80</v>
      </c>
      <c r="W28" s="106">
        <v>96</v>
      </c>
      <c r="X28" s="106">
        <v>84</v>
      </c>
      <c r="Y28" s="106">
        <v>84</v>
      </c>
      <c r="Z28" s="106">
        <v>77</v>
      </c>
      <c r="AA28" s="106">
        <v>89</v>
      </c>
      <c r="AB28" s="106">
        <v>96</v>
      </c>
      <c r="AC28" s="106">
        <v>89</v>
      </c>
      <c r="AD28" s="106">
        <v>96</v>
      </c>
      <c r="AE28" s="106">
        <v>90</v>
      </c>
      <c r="AF28" s="106">
        <v>98</v>
      </c>
      <c r="AG28" s="106">
        <v>86</v>
      </c>
      <c r="AH28" s="106">
        <v>96</v>
      </c>
      <c r="AI28" s="106">
        <v>84</v>
      </c>
      <c r="AJ28" s="106">
        <v>93</v>
      </c>
      <c r="AK28" s="106">
        <v>75</v>
      </c>
      <c r="AL28" s="106">
        <v>77</v>
      </c>
      <c r="AM28" s="166" t="str">
        <f t="shared" si="0"/>
        <v>NO</v>
      </c>
      <c r="AN28" s="166">
        <f t="shared" si="1"/>
        <v>9</v>
      </c>
    </row>
    <row r="29" spans="1:40" ht="18">
      <c r="A29" s="158">
        <v>27</v>
      </c>
      <c r="B29" s="159" t="s">
        <v>61</v>
      </c>
      <c r="C29" s="160">
        <v>86</v>
      </c>
      <c r="D29" s="160">
        <v>75</v>
      </c>
      <c r="E29" s="160">
        <v>87</v>
      </c>
      <c r="F29" s="160">
        <v>92</v>
      </c>
      <c r="G29" s="160">
        <v>85</v>
      </c>
      <c r="H29" s="160">
        <v>83</v>
      </c>
      <c r="I29" s="160">
        <v>91</v>
      </c>
      <c r="J29" s="160">
        <v>87</v>
      </c>
      <c r="K29" s="160">
        <v>86</v>
      </c>
      <c r="L29" s="160">
        <v>88</v>
      </c>
      <c r="M29" s="160">
        <v>83</v>
      </c>
      <c r="N29" s="160">
        <v>83</v>
      </c>
      <c r="O29" s="160">
        <v>89</v>
      </c>
      <c r="P29" s="160">
        <v>88</v>
      </c>
      <c r="Q29" s="160">
        <v>90</v>
      </c>
      <c r="R29" s="160">
        <v>90</v>
      </c>
      <c r="S29" s="160">
        <v>94</v>
      </c>
      <c r="T29" s="160">
        <v>98</v>
      </c>
      <c r="U29" s="106">
        <v>88</v>
      </c>
      <c r="V29" s="106">
        <v>92</v>
      </c>
      <c r="W29" s="106">
        <v>95</v>
      </c>
      <c r="X29" s="106">
        <v>97</v>
      </c>
      <c r="Y29" s="106">
        <v>92</v>
      </c>
      <c r="Z29" s="106">
        <v>89</v>
      </c>
      <c r="AA29" s="106">
        <v>96</v>
      </c>
      <c r="AB29" s="106">
        <v>99</v>
      </c>
      <c r="AC29" s="106">
        <v>96</v>
      </c>
      <c r="AD29" s="106">
        <v>99</v>
      </c>
      <c r="AE29" s="106">
        <v>93</v>
      </c>
      <c r="AF29" s="106">
        <v>96</v>
      </c>
      <c r="AG29" s="106">
        <v>91</v>
      </c>
      <c r="AH29" s="106">
        <v>88</v>
      </c>
      <c r="AI29" s="106">
        <v>86</v>
      </c>
      <c r="AJ29" s="106">
        <v>95</v>
      </c>
      <c r="AK29" s="106">
        <v>81</v>
      </c>
      <c r="AL29" s="106">
        <v>79</v>
      </c>
      <c r="AM29" s="166" t="str">
        <f t="shared" si="0"/>
        <v>NO</v>
      </c>
      <c r="AN29" s="166">
        <f t="shared" si="1"/>
        <v>2</v>
      </c>
    </row>
    <row r="30" spans="1:40" ht="18">
      <c r="A30" s="161">
        <v>28</v>
      </c>
      <c r="B30" s="159" t="s">
        <v>62</v>
      </c>
      <c r="C30" s="160">
        <v>75</v>
      </c>
      <c r="D30" s="160">
        <v>92</v>
      </c>
      <c r="E30" s="160">
        <v>75</v>
      </c>
      <c r="F30" s="160">
        <v>75</v>
      </c>
      <c r="G30" s="160">
        <v>91</v>
      </c>
      <c r="H30" s="160">
        <v>83</v>
      </c>
      <c r="I30" s="160">
        <v>79</v>
      </c>
      <c r="J30" s="160">
        <v>77</v>
      </c>
      <c r="K30" s="160">
        <v>87</v>
      </c>
      <c r="L30" s="160">
        <v>89</v>
      </c>
      <c r="M30" s="160">
        <v>91</v>
      </c>
      <c r="N30" s="160">
        <v>82</v>
      </c>
      <c r="O30" s="160">
        <v>75</v>
      </c>
      <c r="P30" s="160">
        <v>75</v>
      </c>
      <c r="Q30" s="160">
        <v>81</v>
      </c>
      <c r="R30" s="160">
        <v>84</v>
      </c>
      <c r="S30" s="160">
        <v>94</v>
      </c>
      <c r="T30" s="160">
        <v>93</v>
      </c>
      <c r="U30" s="106">
        <v>81</v>
      </c>
      <c r="V30" s="106">
        <v>75</v>
      </c>
      <c r="W30" s="106">
        <v>96</v>
      </c>
      <c r="X30" s="106">
        <v>97</v>
      </c>
      <c r="Y30" s="106">
        <v>81</v>
      </c>
      <c r="Z30" s="106">
        <v>74</v>
      </c>
      <c r="AA30" s="106">
        <v>94</v>
      </c>
      <c r="AB30" s="106">
        <v>83</v>
      </c>
      <c r="AC30" s="106">
        <v>94</v>
      </c>
      <c r="AD30" s="106">
        <v>83</v>
      </c>
      <c r="AE30" s="106">
        <v>80</v>
      </c>
      <c r="AF30" s="106">
        <v>87</v>
      </c>
      <c r="AG30" s="106">
        <v>71</v>
      </c>
      <c r="AH30" s="106">
        <v>94</v>
      </c>
      <c r="AI30" s="106">
        <v>70</v>
      </c>
      <c r="AJ30" s="106">
        <v>91</v>
      </c>
      <c r="AK30" s="106">
        <v>75</v>
      </c>
      <c r="AL30" s="106">
        <v>75</v>
      </c>
      <c r="AM30" s="166" t="str">
        <f t="shared" si="0"/>
        <v>NO</v>
      </c>
      <c r="AN30" s="166">
        <f t="shared" si="1"/>
        <v>13</v>
      </c>
    </row>
    <row r="31" spans="1:40" ht="18">
      <c r="A31" s="158">
        <v>29</v>
      </c>
      <c r="B31" s="159" t="s">
        <v>63</v>
      </c>
      <c r="C31" s="160">
        <v>87</v>
      </c>
      <c r="D31" s="160">
        <v>85</v>
      </c>
      <c r="E31" s="160">
        <v>90</v>
      </c>
      <c r="F31" s="160">
        <v>91</v>
      </c>
      <c r="G31" s="160">
        <v>87</v>
      </c>
      <c r="H31" s="160">
        <v>83</v>
      </c>
      <c r="I31" s="160">
        <v>94</v>
      </c>
      <c r="J31" s="160">
        <v>87</v>
      </c>
      <c r="K31" s="160">
        <v>80</v>
      </c>
      <c r="L31" s="160">
        <v>83</v>
      </c>
      <c r="M31" s="160">
        <v>86</v>
      </c>
      <c r="N31" s="160">
        <v>89</v>
      </c>
      <c r="O31" s="160">
        <v>90</v>
      </c>
      <c r="P31" s="160">
        <v>93</v>
      </c>
      <c r="Q31" s="160">
        <v>87</v>
      </c>
      <c r="R31" s="160">
        <v>88</v>
      </c>
      <c r="S31" s="160">
        <v>94</v>
      </c>
      <c r="T31" s="160">
        <v>94</v>
      </c>
      <c r="U31" s="106">
        <v>88</v>
      </c>
      <c r="V31" s="106">
        <v>92</v>
      </c>
      <c r="W31" s="106">
        <v>96</v>
      </c>
      <c r="X31" s="106">
        <v>98</v>
      </c>
      <c r="Y31" s="106">
        <v>87</v>
      </c>
      <c r="Z31" s="106">
        <v>91</v>
      </c>
      <c r="AA31" s="106">
        <v>93</v>
      </c>
      <c r="AB31" s="106">
        <v>98</v>
      </c>
      <c r="AC31" s="106">
        <v>93</v>
      </c>
      <c r="AD31" s="106">
        <v>98</v>
      </c>
      <c r="AE31" s="106">
        <v>94</v>
      </c>
      <c r="AF31" s="106">
        <v>98</v>
      </c>
      <c r="AG31" s="106">
        <v>95</v>
      </c>
      <c r="AH31" s="106">
        <v>97</v>
      </c>
      <c r="AI31" s="106">
        <v>90</v>
      </c>
      <c r="AJ31" s="106">
        <v>93</v>
      </c>
      <c r="AK31" s="106">
        <v>75</v>
      </c>
      <c r="AL31" s="106">
        <v>83</v>
      </c>
      <c r="AM31" s="166" t="str">
        <f t="shared" si="0"/>
        <v>NO</v>
      </c>
      <c r="AN31" s="166">
        <f t="shared" si="1"/>
        <v>1</v>
      </c>
    </row>
    <row r="32" spans="1:40" ht="18">
      <c r="A32" s="158">
        <v>30</v>
      </c>
      <c r="B32" s="159" t="s">
        <v>64</v>
      </c>
      <c r="C32" s="160">
        <v>89</v>
      </c>
      <c r="D32" s="160">
        <v>93</v>
      </c>
      <c r="E32" s="160">
        <v>91</v>
      </c>
      <c r="F32" s="160">
        <v>95</v>
      </c>
      <c r="G32" s="160">
        <v>91</v>
      </c>
      <c r="H32" s="160">
        <v>89</v>
      </c>
      <c r="I32" s="160">
        <v>96</v>
      </c>
      <c r="J32" s="160">
        <v>95</v>
      </c>
      <c r="K32" s="160">
        <v>89</v>
      </c>
      <c r="L32" s="160">
        <v>90</v>
      </c>
      <c r="M32" s="160">
        <v>89</v>
      </c>
      <c r="N32" s="160">
        <v>96</v>
      </c>
      <c r="O32" s="160">
        <v>93</v>
      </c>
      <c r="P32" s="160">
        <v>93</v>
      </c>
      <c r="Q32" s="160">
        <v>93</v>
      </c>
      <c r="R32" s="160">
        <v>94</v>
      </c>
      <c r="S32" s="160">
        <v>95</v>
      </c>
      <c r="T32" s="160">
        <v>98</v>
      </c>
      <c r="U32" s="106">
        <v>92</v>
      </c>
      <c r="V32" s="106">
        <v>93</v>
      </c>
      <c r="W32" s="106">
        <v>95</v>
      </c>
      <c r="X32" s="106">
        <v>97</v>
      </c>
      <c r="Y32" s="106">
        <v>95</v>
      </c>
      <c r="Z32" s="106">
        <v>88</v>
      </c>
      <c r="AA32" s="106">
        <v>97</v>
      </c>
      <c r="AB32" s="106">
        <v>99</v>
      </c>
      <c r="AC32" s="106">
        <v>97</v>
      </c>
      <c r="AD32" s="106">
        <v>99</v>
      </c>
      <c r="AE32" s="106">
        <v>96</v>
      </c>
      <c r="AF32" s="106">
        <v>98</v>
      </c>
      <c r="AG32" s="106">
        <v>96</v>
      </c>
      <c r="AH32" s="106">
        <v>96</v>
      </c>
      <c r="AI32" s="106">
        <v>90</v>
      </c>
      <c r="AJ32" s="106">
        <v>97</v>
      </c>
      <c r="AK32" s="106">
        <v>86</v>
      </c>
      <c r="AL32" s="106">
        <v>89</v>
      </c>
      <c r="AM32" s="166" t="str">
        <f t="shared" si="0"/>
        <v>YES</v>
      </c>
      <c r="AN32" s="166">
        <f t="shared" si="1"/>
        <v>0</v>
      </c>
    </row>
    <row r="33" spans="1:40" ht="18">
      <c r="A33" s="158">
        <v>31</v>
      </c>
      <c r="B33" s="159" t="s">
        <v>65</v>
      </c>
      <c r="C33" s="160">
        <v>84</v>
      </c>
      <c r="D33" s="160">
        <v>78</v>
      </c>
      <c r="E33" s="160">
        <v>88</v>
      </c>
      <c r="F33" s="160">
        <v>93</v>
      </c>
      <c r="G33" s="160">
        <v>84</v>
      </c>
      <c r="H33" s="160">
        <v>79</v>
      </c>
      <c r="I33" s="160">
        <v>91</v>
      </c>
      <c r="J33" s="160">
        <v>83</v>
      </c>
      <c r="K33" s="160">
        <v>81</v>
      </c>
      <c r="L33" s="160">
        <v>84</v>
      </c>
      <c r="M33" s="160">
        <v>81</v>
      </c>
      <c r="N33" s="160">
        <v>86</v>
      </c>
      <c r="O33" s="160">
        <v>81</v>
      </c>
      <c r="P33" s="160">
        <v>84</v>
      </c>
      <c r="Q33" s="160">
        <v>84</v>
      </c>
      <c r="R33" s="160">
        <v>87</v>
      </c>
      <c r="S33" s="160">
        <v>95</v>
      </c>
      <c r="T33" s="160">
        <v>97</v>
      </c>
      <c r="U33" s="106">
        <v>91</v>
      </c>
      <c r="V33" s="106">
        <v>92</v>
      </c>
      <c r="W33" s="106">
        <v>94</v>
      </c>
      <c r="X33" s="106">
        <v>97</v>
      </c>
      <c r="Y33" s="106">
        <v>84</v>
      </c>
      <c r="Z33" s="106">
        <v>83</v>
      </c>
      <c r="AA33" s="106">
        <v>94</v>
      </c>
      <c r="AB33" s="106">
        <v>98</v>
      </c>
      <c r="AC33" s="106">
        <v>94</v>
      </c>
      <c r="AD33" s="106">
        <v>98</v>
      </c>
      <c r="AE33" s="106">
        <v>91</v>
      </c>
      <c r="AF33" s="106">
        <v>96</v>
      </c>
      <c r="AG33" s="106">
        <v>92</v>
      </c>
      <c r="AH33" s="106">
        <v>94</v>
      </c>
      <c r="AI33" s="106">
        <v>88</v>
      </c>
      <c r="AJ33" s="106">
        <v>94</v>
      </c>
      <c r="AK33" s="106">
        <v>83</v>
      </c>
      <c r="AL33" s="106">
        <v>83</v>
      </c>
      <c r="AM33" s="166" t="str">
        <f t="shared" si="0"/>
        <v>NO</v>
      </c>
      <c r="AN33" s="166">
        <f t="shared" si="1"/>
        <v>2</v>
      </c>
    </row>
    <row r="34" spans="1:40" ht="18">
      <c r="A34" s="158">
        <v>32</v>
      </c>
      <c r="B34" s="159" t="s">
        <v>66</v>
      </c>
      <c r="C34" s="160">
        <v>88</v>
      </c>
      <c r="D34" s="160">
        <v>85</v>
      </c>
      <c r="E34" s="160">
        <v>86</v>
      </c>
      <c r="F34" s="160">
        <v>91</v>
      </c>
      <c r="G34" s="160">
        <v>83</v>
      </c>
      <c r="H34" s="160">
        <v>80</v>
      </c>
      <c r="I34" s="160">
        <v>94</v>
      </c>
      <c r="J34" s="160">
        <v>90</v>
      </c>
      <c r="K34" s="160">
        <v>85</v>
      </c>
      <c r="L34" s="160">
        <v>87</v>
      </c>
      <c r="M34" s="160">
        <v>84</v>
      </c>
      <c r="N34" s="160">
        <v>84</v>
      </c>
      <c r="O34" s="160">
        <v>88</v>
      </c>
      <c r="P34" s="160">
        <v>92</v>
      </c>
      <c r="Q34" s="160">
        <v>86</v>
      </c>
      <c r="R34" s="160">
        <v>89</v>
      </c>
      <c r="S34" s="160">
        <v>95</v>
      </c>
      <c r="T34" s="160">
        <v>94</v>
      </c>
      <c r="U34" s="106">
        <v>83</v>
      </c>
      <c r="V34" s="106">
        <v>85</v>
      </c>
      <c r="W34" s="106">
        <v>95</v>
      </c>
      <c r="X34" s="106">
        <v>96</v>
      </c>
      <c r="Y34" s="106">
        <v>83</v>
      </c>
      <c r="Z34" s="106">
        <v>86</v>
      </c>
      <c r="AA34" s="106">
        <v>97</v>
      </c>
      <c r="AB34" s="106">
        <v>99</v>
      </c>
      <c r="AC34" s="106">
        <v>97</v>
      </c>
      <c r="AD34" s="106">
        <v>99</v>
      </c>
      <c r="AE34" s="106">
        <v>96</v>
      </c>
      <c r="AF34" s="106">
        <v>98</v>
      </c>
      <c r="AG34" s="106">
        <v>95</v>
      </c>
      <c r="AH34" s="106">
        <v>95</v>
      </c>
      <c r="AI34" s="106">
        <v>85</v>
      </c>
      <c r="AJ34" s="106">
        <v>95</v>
      </c>
      <c r="AK34" s="106">
        <v>76</v>
      </c>
      <c r="AL34" s="106">
        <v>82</v>
      </c>
      <c r="AM34" s="166" t="str">
        <f t="shared" si="0"/>
        <v>NO</v>
      </c>
      <c r="AN34" s="166">
        <f t="shared" si="1"/>
        <v>1</v>
      </c>
    </row>
    <row r="35" spans="1:40" ht="18">
      <c r="A35" s="158">
        <v>33</v>
      </c>
      <c r="B35" s="159" t="s">
        <v>67</v>
      </c>
      <c r="C35" s="160">
        <v>90</v>
      </c>
      <c r="D35" s="160">
        <v>97</v>
      </c>
      <c r="E35" s="160">
        <v>94</v>
      </c>
      <c r="F35" s="160">
        <v>95</v>
      </c>
      <c r="G35" s="160">
        <v>91</v>
      </c>
      <c r="H35" s="160">
        <v>90</v>
      </c>
      <c r="I35" s="160">
        <v>94</v>
      </c>
      <c r="J35" s="160">
        <v>94</v>
      </c>
      <c r="K35" s="160">
        <v>87</v>
      </c>
      <c r="L35" s="160">
        <v>89</v>
      </c>
      <c r="M35" s="160">
        <v>94</v>
      </c>
      <c r="N35" s="160">
        <v>98</v>
      </c>
      <c r="O35" s="160">
        <v>92</v>
      </c>
      <c r="P35" s="160">
        <v>97</v>
      </c>
      <c r="Q35" s="160">
        <v>92</v>
      </c>
      <c r="R35" s="160">
        <v>93</v>
      </c>
      <c r="S35" s="160">
        <v>95</v>
      </c>
      <c r="T35" s="160">
        <v>98</v>
      </c>
      <c r="U35" s="106">
        <v>92</v>
      </c>
      <c r="V35" s="106">
        <v>93</v>
      </c>
      <c r="W35" s="106">
        <v>95</v>
      </c>
      <c r="X35" s="106">
        <v>97</v>
      </c>
      <c r="Y35" s="106">
        <v>96</v>
      </c>
      <c r="Z35" s="106">
        <v>86</v>
      </c>
      <c r="AA35" s="106">
        <v>97</v>
      </c>
      <c r="AB35" s="106">
        <v>99</v>
      </c>
      <c r="AC35" s="106">
        <v>97</v>
      </c>
      <c r="AD35" s="106">
        <v>99</v>
      </c>
      <c r="AE35" s="106">
        <v>98</v>
      </c>
      <c r="AF35" s="106">
        <v>98</v>
      </c>
      <c r="AG35" s="106">
        <v>96</v>
      </c>
      <c r="AH35" s="106">
        <v>97</v>
      </c>
      <c r="AI35" s="106">
        <v>93</v>
      </c>
      <c r="AJ35" s="106">
        <v>96</v>
      </c>
      <c r="AK35" s="106">
        <v>89</v>
      </c>
      <c r="AL35" s="106">
        <v>92</v>
      </c>
      <c r="AM35" s="166" t="str">
        <f t="shared" si="0"/>
        <v>YES</v>
      </c>
      <c r="AN35" s="166">
        <f t="shared" si="1"/>
        <v>0</v>
      </c>
    </row>
    <row r="36" spans="1:40" ht="18">
      <c r="A36" s="158">
        <v>34</v>
      </c>
      <c r="B36" s="159" t="s">
        <v>68</v>
      </c>
      <c r="C36" s="160">
        <v>88</v>
      </c>
      <c r="D36" s="160">
        <v>91</v>
      </c>
      <c r="E36" s="160">
        <v>90</v>
      </c>
      <c r="F36" s="160">
        <v>90</v>
      </c>
      <c r="G36" s="160">
        <v>85</v>
      </c>
      <c r="H36" s="160">
        <v>82</v>
      </c>
      <c r="I36" s="160">
        <v>96</v>
      </c>
      <c r="J36" s="160">
        <v>87</v>
      </c>
      <c r="K36" s="160">
        <v>81</v>
      </c>
      <c r="L36" s="160">
        <v>83</v>
      </c>
      <c r="M36" s="160">
        <v>82</v>
      </c>
      <c r="N36" s="160">
        <v>84</v>
      </c>
      <c r="O36" s="160">
        <v>90</v>
      </c>
      <c r="P36" s="160">
        <v>95</v>
      </c>
      <c r="Q36" s="160">
        <v>93</v>
      </c>
      <c r="R36" s="160">
        <v>93</v>
      </c>
      <c r="S36" s="160">
        <v>95</v>
      </c>
      <c r="T36" s="160">
        <v>92</v>
      </c>
      <c r="U36" s="106">
        <v>88</v>
      </c>
      <c r="V36" s="106">
        <v>95</v>
      </c>
      <c r="W36" s="106">
        <v>95</v>
      </c>
      <c r="X36" s="106">
        <v>97</v>
      </c>
      <c r="Y36" s="106">
        <v>92</v>
      </c>
      <c r="Z36" s="106">
        <v>86</v>
      </c>
      <c r="AA36" s="106">
        <v>97</v>
      </c>
      <c r="AB36" s="106">
        <v>99</v>
      </c>
      <c r="AC36" s="106">
        <v>97</v>
      </c>
      <c r="AD36" s="106">
        <v>99</v>
      </c>
      <c r="AE36" s="106">
        <v>95</v>
      </c>
      <c r="AF36" s="106">
        <v>98</v>
      </c>
      <c r="AG36" s="106">
        <v>92</v>
      </c>
      <c r="AH36" s="106">
        <v>92</v>
      </c>
      <c r="AI36" s="106">
        <v>90</v>
      </c>
      <c r="AJ36" s="106">
        <v>97</v>
      </c>
      <c r="AK36" s="106">
        <v>84</v>
      </c>
      <c r="AL36" s="106">
        <v>84</v>
      </c>
      <c r="AM36" s="166" t="str">
        <f t="shared" si="0"/>
        <v>YES</v>
      </c>
      <c r="AN36" s="166">
        <f t="shared" si="1"/>
        <v>0</v>
      </c>
    </row>
    <row r="37" spans="1:40" ht="18">
      <c r="A37" s="158">
        <v>35</v>
      </c>
      <c r="B37" s="159" t="s">
        <v>69</v>
      </c>
      <c r="C37" s="160">
        <v>87</v>
      </c>
      <c r="D37" s="160">
        <v>82</v>
      </c>
      <c r="E37" s="160">
        <v>89</v>
      </c>
      <c r="F37" s="160">
        <v>93</v>
      </c>
      <c r="G37" s="160">
        <v>84</v>
      </c>
      <c r="H37" s="160">
        <v>80</v>
      </c>
      <c r="I37" s="160">
        <v>91</v>
      </c>
      <c r="J37" s="160">
        <v>83</v>
      </c>
      <c r="K37" s="160">
        <v>83</v>
      </c>
      <c r="L37" s="160">
        <v>83</v>
      </c>
      <c r="M37" s="160">
        <v>79</v>
      </c>
      <c r="N37" s="160">
        <v>80</v>
      </c>
      <c r="O37" s="160">
        <v>89</v>
      </c>
      <c r="P37" s="160">
        <v>90</v>
      </c>
      <c r="Q37" s="160">
        <v>83</v>
      </c>
      <c r="R37" s="160">
        <v>86</v>
      </c>
      <c r="S37" s="160">
        <v>94</v>
      </c>
      <c r="T37" s="160">
        <v>93</v>
      </c>
      <c r="U37" s="106">
        <v>81</v>
      </c>
      <c r="V37" s="106">
        <v>81</v>
      </c>
      <c r="W37" s="106">
        <v>95</v>
      </c>
      <c r="X37" s="106">
        <v>97</v>
      </c>
      <c r="Y37" s="106">
        <v>82</v>
      </c>
      <c r="Z37" s="106">
        <v>81</v>
      </c>
      <c r="AA37" s="106">
        <v>86</v>
      </c>
      <c r="AB37" s="106">
        <v>95</v>
      </c>
      <c r="AC37" s="106">
        <v>86</v>
      </c>
      <c r="AD37" s="106">
        <v>95</v>
      </c>
      <c r="AE37" s="106">
        <v>90</v>
      </c>
      <c r="AF37" s="106">
        <v>90</v>
      </c>
      <c r="AG37" s="106">
        <v>84</v>
      </c>
      <c r="AH37" s="106">
        <v>91</v>
      </c>
      <c r="AI37" s="106">
        <v>89</v>
      </c>
      <c r="AJ37" s="106">
        <v>95</v>
      </c>
      <c r="AK37" s="106">
        <v>75</v>
      </c>
      <c r="AL37" s="106">
        <v>75</v>
      </c>
      <c r="AM37" s="166" t="str">
        <f t="shared" si="0"/>
        <v>NO</v>
      </c>
      <c r="AN37" s="166">
        <f t="shared" si="1"/>
        <v>3</v>
      </c>
    </row>
    <row r="38" spans="1:40" ht="18">
      <c r="A38" s="161">
        <v>36</v>
      </c>
      <c r="B38" s="159" t="s">
        <v>70</v>
      </c>
      <c r="C38" s="160">
        <v>91</v>
      </c>
      <c r="D38" s="160">
        <v>96</v>
      </c>
      <c r="E38" s="160">
        <v>92</v>
      </c>
      <c r="F38" s="160">
        <v>96</v>
      </c>
      <c r="G38" s="160">
        <v>92</v>
      </c>
      <c r="H38" s="160">
        <v>92</v>
      </c>
      <c r="I38" s="160">
        <v>96</v>
      </c>
      <c r="J38" s="160">
        <v>96</v>
      </c>
      <c r="K38" s="160">
        <v>89</v>
      </c>
      <c r="L38" s="160">
        <v>91</v>
      </c>
      <c r="M38" s="160">
        <v>93</v>
      </c>
      <c r="N38" s="160">
        <v>97</v>
      </c>
      <c r="O38" s="160">
        <v>94</v>
      </c>
      <c r="P38" s="160">
        <v>97</v>
      </c>
      <c r="Q38" s="160">
        <v>94</v>
      </c>
      <c r="R38" s="160">
        <v>96</v>
      </c>
      <c r="S38" s="160">
        <v>95</v>
      </c>
      <c r="T38" s="160">
        <v>98</v>
      </c>
      <c r="U38" s="106">
        <v>96</v>
      </c>
      <c r="V38" s="106">
        <v>95</v>
      </c>
      <c r="W38" s="106">
        <v>95</v>
      </c>
      <c r="X38" s="106">
        <v>97</v>
      </c>
      <c r="Y38" s="106">
        <v>98</v>
      </c>
      <c r="Z38" s="106">
        <v>92</v>
      </c>
      <c r="AA38" s="106">
        <v>97</v>
      </c>
      <c r="AB38" s="106">
        <v>99</v>
      </c>
      <c r="AC38" s="106">
        <v>97</v>
      </c>
      <c r="AD38" s="106">
        <v>99</v>
      </c>
      <c r="AE38" s="106">
        <v>98</v>
      </c>
      <c r="AF38" s="106">
        <v>98</v>
      </c>
      <c r="AG38" s="106">
        <v>96</v>
      </c>
      <c r="AH38" s="106">
        <v>98</v>
      </c>
      <c r="AI38" s="106">
        <v>93</v>
      </c>
      <c r="AJ38" s="106">
        <v>96</v>
      </c>
      <c r="AK38" s="106">
        <v>90</v>
      </c>
      <c r="AL38" s="106">
        <v>89</v>
      </c>
      <c r="AM38" s="166" t="str">
        <f t="shared" si="0"/>
        <v>YES</v>
      </c>
      <c r="AN38" s="166">
        <f t="shared" si="1"/>
        <v>0</v>
      </c>
    </row>
    <row r="39" spans="1:40" ht="18">
      <c r="A39" s="158">
        <v>37</v>
      </c>
      <c r="B39" s="159" t="s">
        <v>71</v>
      </c>
      <c r="C39" s="160">
        <v>88</v>
      </c>
      <c r="D39" s="160">
        <v>93</v>
      </c>
      <c r="E39" s="160">
        <v>93</v>
      </c>
      <c r="F39" s="160">
        <v>96</v>
      </c>
      <c r="G39" s="160">
        <v>89</v>
      </c>
      <c r="H39" s="160">
        <v>86</v>
      </c>
      <c r="I39" s="160">
        <v>96</v>
      </c>
      <c r="J39" s="160">
        <v>92</v>
      </c>
      <c r="K39" s="160">
        <v>86</v>
      </c>
      <c r="L39" s="160">
        <v>88</v>
      </c>
      <c r="M39" s="160">
        <v>91</v>
      </c>
      <c r="N39" s="160">
        <v>95</v>
      </c>
      <c r="O39" s="160">
        <v>94</v>
      </c>
      <c r="P39" s="160">
        <v>94</v>
      </c>
      <c r="Q39" s="160">
        <v>92</v>
      </c>
      <c r="R39" s="160">
        <v>93</v>
      </c>
      <c r="S39" s="160">
        <v>95</v>
      </c>
      <c r="T39" s="160">
        <v>98</v>
      </c>
      <c r="U39" s="106">
        <v>89</v>
      </c>
      <c r="V39" s="106">
        <v>91</v>
      </c>
      <c r="W39" s="106">
        <v>96</v>
      </c>
      <c r="X39" s="106">
        <v>98</v>
      </c>
      <c r="Y39" s="106">
        <v>97</v>
      </c>
      <c r="Z39" s="106">
        <v>89</v>
      </c>
      <c r="AA39" s="106">
        <v>93</v>
      </c>
      <c r="AB39" s="106">
        <v>98</v>
      </c>
      <c r="AC39" s="106">
        <v>93</v>
      </c>
      <c r="AD39" s="106">
        <v>98</v>
      </c>
      <c r="AE39" s="106">
        <v>98</v>
      </c>
      <c r="AF39" s="106">
        <v>98</v>
      </c>
      <c r="AG39" s="106">
        <v>95</v>
      </c>
      <c r="AH39" s="106">
        <v>97</v>
      </c>
      <c r="AI39" s="106">
        <v>92</v>
      </c>
      <c r="AJ39" s="106">
        <v>98</v>
      </c>
      <c r="AK39" s="106">
        <v>86</v>
      </c>
      <c r="AL39" s="106">
        <v>88</v>
      </c>
      <c r="AM39" s="166" t="str">
        <f t="shared" si="0"/>
        <v>YES</v>
      </c>
      <c r="AN39" s="166">
        <f t="shared" si="1"/>
        <v>0</v>
      </c>
    </row>
    <row r="40" spans="1:40" ht="18">
      <c r="A40" s="158">
        <v>38</v>
      </c>
      <c r="B40" s="162" t="s">
        <v>72</v>
      </c>
      <c r="C40" s="160">
        <v>87</v>
      </c>
      <c r="D40" s="160">
        <v>87</v>
      </c>
      <c r="E40" s="160">
        <v>88</v>
      </c>
      <c r="F40" s="160">
        <v>93</v>
      </c>
      <c r="G40" s="160">
        <v>86</v>
      </c>
      <c r="H40" s="160">
        <v>84</v>
      </c>
      <c r="I40" s="160">
        <v>95</v>
      </c>
      <c r="J40" s="160">
        <v>93</v>
      </c>
      <c r="K40" s="160">
        <v>82</v>
      </c>
      <c r="L40" s="160">
        <v>85</v>
      </c>
      <c r="M40" s="160">
        <v>93</v>
      </c>
      <c r="N40" s="160">
        <v>97</v>
      </c>
      <c r="O40" s="160">
        <v>91</v>
      </c>
      <c r="P40" s="160">
        <v>95</v>
      </c>
      <c r="Q40" s="160">
        <v>87</v>
      </c>
      <c r="R40" s="160">
        <v>92</v>
      </c>
      <c r="S40" s="160">
        <v>94</v>
      </c>
      <c r="T40" s="160">
        <v>98</v>
      </c>
      <c r="U40" s="106">
        <v>90</v>
      </c>
      <c r="V40" s="106">
        <v>91</v>
      </c>
      <c r="W40" s="106">
        <v>96</v>
      </c>
      <c r="X40" s="106">
        <v>97</v>
      </c>
      <c r="Y40" s="106">
        <v>88</v>
      </c>
      <c r="Z40" s="106">
        <v>86</v>
      </c>
      <c r="AA40" s="106">
        <v>95</v>
      </c>
      <c r="AB40" s="106">
        <v>87</v>
      </c>
      <c r="AC40" s="106">
        <v>95</v>
      </c>
      <c r="AD40" s="106">
        <v>87</v>
      </c>
      <c r="AE40" s="106">
        <v>95</v>
      </c>
      <c r="AF40" s="106">
        <v>95</v>
      </c>
      <c r="AG40" s="106">
        <v>93</v>
      </c>
      <c r="AH40" s="106">
        <v>97</v>
      </c>
      <c r="AI40" s="106">
        <v>93</v>
      </c>
      <c r="AJ40" s="106">
        <v>98</v>
      </c>
      <c r="AK40" s="106">
        <v>77</v>
      </c>
      <c r="AL40" s="106">
        <v>78</v>
      </c>
      <c r="AM40" s="166" t="str">
        <f t="shared" si="0"/>
        <v>NO</v>
      </c>
      <c r="AN40" s="166">
        <f t="shared" si="1"/>
        <v>2</v>
      </c>
    </row>
    <row r="41" spans="1:40" ht="18">
      <c r="A41" s="158">
        <v>39</v>
      </c>
      <c r="B41" s="162" t="s">
        <v>73</v>
      </c>
      <c r="C41" s="160">
        <v>90</v>
      </c>
      <c r="D41" s="160">
        <v>88</v>
      </c>
      <c r="E41" s="160">
        <v>89</v>
      </c>
      <c r="F41" s="160">
        <v>95</v>
      </c>
      <c r="G41" s="160">
        <v>91</v>
      </c>
      <c r="H41" s="160">
        <v>87</v>
      </c>
      <c r="I41" s="160">
        <v>96</v>
      </c>
      <c r="J41" s="160">
        <v>93</v>
      </c>
      <c r="K41" s="160">
        <v>86</v>
      </c>
      <c r="L41" s="160">
        <v>84</v>
      </c>
      <c r="M41" s="160">
        <v>85</v>
      </c>
      <c r="N41" s="160">
        <v>88</v>
      </c>
      <c r="O41" s="160">
        <v>94</v>
      </c>
      <c r="P41" s="160">
        <v>95</v>
      </c>
      <c r="Q41" s="160">
        <v>94</v>
      </c>
      <c r="R41" s="160">
        <v>92</v>
      </c>
      <c r="S41" s="160">
        <v>95</v>
      </c>
      <c r="T41" s="160">
        <v>98</v>
      </c>
      <c r="U41" s="106">
        <v>91</v>
      </c>
      <c r="V41" s="106">
        <v>90</v>
      </c>
      <c r="W41" s="106">
        <v>95</v>
      </c>
      <c r="X41" s="106">
        <v>97</v>
      </c>
      <c r="Y41" s="106">
        <v>86</v>
      </c>
      <c r="Z41" s="106">
        <v>89</v>
      </c>
      <c r="AA41" s="106">
        <v>96</v>
      </c>
      <c r="AB41" s="106">
        <v>99</v>
      </c>
      <c r="AC41" s="106">
        <v>96</v>
      </c>
      <c r="AD41" s="106">
        <v>99</v>
      </c>
      <c r="AE41" s="106">
        <v>95</v>
      </c>
      <c r="AF41" s="106">
        <v>98</v>
      </c>
      <c r="AG41" s="106">
        <v>94</v>
      </c>
      <c r="AH41" s="106">
        <v>94</v>
      </c>
      <c r="AI41" s="106">
        <v>93</v>
      </c>
      <c r="AJ41" s="106">
        <v>95</v>
      </c>
      <c r="AK41" s="106">
        <v>75</v>
      </c>
      <c r="AL41" s="106">
        <v>89</v>
      </c>
      <c r="AM41" s="166" t="str">
        <f t="shared" si="0"/>
        <v>NO</v>
      </c>
      <c r="AN41" s="166">
        <f t="shared" si="1"/>
        <v>1</v>
      </c>
    </row>
    <row r="42" spans="1:40" ht="18">
      <c r="A42" s="158">
        <v>40</v>
      </c>
      <c r="B42" s="159" t="s">
        <v>74</v>
      </c>
      <c r="C42" s="160">
        <v>85</v>
      </c>
      <c r="D42" s="160">
        <v>82</v>
      </c>
      <c r="E42" s="160">
        <v>86</v>
      </c>
      <c r="F42" s="160">
        <v>92</v>
      </c>
      <c r="G42" s="160">
        <v>86</v>
      </c>
      <c r="H42" s="160">
        <v>80</v>
      </c>
      <c r="I42" s="160">
        <v>92</v>
      </c>
      <c r="J42" s="160">
        <v>87</v>
      </c>
      <c r="K42" s="160">
        <v>81</v>
      </c>
      <c r="L42" s="160">
        <v>84</v>
      </c>
      <c r="M42" s="160">
        <v>87</v>
      </c>
      <c r="N42" s="160">
        <v>89</v>
      </c>
      <c r="O42" s="160">
        <v>90</v>
      </c>
      <c r="P42" s="160">
        <v>88</v>
      </c>
      <c r="Q42" s="160">
        <v>85</v>
      </c>
      <c r="R42" s="160">
        <v>90</v>
      </c>
      <c r="S42" s="160">
        <v>94</v>
      </c>
      <c r="T42" s="160">
        <v>92</v>
      </c>
      <c r="U42" s="106">
        <v>86</v>
      </c>
      <c r="V42" s="106">
        <v>86</v>
      </c>
      <c r="W42" s="106">
        <v>95</v>
      </c>
      <c r="X42" s="106">
        <v>97</v>
      </c>
      <c r="Y42" s="106">
        <v>86</v>
      </c>
      <c r="Z42" s="106">
        <v>86</v>
      </c>
      <c r="AA42" s="106">
        <v>90</v>
      </c>
      <c r="AB42" s="106">
        <v>93</v>
      </c>
      <c r="AC42" s="106">
        <v>90</v>
      </c>
      <c r="AD42" s="106">
        <v>93</v>
      </c>
      <c r="AE42" s="106">
        <v>92</v>
      </c>
      <c r="AF42" s="106">
        <v>98</v>
      </c>
      <c r="AG42" s="106">
        <v>88</v>
      </c>
      <c r="AH42" s="106">
        <v>93</v>
      </c>
      <c r="AI42" s="106">
        <v>89</v>
      </c>
      <c r="AJ42" s="106">
        <v>93</v>
      </c>
      <c r="AK42" s="106">
        <v>75</v>
      </c>
      <c r="AL42" s="106">
        <v>75</v>
      </c>
      <c r="AM42" s="166" t="str">
        <f t="shared" si="0"/>
        <v>NO</v>
      </c>
      <c r="AN42" s="166">
        <f t="shared" si="1"/>
        <v>2</v>
      </c>
    </row>
    <row r="43" spans="1:40" ht="18">
      <c r="A43" s="158">
        <v>41</v>
      </c>
      <c r="B43" s="159" t="s">
        <v>75</v>
      </c>
      <c r="C43" s="160">
        <v>82</v>
      </c>
      <c r="D43" s="160">
        <v>80</v>
      </c>
      <c r="E43" s="160">
        <v>80</v>
      </c>
      <c r="F43" s="160">
        <v>87</v>
      </c>
      <c r="G43" s="160">
        <v>80</v>
      </c>
      <c r="H43" s="160">
        <v>76</v>
      </c>
      <c r="I43" s="160">
        <v>88</v>
      </c>
      <c r="J43" s="160">
        <v>83</v>
      </c>
      <c r="K43" s="160">
        <v>80</v>
      </c>
      <c r="L43" s="160">
        <v>77</v>
      </c>
      <c r="M43" s="160">
        <v>80</v>
      </c>
      <c r="N43" s="160">
        <v>80</v>
      </c>
      <c r="O43" s="160">
        <v>89</v>
      </c>
      <c r="P43" s="160">
        <v>80</v>
      </c>
      <c r="Q43" s="160">
        <v>81</v>
      </c>
      <c r="R43" s="160">
        <v>82</v>
      </c>
      <c r="S43" s="160">
        <v>95</v>
      </c>
      <c r="T43" s="160">
        <v>94</v>
      </c>
      <c r="U43" s="106">
        <v>75</v>
      </c>
      <c r="V43" s="106">
        <v>79</v>
      </c>
      <c r="W43" s="106">
        <v>96</v>
      </c>
      <c r="X43" s="106">
        <v>97</v>
      </c>
      <c r="Y43" s="106">
        <v>84</v>
      </c>
      <c r="Z43" s="106">
        <v>81</v>
      </c>
      <c r="AA43" s="106">
        <v>92</v>
      </c>
      <c r="AB43" s="106">
        <v>88</v>
      </c>
      <c r="AC43" s="106">
        <v>92</v>
      </c>
      <c r="AD43" s="106">
        <v>88</v>
      </c>
      <c r="AE43" s="106">
        <v>90</v>
      </c>
      <c r="AF43" s="106">
        <v>92</v>
      </c>
      <c r="AG43" s="106">
        <v>84</v>
      </c>
      <c r="AH43" s="106">
        <v>81</v>
      </c>
      <c r="AI43" s="106">
        <v>85</v>
      </c>
      <c r="AJ43" s="106">
        <v>98</v>
      </c>
      <c r="AK43" s="106">
        <v>75</v>
      </c>
      <c r="AL43" s="106">
        <v>75</v>
      </c>
      <c r="AM43" s="166" t="str">
        <f t="shared" si="0"/>
        <v>NO</v>
      </c>
      <c r="AN43" s="166">
        <f t="shared" si="1"/>
        <v>6</v>
      </c>
    </row>
    <row r="44" spans="1:40" ht="18">
      <c r="A44" s="158">
        <v>42</v>
      </c>
      <c r="B44" s="159" t="s">
        <v>76</v>
      </c>
      <c r="C44" s="160">
        <v>88</v>
      </c>
      <c r="D44" s="160">
        <v>82</v>
      </c>
      <c r="E44" s="160">
        <v>88</v>
      </c>
      <c r="F44" s="160">
        <v>95</v>
      </c>
      <c r="G44" s="160">
        <v>83</v>
      </c>
      <c r="H44" s="160">
        <v>79</v>
      </c>
      <c r="I44" s="160">
        <v>94</v>
      </c>
      <c r="J44" s="160">
        <v>89</v>
      </c>
      <c r="K44" s="160">
        <v>81</v>
      </c>
      <c r="L44" s="160">
        <v>84</v>
      </c>
      <c r="M44" s="160">
        <v>81</v>
      </c>
      <c r="N44" s="160">
        <v>77</v>
      </c>
      <c r="O44" s="160">
        <v>89</v>
      </c>
      <c r="P44" s="160">
        <v>91</v>
      </c>
      <c r="Q44" s="160">
        <v>81</v>
      </c>
      <c r="R44" s="160">
        <v>93</v>
      </c>
      <c r="S44" s="160">
        <v>95</v>
      </c>
      <c r="T44" s="160">
        <v>98</v>
      </c>
      <c r="U44" s="106">
        <v>84</v>
      </c>
      <c r="V44" s="106">
        <v>93</v>
      </c>
      <c r="W44" s="106">
        <v>95</v>
      </c>
      <c r="X44" s="106">
        <v>96</v>
      </c>
      <c r="Y44" s="106">
        <v>89</v>
      </c>
      <c r="Z44" s="106">
        <v>76</v>
      </c>
      <c r="AA44" s="106">
        <v>95</v>
      </c>
      <c r="AB44" s="106">
        <v>98</v>
      </c>
      <c r="AC44" s="106">
        <v>95</v>
      </c>
      <c r="AD44" s="106">
        <v>98</v>
      </c>
      <c r="AE44" s="106">
        <v>93</v>
      </c>
      <c r="AF44" s="106">
        <v>98</v>
      </c>
      <c r="AG44" s="106">
        <v>90</v>
      </c>
      <c r="AH44" s="106">
        <v>89</v>
      </c>
      <c r="AI44" s="106">
        <v>91</v>
      </c>
      <c r="AJ44" s="106">
        <v>94</v>
      </c>
      <c r="AK44" s="106">
        <v>83</v>
      </c>
      <c r="AL44" s="106">
        <v>81</v>
      </c>
      <c r="AM44" s="166" t="str">
        <f t="shared" si="0"/>
        <v>NO</v>
      </c>
      <c r="AN44" s="166">
        <f t="shared" si="1"/>
        <v>3</v>
      </c>
    </row>
    <row r="45" spans="1:40" ht="18">
      <c r="A45" s="158">
        <v>43</v>
      </c>
      <c r="B45" s="159" t="s">
        <v>77</v>
      </c>
      <c r="C45" s="160">
        <v>90</v>
      </c>
      <c r="D45" s="160">
        <v>91</v>
      </c>
      <c r="E45" s="160">
        <v>88</v>
      </c>
      <c r="F45" s="160">
        <v>92</v>
      </c>
      <c r="G45" s="160">
        <v>91</v>
      </c>
      <c r="H45" s="160">
        <v>85</v>
      </c>
      <c r="I45" s="160">
        <v>94</v>
      </c>
      <c r="J45" s="160">
        <v>84</v>
      </c>
      <c r="K45" s="160">
        <v>88</v>
      </c>
      <c r="L45" s="160">
        <v>89</v>
      </c>
      <c r="M45" s="160">
        <v>89</v>
      </c>
      <c r="N45" s="160">
        <v>92</v>
      </c>
      <c r="O45" s="160">
        <v>93</v>
      </c>
      <c r="P45" s="160">
        <v>90</v>
      </c>
      <c r="Q45" s="160">
        <v>92</v>
      </c>
      <c r="R45" s="160">
        <v>91</v>
      </c>
      <c r="S45" s="160">
        <v>94</v>
      </c>
      <c r="T45" s="160">
        <v>94</v>
      </c>
      <c r="U45" s="106">
        <v>86</v>
      </c>
      <c r="V45" s="106">
        <v>89</v>
      </c>
      <c r="W45" s="106">
        <v>95</v>
      </c>
      <c r="X45" s="106">
        <v>96</v>
      </c>
      <c r="Y45" s="106">
        <v>94</v>
      </c>
      <c r="Z45" s="106">
        <v>86</v>
      </c>
      <c r="AA45" s="106">
        <v>94</v>
      </c>
      <c r="AB45" s="106">
        <v>97</v>
      </c>
      <c r="AC45" s="106">
        <v>94</v>
      </c>
      <c r="AD45" s="106">
        <v>97</v>
      </c>
      <c r="AE45" s="106">
        <v>95</v>
      </c>
      <c r="AF45" s="106">
        <v>98</v>
      </c>
      <c r="AG45" s="106">
        <v>94</v>
      </c>
      <c r="AH45" s="106">
        <v>92</v>
      </c>
      <c r="AI45" s="106">
        <v>91</v>
      </c>
      <c r="AJ45" s="106">
        <v>96</v>
      </c>
      <c r="AK45" s="106">
        <v>81</v>
      </c>
      <c r="AL45" s="106">
        <v>77</v>
      </c>
      <c r="AM45" s="166" t="str">
        <f t="shared" si="0"/>
        <v>NO</v>
      </c>
      <c r="AN45" s="166">
        <f t="shared" si="1"/>
        <v>1</v>
      </c>
    </row>
    <row r="46" spans="1:40" ht="18">
      <c r="A46" s="158">
        <v>44</v>
      </c>
      <c r="B46" s="159" t="s">
        <v>78</v>
      </c>
      <c r="C46" s="160">
        <v>87</v>
      </c>
      <c r="D46" s="160">
        <v>91</v>
      </c>
      <c r="E46" s="160">
        <v>91</v>
      </c>
      <c r="F46" s="160">
        <v>94</v>
      </c>
      <c r="G46" s="160">
        <v>86</v>
      </c>
      <c r="H46" s="160">
        <v>85</v>
      </c>
      <c r="I46" s="160">
        <v>90</v>
      </c>
      <c r="J46" s="160">
        <v>92</v>
      </c>
      <c r="K46" s="160">
        <v>85</v>
      </c>
      <c r="L46" s="160">
        <v>86</v>
      </c>
      <c r="M46" s="160">
        <v>85</v>
      </c>
      <c r="N46" s="160">
        <v>94</v>
      </c>
      <c r="O46" s="160">
        <v>90</v>
      </c>
      <c r="P46" s="160">
        <v>92</v>
      </c>
      <c r="Q46" s="160">
        <v>90</v>
      </c>
      <c r="R46" s="160">
        <v>90</v>
      </c>
      <c r="S46" s="160">
        <v>94</v>
      </c>
      <c r="T46" s="160">
        <v>93</v>
      </c>
      <c r="U46" s="106">
        <v>88</v>
      </c>
      <c r="V46" s="106">
        <v>88</v>
      </c>
      <c r="W46" s="106">
        <v>96</v>
      </c>
      <c r="X46" s="106">
        <v>96</v>
      </c>
      <c r="Y46" s="106">
        <v>93</v>
      </c>
      <c r="Z46" s="106">
        <v>88</v>
      </c>
      <c r="AA46" s="106">
        <v>90</v>
      </c>
      <c r="AB46" s="106">
        <v>93</v>
      </c>
      <c r="AC46" s="106">
        <v>90</v>
      </c>
      <c r="AD46" s="106">
        <v>93</v>
      </c>
      <c r="AE46" s="106">
        <v>96</v>
      </c>
      <c r="AF46" s="106">
        <v>98</v>
      </c>
      <c r="AG46" s="106">
        <v>94</v>
      </c>
      <c r="AH46" s="106">
        <v>97</v>
      </c>
      <c r="AI46" s="106">
        <v>91</v>
      </c>
      <c r="AJ46" s="106">
        <v>96</v>
      </c>
      <c r="AK46" s="106">
        <v>87</v>
      </c>
      <c r="AL46" s="106">
        <v>88</v>
      </c>
      <c r="AM46" s="166" t="str">
        <f t="shared" si="0"/>
        <v>YES</v>
      </c>
      <c r="AN46" s="166">
        <f t="shared" si="1"/>
        <v>0</v>
      </c>
    </row>
    <row r="47" spans="1:40" ht="18">
      <c r="A47" s="158">
        <v>45</v>
      </c>
      <c r="B47" s="159" t="s">
        <v>79</v>
      </c>
      <c r="C47" s="160">
        <v>87</v>
      </c>
      <c r="D47" s="160">
        <v>95</v>
      </c>
      <c r="E47" s="160">
        <v>91</v>
      </c>
      <c r="F47" s="160">
        <v>94</v>
      </c>
      <c r="G47" s="160">
        <v>87</v>
      </c>
      <c r="H47" s="160">
        <v>86</v>
      </c>
      <c r="I47" s="160">
        <v>94</v>
      </c>
      <c r="J47" s="160">
        <v>94</v>
      </c>
      <c r="K47" s="160">
        <v>87</v>
      </c>
      <c r="L47" s="160">
        <v>89</v>
      </c>
      <c r="M47" s="160">
        <v>91</v>
      </c>
      <c r="N47" s="160">
        <v>94</v>
      </c>
      <c r="O47" s="160">
        <v>93</v>
      </c>
      <c r="P47" s="160">
        <v>92</v>
      </c>
      <c r="Q47" s="160">
        <v>93</v>
      </c>
      <c r="R47" s="160">
        <v>94</v>
      </c>
      <c r="S47" s="160">
        <v>95</v>
      </c>
      <c r="T47" s="160">
        <v>98</v>
      </c>
      <c r="U47" s="106">
        <v>92</v>
      </c>
      <c r="V47" s="106">
        <v>94</v>
      </c>
      <c r="W47" s="106">
        <v>96</v>
      </c>
      <c r="X47" s="106">
        <v>96</v>
      </c>
      <c r="Y47" s="106">
        <v>94</v>
      </c>
      <c r="Z47" s="106">
        <v>88</v>
      </c>
      <c r="AA47" s="106">
        <v>95</v>
      </c>
      <c r="AB47" s="106">
        <v>99</v>
      </c>
      <c r="AC47" s="106">
        <v>95</v>
      </c>
      <c r="AD47" s="106">
        <v>99</v>
      </c>
      <c r="AE47" s="106">
        <v>93</v>
      </c>
      <c r="AF47" s="106">
        <v>98</v>
      </c>
      <c r="AG47" s="106">
        <v>95</v>
      </c>
      <c r="AH47" s="106">
        <v>97</v>
      </c>
      <c r="AI47" s="106">
        <v>92</v>
      </c>
      <c r="AJ47" s="106">
        <v>97</v>
      </c>
      <c r="AK47" s="106">
        <v>87</v>
      </c>
      <c r="AL47" s="106">
        <v>90</v>
      </c>
      <c r="AM47" s="166" t="str">
        <f t="shared" si="0"/>
        <v>YES</v>
      </c>
      <c r="AN47" s="166">
        <f t="shared" si="1"/>
        <v>0</v>
      </c>
    </row>
    <row r="48" spans="1:40" ht="18">
      <c r="A48" s="158">
        <v>46</v>
      </c>
      <c r="B48" s="159" t="s">
        <v>80</v>
      </c>
      <c r="C48" s="160">
        <v>87</v>
      </c>
      <c r="D48" s="160">
        <v>87</v>
      </c>
      <c r="E48" s="160">
        <v>87</v>
      </c>
      <c r="F48" s="160">
        <v>91</v>
      </c>
      <c r="G48" s="160">
        <v>87</v>
      </c>
      <c r="H48" s="160">
        <v>85</v>
      </c>
      <c r="I48" s="160">
        <v>93</v>
      </c>
      <c r="J48" s="160">
        <v>90</v>
      </c>
      <c r="K48" s="160">
        <v>86</v>
      </c>
      <c r="L48" s="160">
        <v>93</v>
      </c>
      <c r="M48" s="160">
        <v>88</v>
      </c>
      <c r="N48" s="160">
        <v>90</v>
      </c>
      <c r="O48" s="160">
        <v>94</v>
      </c>
      <c r="P48" s="160">
        <v>95</v>
      </c>
      <c r="Q48" s="160">
        <v>92</v>
      </c>
      <c r="R48" s="160">
        <v>86</v>
      </c>
      <c r="S48" s="160">
        <v>95</v>
      </c>
      <c r="T48" s="160">
        <v>98</v>
      </c>
      <c r="U48" s="106">
        <v>89</v>
      </c>
      <c r="V48" s="106">
        <v>92</v>
      </c>
      <c r="W48" s="106">
        <v>95</v>
      </c>
      <c r="X48" s="106">
        <v>96</v>
      </c>
      <c r="Y48" s="106">
        <v>92</v>
      </c>
      <c r="Z48" s="106">
        <v>85</v>
      </c>
      <c r="AA48" s="106">
        <v>95</v>
      </c>
      <c r="AB48" s="106">
        <v>98</v>
      </c>
      <c r="AC48" s="106">
        <v>95</v>
      </c>
      <c r="AD48" s="106">
        <v>98</v>
      </c>
      <c r="AE48" s="106">
        <v>93</v>
      </c>
      <c r="AF48" s="106">
        <v>98</v>
      </c>
      <c r="AG48" s="106">
        <v>95</v>
      </c>
      <c r="AH48" s="106">
        <v>93</v>
      </c>
      <c r="AI48" s="106">
        <v>92</v>
      </c>
      <c r="AJ48" s="106">
        <v>95</v>
      </c>
      <c r="AK48" s="106">
        <v>87</v>
      </c>
      <c r="AL48" s="106">
        <v>90</v>
      </c>
      <c r="AM48" s="166" t="str">
        <f t="shared" si="0"/>
        <v>YES</v>
      </c>
      <c r="AN48" s="166">
        <f t="shared" si="1"/>
        <v>0</v>
      </c>
    </row>
    <row r="49" spans="1:40" ht="18">
      <c r="A49" s="158">
        <v>47</v>
      </c>
      <c r="B49" s="159" t="s">
        <v>81</v>
      </c>
      <c r="C49" s="160">
        <v>89</v>
      </c>
      <c r="D49" s="160">
        <v>87</v>
      </c>
      <c r="E49" s="160">
        <v>85</v>
      </c>
      <c r="F49" s="160">
        <v>93</v>
      </c>
      <c r="G49" s="160">
        <v>92</v>
      </c>
      <c r="H49" s="160">
        <v>90</v>
      </c>
      <c r="I49" s="160">
        <v>94</v>
      </c>
      <c r="J49" s="160">
        <v>91</v>
      </c>
      <c r="K49" s="160">
        <v>88</v>
      </c>
      <c r="L49" s="160">
        <v>90</v>
      </c>
      <c r="M49" s="160">
        <v>90</v>
      </c>
      <c r="N49" s="160">
        <v>91</v>
      </c>
      <c r="O49" s="160">
        <v>93</v>
      </c>
      <c r="P49" s="160">
        <v>92</v>
      </c>
      <c r="Q49" s="160">
        <v>94</v>
      </c>
      <c r="R49" s="160">
        <v>95</v>
      </c>
      <c r="S49" s="160">
        <v>94</v>
      </c>
      <c r="T49" s="160">
        <v>95</v>
      </c>
      <c r="U49" s="106">
        <v>90</v>
      </c>
      <c r="V49" s="106">
        <v>92</v>
      </c>
      <c r="W49" s="106">
        <v>95</v>
      </c>
      <c r="X49" s="106">
        <v>96</v>
      </c>
      <c r="Y49" s="106">
        <v>93</v>
      </c>
      <c r="Z49" s="106">
        <v>90</v>
      </c>
      <c r="AA49" s="106">
        <v>94</v>
      </c>
      <c r="AB49" s="106">
        <v>97</v>
      </c>
      <c r="AC49" s="106">
        <v>94</v>
      </c>
      <c r="AD49" s="106">
        <v>97</v>
      </c>
      <c r="AE49" s="106">
        <v>96</v>
      </c>
      <c r="AF49" s="106">
        <v>98</v>
      </c>
      <c r="AG49" s="106">
        <v>94</v>
      </c>
      <c r="AH49" s="106">
        <v>94</v>
      </c>
      <c r="AI49" s="106">
        <v>93</v>
      </c>
      <c r="AJ49" s="106">
        <v>94</v>
      </c>
      <c r="AK49" s="106">
        <v>87</v>
      </c>
      <c r="AL49" s="106">
        <v>89</v>
      </c>
      <c r="AM49" s="166" t="str">
        <f t="shared" si="0"/>
        <v>YES</v>
      </c>
      <c r="AN49" s="166">
        <f t="shared" si="1"/>
        <v>0</v>
      </c>
    </row>
    <row r="50" spans="1:40" ht="18">
      <c r="A50" s="158">
        <v>48</v>
      </c>
      <c r="B50" s="159" t="s">
        <v>82</v>
      </c>
      <c r="C50" s="160">
        <v>87</v>
      </c>
      <c r="D50" s="160">
        <v>88</v>
      </c>
      <c r="E50" s="160">
        <v>89</v>
      </c>
      <c r="F50" s="160">
        <v>94</v>
      </c>
      <c r="G50" s="160">
        <v>91</v>
      </c>
      <c r="H50" s="160">
        <v>86</v>
      </c>
      <c r="I50" s="160">
        <v>92</v>
      </c>
      <c r="J50" s="160">
        <v>90</v>
      </c>
      <c r="K50" s="160">
        <v>87</v>
      </c>
      <c r="L50" s="160">
        <v>89</v>
      </c>
      <c r="M50" s="160">
        <v>87</v>
      </c>
      <c r="N50" s="160">
        <v>92</v>
      </c>
      <c r="O50" s="160">
        <v>93</v>
      </c>
      <c r="P50" s="160">
        <v>90</v>
      </c>
      <c r="Q50" s="160">
        <v>90</v>
      </c>
      <c r="R50" s="160">
        <v>93</v>
      </c>
      <c r="S50" s="160">
        <v>94</v>
      </c>
      <c r="T50" s="160">
        <v>97</v>
      </c>
      <c r="U50" s="106">
        <v>89</v>
      </c>
      <c r="V50" s="106">
        <v>92</v>
      </c>
      <c r="W50" s="106">
        <v>95</v>
      </c>
      <c r="X50" s="106">
        <v>97</v>
      </c>
      <c r="Y50" s="106">
        <v>89</v>
      </c>
      <c r="Z50" s="106">
        <v>85</v>
      </c>
      <c r="AA50" s="106">
        <v>94</v>
      </c>
      <c r="AB50" s="106">
        <v>98</v>
      </c>
      <c r="AC50" s="106">
        <v>94</v>
      </c>
      <c r="AD50" s="106">
        <v>98</v>
      </c>
      <c r="AE50" s="106">
        <v>89</v>
      </c>
      <c r="AF50" s="106">
        <v>96</v>
      </c>
      <c r="AG50" s="106">
        <v>94</v>
      </c>
      <c r="AH50" s="106">
        <v>96</v>
      </c>
      <c r="AI50" s="106">
        <v>92</v>
      </c>
      <c r="AJ50" s="106">
        <v>96</v>
      </c>
      <c r="AK50" s="106">
        <v>86</v>
      </c>
      <c r="AL50" s="106">
        <v>89</v>
      </c>
      <c r="AM50" s="166" t="str">
        <f t="shared" si="0"/>
        <v>YES</v>
      </c>
      <c r="AN50" s="166">
        <f t="shared" si="1"/>
        <v>0</v>
      </c>
    </row>
    <row r="51" spans="1:40" ht="18">
      <c r="A51" s="158">
        <v>49</v>
      </c>
      <c r="B51" s="159" t="s">
        <v>83</v>
      </c>
      <c r="C51" s="160">
        <v>90</v>
      </c>
      <c r="D51" s="160">
        <v>92</v>
      </c>
      <c r="E51" s="160">
        <v>89</v>
      </c>
      <c r="F51" s="160">
        <v>94</v>
      </c>
      <c r="G51" s="160">
        <v>88</v>
      </c>
      <c r="H51" s="160">
        <v>86</v>
      </c>
      <c r="I51" s="160">
        <v>94</v>
      </c>
      <c r="J51" s="160">
        <v>91</v>
      </c>
      <c r="K51" s="160">
        <v>86</v>
      </c>
      <c r="L51" s="160">
        <v>88</v>
      </c>
      <c r="M51" s="160">
        <v>87</v>
      </c>
      <c r="N51" s="160">
        <v>95</v>
      </c>
      <c r="O51" s="160">
        <v>91</v>
      </c>
      <c r="P51" s="160">
        <v>87</v>
      </c>
      <c r="Q51" s="160">
        <v>96</v>
      </c>
      <c r="R51" s="160">
        <v>96</v>
      </c>
      <c r="S51" s="160">
        <v>94</v>
      </c>
      <c r="T51" s="160">
        <v>97</v>
      </c>
      <c r="U51" s="106">
        <v>92</v>
      </c>
      <c r="V51" s="106">
        <v>93</v>
      </c>
      <c r="W51" s="106">
        <v>96</v>
      </c>
      <c r="X51" s="106">
        <v>97</v>
      </c>
      <c r="Y51" s="106">
        <v>93</v>
      </c>
      <c r="Z51" s="106">
        <v>88</v>
      </c>
      <c r="AA51" s="106">
        <v>95</v>
      </c>
      <c r="AB51" s="106">
        <v>99</v>
      </c>
      <c r="AC51" s="106">
        <v>95</v>
      </c>
      <c r="AD51" s="106">
        <v>99</v>
      </c>
      <c r="AE51" s="106">
        <v>97</v>
      </c>
      <c r="AF51" s="106">
        <v>98</v>
      </c>
      <c r="AG51" s="106">
        <v>96</v>
      </c>
      <c r="AH51" s="106">
        <v>97</v>
      </c>
      <c r="AI51" s="106">
        <v>90</v>
      </c>
      <c r="AJ51" s="106">
        <v>96</v>
      </c>
      <c r="AK51" s="106">
        <v>87</v>
      </c>
      <c r="AL51" s="106">
        <v>91</v>
      </c>
      <c r="AM51" s="166" t="str">
        <f t="shared" si="0"/>
        <v>YES</v>
      </c>
      <c r="AN51" s="166">
        <f t="shared" si="1"/>
        <v>0</v>
      </c>
    </row>
    <row r="52" spans="1:40" ht="18">
      <c r="A52" s="158">
        <v>50</v>
      </c>
      <c r="B52" s="159" t="s">
        <v>84</v>
      </c>
      <c r="C52" s="160">
        <v>89</v>
      </c>
      <c r="D52" s="160">
        <v>92</v>
      </c>
      <c r="E52" s="160">
        <v>90</v>
      </c>
      <c r="F52" s="160">
        <v>94</v>
      </c>
      <c r="G52" s="160">
        <v>89</v>
      </c>
      <c r="H52" s="160">
        <v>87</v>
      </c>
      <c r="I52" s="160">
        <v>96</v>
      </c>
      <c r="J52" s="160">
        <v>93</v>
      </c>
      <c r="K52" s="160">
        <v>83</v>
      </c>
      <c r="L52" s="160">
        <v>86</v>
      </c>
      <c r="M52" s="160">
        <v>92</v>
      </c>
      <c r="N52" s="160">
        <v>94</v>
      </c>
      <c r="O52" s="160">
        <v>91</v>
      </c>
      <c r="P52" s="160">
        <v>95</v>
      </c>
      <c r="Q52" s="160">
        <v>92</v>
      </c>
      <c r="R52" s="160">
        <v>92</v>
      </c>
      <c r="S52" s="160">
        <v>94</v>
      </c>
      <c r="T52" s="160">
        <v>96</v>
      </c>
      <c r="U52" s="106">
        <v>86</v>
      </c>
      <c r="V52" s="106">
        <v>83</v>
      </c>
      <c r="W52" s="106">
        <v>96</v>
      </c>
      <c r="X52" s="106">
        <v>97</v>
      </c>
      <c r="Y52" s="106">
        <v>90</v>
      </c>
      <c r="Z52" s="106">
        <v>88</v>
      </c>
      <c r="AA52" s="106">
        <v>94</v>
      </c>
      <c r="AB52" s="106">
        <v>88</v>
      </c>
      <c r="AC52" s="106">
        <v>94</v>
      </c>
      <c r="AD52" s="106">
        <v>88</v>
      </c>
      <c r="AE52" s="106">
        <v>96</v>
      </c>
      <c r="AF52" s="106">
        <v>95</v>
      </c>
      <c r="AG52" s="106">
        <v>95</v>
      </c>
      <c r="AH52" s="106">
        <v>94</v>
      </c>
      <c r="AI52" s="106">
        <v>92</v>
      </c>
      <c r="AJ52" s="106">
        <v>98</v>
      </c>
      <c r="AK52" s="106">
        <v>80</v>
      </c>
      <c r="AL52" s="106">
        <v>79</v>
      </c>
      <c r="AM52" s="166" t="str">
        <f t="shared" si="0"/>
        <v>NO</v>
      </c>
      <c r="AN52" s="166">
        <f t="shared" si="1"/>
        <v>1</v>
      </c>
    </row>
    <row r="53" spans="1:40" ht="18">
      <c r="A53" s="158">
        <v>51</v>
      </c>
      <c r="B53" s="159" t="s">
        <v>85</v>
      </c>
      <c r="C53" s="160">
        <v>86</v>
      </c>
      <c r="D53" s="160">
        <v>86</v>
      </c>
      <c r="E53" s="160">
        <v>91</v>
      </c>
      <c r="F53" s="160">
        <v>96</v>
      </c>
      <c r="G53" s="160">
        <v>86</v>
      </c>
      <c r="H53" s="160">
        <v>85</v>
      </c>
      <c r="I53" s="160">
        <v>94</v>
      </c>
      <c r="J53" s="160">
        <v>91</v>
      </c>
      <c r="K53" s="160">
        <v>85</v>
      </c>
      <c r="L53" s="160">
        <v>86</v>
      </c>
      <c r="M53" s="160">
        <v>83</v>
      </c>
      <c r="N53" s="160">
        <v>90</v>
      </c>
      <c r="O53" s="160">
        <v>89</v>
      </c>
      <c r="P53" s="160">
        <v>92</v>
      </c>
      <c r="Q53" s="160">
        <v>89</v>
      </c>
      <c r="R53" s="160">
        <v>91</v>
      </c>
      <c r="S53" s="160">
        <v>95</v>
      </c>
      <c r="T53" s="160">
        <v>95</v>
      </c>
      <c r="U53" s="106">
        <v>85</v>
      </c>
      <c r="V53" s="106">
        <v>86</v>
      </c>
      <c r="W53" s="106">
        <v>96</v>
      </c>
      <c r="X53" s="106">
        <v>97</v>
      </c>
      <c r="Y53" s="106">
        <v>87</v>
      </c>
      <c r="Z53" s="106">
        <v>88</v>
      </c>
      <c r="AA53" s="106">
        <v>91</v>
      </c>
      <c r="AB53" s="106">
        <v>94</v>
      </c>
      <c r="AC53" s="106">
        <v>91</v>
      </c>
      <c r="AD53" s="106">
        <v>94</v>
      </c>
      <c r="AE53" s="106">
        <v>95</v>
      </c>
      <c r="AF53" s="106">
        <v>98</v>
      </c>
      <c r="AG53" s="106">
        <v>93</v>
      </c>
      <c r="AH53" s="106">
        <v>97</v>
      </c>
      <c r="AI53" s="106">
        <v>88</v>
      </c>
      <c r="AJ53" s="106">
        <v>95</v>
      </c>
      <c r="AK53" s="106">
        <v>80</v>
      </c>
      <c r="AL53" s="106">
        <v>77</v>
      </c>
      <c r="AM53" s="166" t="str">
        <f t="shared" si="0"/>
        <v>NO</v>
      </c>
      <c r="AN53" s="166">
        <f t="shared" si="1"/>
        <v>1</v>
      </c>
    </row>
    <row r="54" spans="1:40" ht="18">
      <c r="A54" s="158">
        <v>52</v>
      </c>
      <c r="B54" s="159" t="s">
        <v>86</v>
      </c>
      <c r="C54" s="160">
        <v>89</v>
      </c>
      <c r="D54" s="160">
        <v>91</v>
      </c>
      <c r="E54" s="160">
        <v>88</v>
      </c>
      <c r="F54" s="160">
        <v>86</v>
      </c>
      <c r="G54" s="160">
        <v>94</v>
      </c>
      <c r="H54" s="160">
        <v>85</v>
      </c>
      <c r="I54" s="160">
        <v>87</v>
      </c>
      <c r="J54" s="160">
        <v>85</v>
      </c>
      <c r="K54" s="160">
        <v>91</v>
      </c>
      <c r="L54" s="160">
        <v>89</v>
      </c>
      <c r="M54" s="160">
        <v>89</v>
      </c>
      <c r="N54" s="160">
        <v>87</v>
      </c>
      <c r="O54" s="160">
        <v>87</v>
      </c>
      <c r="P54" s="160">
        <v>85</v>
      </c>
      <c r="Q54" s="160">
        <v>85</v>
      </c>
      <c r="R54" s="160">
        <v>83</v>
      </c>
      <c r="S54" s="160">
        <v>95</v>
      </c>
      <c r="T54" s="160">
        <v>98</v>
      </c>
      <c r="U54" s="106">
        <v>85</v>
      </c>
      <c r="V54" s="106">
        <v>80</v>
      </c>
      <c r="W54" s="106">
        <v>95</v>
      </c>
      <c r="X54" s="106">
        <v>97</v>
      </c>
      <c r="Y54" s="106">
        <v>82</v>
      </c>
      <c r="Z54" s="106">
        <v>77</v>
      </c>
      <c r="AA54" s="106">
        <v>92</v>
      </c>
      <c r="AB54" s="106">
        <v>99</v>
      </c>
      <c r="AC54" s="106">
        <v>92</v>
      </c>
      <c r="AD54" s="106">
        <v>99</v>
      </c>
      <c r="AE54" s="106">
        <v>90</v>
      </c>
      <c r="AF54" s="106">
        <v>98</v>
      </c>
      <c r="AG54" s="106">
        <v>91</v>
      </c>
      <c r="AH54" s="106">
        <v>91</v>
      </c>
      <c r="AI54" s="106">
        <v>87</v>
      </c>
      <c r="AJ54" s="106">
        <v>96</v>
      </c>
      <c r="AK54" s="106">
        <v>75</v>
      </c>
      <c r="AL54" s="106">
        <v>83</v>
      </c>
      <c r="AM54" s="166" t="str">
        <f t="shared" si="0"/>
        <v>NO</v>
      </c>
      <c r="AN54" s="166">
        <f t="shared" si="1"/>
        <v>2</v>
      </c>
    </row>
    <row r="55" spans="1:40" ht="18">
      <c r="A55" s="158">
        <v>53</v>
      </c>
      <c r="B55" s="159" t="s">
        <v>87</v>
      </c>
      <c r="C55" s="160">
        <v>87</v>
      </c>
      <c r="D55" s="160">
        <v>92</v>
      </c>
      <c r="E55" s="160">
        <v>91</v>
      </c>
      <c r="F55" s="160">
        <v>93</v>
      </c>
      <c r="G55" s="160">
        <v>90</v>
      </c>
      <c r="H55" s="160">
        <v>89</v>
      </c>
      <c r="I55" s="160">
        <v>95</v>
      </c>
      <c r="J55" s="160">
        <v>93</v>
      </c>
      <c r="K55" s="160">
        <v>87</v>
      </c>
      <c r="L55" s="160">
        <v>88</v>
      </c>
      <c r="M55" s="160">
        <v>89</v>
      </c>
      <c r="N55" s="160">
        <v>95</v>
      </c>
      <c r="O55" s="160">
        <v>91</v>
      </c>
      <c r="P55" s="160">
        <v>96</v>
      </c>
      <c r="Q55" s="160">
        <v>96</v>
      </c>
      <c r="R55" s="160">
        <v>96</v>
      </c>
      <c r="S55" s="160">
        <v>95</v>
      </c>
      <c r="T55" s="160">
        <v>98</v>
      </c>
      <c r="U55" s="106">
        <v>93</v>
      </c>
      <c r="V55" s="106">
        <v>95</v>
      </c>
      <c r="W55" s="106">
        <v>96</v>
      </c>
      <c r="X55" s="106">
        <v>97</v>
      </c>
      <c r="Y55" s="106">
        <v>95</v>
      </c>
      <c r="Z55" s="106">
        <v>89</v>
      </c>
      <c r="AA55" s="106">
        <v>96</v>
      </c>
      <c r="AB55" s="106">
        <v>98</v>
      </c>
      <c r="AC55" s="106">
        <v>96</v>
      </c>
      <c r="AD55" s="106">
        <v>98</v>
      </c>
      <c r="AE55" s="106">
        <v>96</v>
      </c>
      <c r="AF55" s="106">
        <v>98</v>
      </c>
      <c r="AG55" s="106">
        <v>96</v>
      </c>
      <c r="AH55" s="106">
        <v>98</v>
      </c>
      <c r="AI55" s="106">
        <v>95</v>
      </c>
      <c r="AJ55" s="106">
        <v>97</v>
      </c>
      <c r="AK55" s="106">
        <v>90</v>
      </c>
      <c r="AL55" s="106">
        <v>85</v>
      </c>
      <c r="AM55" s="166" t="str">
        <f t="shared" si="0"/>
        <v>YES</v>
      </c>
      <c r="AN55" s="166">
        <f t="shared" si="1"/>
        <v>0</v>
      </c>
    </row>
    <row r="56" spans="1:40" ht="18">
      <c r="A56" s="158">
        <v>54</v>
      </c>
      <c r="B56" s="159" t="s">
        <v>88</v>
      </c>
      <c r="C56" s="160">
        <v>88</v>
      </c>
      <c r="D56" s="160">
        <v>96</v>
      </c>
      <c r="E56" s="160">
        <v>92</v>
      </c>
      <c r="F56" s="160">
        <v>93</v>
      </c>
      <c r="G56" s="160">
        <v>90</v>
      </c>
      <c r="H56" s="160">
        <v>89</v>
      </c>
      <c r="I56" s="160">
        <v>95</v>
      </c>
      <c r="J56" s="160">
        <v>91</v>
      </c>
      <c r="K56" s="160">
        <v>88</v>
      </c>
      <c r="L56" s="160">
        <v>89</v>
      </c>
      <c r="M56" s="160">
        <v>87</v>
      </c>
      <c r="N56" s="160">
        <v>92</v>
      </c>
      <c r="O56" s="160">
        <v>93</v>
      </c>
      <c r="P56" s="160">
        <v>95</v>
      </c>
      <c r="Q56" s="160">
        <v>92</v>
      </c>
      <c r="R56" s="160">
        <v>91</v>
      </c>
      <c r="S56" s="160">
        <v>95</v>
      </c>
      <c r="T56" s="160">
        <v>92</v>
      </c>
      <c r="U56" s="106">
        <v>92</v>
      </c>
      <c r="V56" s="106">
        <v>92</v>
      </c>
      <c r="W56" s="106">
        <v>94</v>
      </c>
      <c r="X56" s="106">
        <v>97</v>
      </c>
      <c r="Y56" s="106">
        <v>94</v>
      </c>
      <c r="Z56" s="106">
        <v>93</v>
      </c>
      <c r="AA56" s="106">
        <v>95</v>
      </c>
      <c r="AB56" s="106">
        <v>98</v>
      </c>
      <c r="AC56" s="106">
        <v>95</v>
      </c>
      <c r="AD56" s="106">
        <v>98</v>
      </c>
      <c r="AE56" s="106">
        <v>98</v>
      </c>
      <c r="AF56" s="106">
        <v>98</v>
      </c>
      <c r="AG56" s="106">
        <v>95</v>
      </c>
      <c r="AH56" s="106">
        <v>96</v>
      </c>
      <c r="AI56" s="106">
        <v>94</v>
      </c>
      <c r="AJ56" s="106">
        <v>98</v>
      </c>
      <c r="AK56" s="106">
        <v>84</v>
      </c>
      <c r="AL56" s="106">
        <v>89</v>
      </c>
      <c r="AM56" s="166" t="str">
        <f t="shared" si="0"/>
        <v>YES</v>
      </c>
      <c r="AN56" s="166">
        <f t="shared" si="1"/>
        <v>0</v>
      </c>
    </row>
    <row r="57" spans="1:40" ht="18">
      <c r="A57" s="158">
        <v>55</v>
      </c>
      <c r="B57" s="159" t="s">
        <v>89</v>
      </c>
      <c r="C57" s="160">
        <v>88</v>
      </c>
      <c r="D57" s="160">
        <v>94</v>
      </c>
      <c r="E57" s="160">
        <v>90</v>
      </c>
      <c r="F57" s="160">
        <v>94</v>
      </c>
      <c r="G57" s="160">
        <v>87</v>
      </c>
      <c r="H57" s="160">
        <v>81</v>
      </c>
      <c r="I57" s="160">
        <v>93</v>
      </c>
      <c r="J57" s="160">
        <v>91</v>
      </c>
      <c r="K57" s="160">
        <v>82</v>
      </c>
      <c r="L57" s="160">
        <v>85</v>
      </c>
      <c r="M57" s="160">
        <v>87</v>
      </c>
      <c r="N57" s="160">
        <v>94</v>
      </c>
      <c r="O57" s="160">
        <v>90</v>
      </c>
      <c r="P57" s="160">
        <v>93</v>
      </c>
      <c r="Q57" s="160">
        <v>91</v>
      </c>
      <c r="R57" s="160">
        <v>91</v>
      </c>
      <c r="S57" s="160">
        <v>94</v>
      </c>
      <c r="T57" s="160">
        <v>97</v>
      </c>
      <c r="U57" s="106">
        <v>87</v>
      </c>
      <c r="V57" s="106">
        <v>90</v>
      </c>
      <c r="W57" s="106">
        <v>94</v>
      </c>
      <c r="X57" s="106">
        <v>96</v>
      </c>
      <c r="Y57" s="106">
        <v>92</v>
      </c>
      <c r="Z57" s="106">
        <v>87</v>
      </c>
      <c r="AA57" s="106">
        <v>95</v>
      </c>
      <c r="AB57" s="106">
        <v>98</v>
      </c>
      <c r="AC57" s="106">
        <v>95</v>
      </c>
      <c r="AD57" s="106">
        <v>98</v>
      </c>
      <c r="AE57" s="106">
        <v>96</v>
      </c>
      <c r="AF57" s="106">
        <v>98</v>
      </c>
      <c r="AG57" s="106">
        <v>95</v>
      </c>
      <c r="AH57" s="106">
        <v>95</v>
      </c>
      <c r="AI57" s="106">
        <v>89</v>
      </c>
      <c r="AJ57" s="106">
        <v>98</v>
      </c>
      <c r="AK57" s="106">
        <v>88</v>
      </c>
      <c r="AL57" s="106">
        <v>86</v>
      </c>
      <c r="AM57" s="166" t="str">
        <f t="shared" si="0"/>
        <v>YES</v>
      </c>
      <c r="AN57" s="166">
        <f t="shared" si="1"/>
        <v>0</v>
      </c>
    </row>
    <row r="58" spans="1:40" ht="18">
      <c r="A58" s="158">
        <v>56</v>
      </c>
      <c r="B58" s="159" t="s">
        <v>90</v>
      </c>
      <c r="C58" s="160">
        <v>87</v>
      </c>
      <c r="D58" s="160">
        <v>81</v>
      </c>
      <c r="E58" s="160">
        <v>85</v>
      </c>
      <c r="F58" s="160">
        <v>91</v>
      </c>
      <c r="G58" s="160">
        <v>84</v>
      </c>
      <c r="H58" s="160">
        <v>81</v>
      </c>
      <c r="I58" s="160">
        <v>92</v>
      </c>
      <c r="J58" s="160">
        <v>83</v>
      </c>
      <c r="K58" s="160">
        <v>81</v>
      </c>
      <c r="L58" s="160">
        <v>85</v>
      </c>
      <c r="M58" s="160">
        <v>89</v>
      </c>
      <c r="N58" s="160">
        <v>86</v>
      </c>
      <c r="O58" s="160">
        <v>89</v>
      </c>
      <c r="P58" s="160">
        <v>89</v>
      </c>
      <c r="Q58" s="160">
        <v>87</v>
      </c>
      <c r="R58" s="160">
        <v>89</v>
      </c>
      <c r="S58" s="160">
        <v>94</v>
      </c>
      <c r="T58" s="160">
        <v>95</v>
      </c>
      <c r="U58" s="106">
        <v>83</v>
      </c>
      <c r="V58" s="106">
        <v>78</v>
      </c>
      <c r="W58" s="106">
        <v>94</v>
      </c>
      <c r="X58" s="106">
        <v>97</v>
      </c>
      <c r="Y58" s="106">
        <v>88</v>
      </c>
      <c r="Z58" s="106">
        <v>85</v>
      </c>
      <c r="AA58" s="106">
        <v>95</v>
      </c>
      <c r="AB58" s="106">
        <v>97</v>
      </c>
      <c r="AC58" s="106">
        <v>95</v>
      </c>
      <c r="AD58" s="106">
        <v>97</v>
      </c>
      <c r="AE58" s="106">
        <v>91</v>
      </c>
      <c r="AF58" s="106">
        <v>98</v>
      </c>
      <c r="AG58" s="106">
        <v>92</v>
      </c>
      <c r="AH58" s="106">
        <v>88</v>
      </c>
      <c r="AI58" s="106">
        <v>86</v>
      </c>
      <c r="AJ58" s="106">
        <v>97</v>
      </c>
      <c r="AK58" s="106">
        <v>82</v>
      </c>
      <c r="AL58" s="106">
        <v>85</v>
      </c>
      <c r="AM58" s="166" t="str">
        <f t="shared" si="0"/>
        <v>NO</v>
      </c>
      <c r="AN58" s="166">
        <f t="shared" si="1"/>
        <v>1</v>
      </c>
    </row>
    <row r="59" spans="1:40" ht="18">
      <c r="A59" s="158">
        <v>57</v>
      </c>
      <c r="B59" s="159" t="s">
        <v>91</v>
      </c>
      <c r="C59" s="160">
        <v>89</v>
      </c>
      <c r="D59" s="160">
        <v>96</v>
      </c>
      <c r="E59" s="160">
        <v>91</v>
      </c>
      <c r="F59" s="160">
        <v>95</v>
      </c>
      <c r="G59" s="160">
        <v>88</v>
      </c>
      <c r="H59" s="160">
        <v>86</v>
      </c>
      <c r="I59" s="160">
        <v>96</v>
      </c>
      <c r="J59" s="160">
        <v>94</v>
      </c>
      <c r="K59" s="160">
        <v>85</v>
      </c>
      <c r="L59" s="160">
        <v>87</v>
      </c>
      <c r="M59" s="160">
        <v>89</v>
      </c>
      <c r="N59" s="160">
        <v>90</v>
      </c>
      <c r="O59" s="160">
        <v>91</v>
      </c>
      <c r="P59" s="160">
        <v>94</v>
      </c>
      <c r="Q59" s="160">
        <v>90</v>
      </c>
      <c r="R59" s="160">
        <v>91</v>
      </c>
      <c r="S59" s="160">
        <v>95</v>
      </c>
      <c r="T59" s="160">
        <v>98</v>
      </c>
      <c r="U59" s="106">
        <v>89</v>
      </c>
      <c r="V59" s="106">
        <v>89</v>
      </c>
      <c r="W59" s="106">
        <v>94</v>
      </c>
      <c r="X59" s="106">
        <v>97</v>
      </c>
      <c r="Y59" s="106">
        <v>93</v>
      </c>
      <c r="Z59" s="106">
        <v>89</v>
      </c>
      <c r="AA59" s="106">
        <v>95</v>
      </c>
      <c r="AB59" s="106">
        <v>98</v>
      </c>
      <c r="AC59" s="106">
        <v>95</v>
      </c>
      <c r="AD59" s="106">
        <v>98</v>
      </c>
      <c r="AE59" s="106">
        <v>97</v>
      </c>
      <c r="AF59" s="106">
        <v>98</v>
      </c>
      <c r="AG59" s="106">
        <v>95</v>
      </c>
      <c r="AH59" s="106">
        <v>95</v>
      </c>
      <c r="AI59" s="106">
        <v>91</v>
      </c>
      <c r="AJ59" s="106">
        <v>96</v>
      </c>
      <c r="AK59" s="106">
        <v>87</v>
      </c>
      <c r="AL59" s="106">
        <v>89</v>
      </c>
      <c r="AM59" s="166" t="str">
        <f t="shared" si="0"/>
        <v>YES</v>
      </c>
      <c r="AN59" s="166">
        <f t="shared" si="1"/>
        <v>0</v>
      </c>
    </row>
    <row r="60" spans="1:40" ht="18">
      <c r="A60" s="158">
        <v>58</v>
      </c>
      <c r="B60" s="162" t="s">
        <v>92</v>
      </c>
      <c r="C60" s="160">
        <v>86</v>
      </c>
      <c r="D60" s="160">
        <v>91</v>
      </c>
      <c r="E60" s="160">
        <v>90</v>
      </c>
      <c r="F60" s="160">
        <v>94</v>
      </c>
      <c r="G60" s="160">
        <v>88</v>
      </c>
      <c r="H60" s="160">
        <v>81</v>
      </c>
      <c r="I60" s="160">
        <v>92</v>
      </c>
      <c r="J60" s="160">
        <v>94</v>
      </c>
      <c r="K60" s="160">
        <v>83</v>
      </c>
      <c r="L60" s="160">
        <v>86</v>
      </c>
      <c r="M60" s="160">
        <v>89</v>
      </c>
      <c r="N60" s="160">
        <v>87</v>
      </c>
      <c r="O60" s="160">
        <v>91</v>
      </c>
      <c r="P60" s="160">
        <v>92</v>
      </c>
      <c r="Q60" s="160">
        <v>91</v>
      </c>
      <c r="R60" s="160">
        <v>90</v>
      </c>
      <c r="S60" s="160">
        <v>95</v>
      </c>
      <c r="T60" s="160">
        <v>97</v>
      </c>
      <c r="U60" s="106">
        <v>85</v>
      </c>
      <c r="V60" s="106">
        <v>90</v>
      </c>
      <c r="W60" s="106">
        <v>96</v>
      </c>
      <c r="X60" s="106">
        <v>97</v>
      </c>
      <c r="Y60" s="106">
        <v>88</v>
      </c>
      <c r="Z60" s="106">
        <v>86</v>
      </c>
      <c r="AA60" s="106">
        <v>94</v>
      </c>
      <c r="AB60" s="106">
        <v>98</v>
      </c>
      <c r="AC60" s="106">
        <v>94</v>
      </c>
      <c r="AD60" s="106">
        <v>98</v>
      </c>
      <c r="AE60" s="106">
        <v>95</v>
      </c>
      <c r="AF60" s="106">
        <v>98</v>
      </c>
      <c r="AG60" s="106">
        <v>94</v>
      </c>
      <c r="AH60" s="106">
        <v>95</v>
      </c>
      <c r="AI60" s="106">
        <v>92</v>
      </c>
      <c r="AJ60" s="106">
        <v>98</v>
      </c>
      <c r="AK60" s="106">
        <v>77</v>
      </c>
      <c r="AL60" s="106">
        <v>77</v>
      </c>
      <c r="AM60" s="166" t="str">
        <f t="shared" si="0"/>
        <v>NO</v>
      </c>
      <c r="AN60" s="166">
        <f t="shared" si="1"/>
        <v>2</v>
      </c>
    </row>
    <row r="61" spans="1:40" ht="18">
      <c r="A61" s="158">
        <v>59</v>
      </c>
      <c r="B61" s="159" t="s">
        <v>93</v>
      </c>
      <c r="C61" s="160">
        <v>91</v>
      </c>
      <c r="D61" s="160">
        <v>98</v>
      </c>
      <c r="E61" s="160">
        <v>94</v>
      </c>
      <c r="F61" s="160">
        <v>96</v>
      </c>
      <c r="G61" s="160">
        <v>94</v>
      </c>
      <c r="H61" s="160">
        <v>93</v>
      </c>
      <c r="I61" s="160">
        <v>96</v>
      </c>
      <c r="J61" s="160">
        <v>96</v>
      </c>
      <c r="K61" s="160">
        <v>88</v>
      </c>
      <c r="L61" s="160">
        <v>88</v>
      </c>
      <c r="M61" s="160">
        <v>95</v>
      </c>
      <c r="N61" s="160">
        <v>97</v>
      </c>
      <c r="O61" s="160">
        <v>94</v>
      </c>
      <c r="P61" s="160">
        <v>96</v>
      </c>
      <c r="Q61" s="160">
        <v>96</v>
      </c>
      <c r="R61" s="160">
        <v>97</v>
      </c>
      <c r="S61" s="160">
        <v>95</v>
      </c>
      <c r="T61" s="160">
        <v>98</v>
      </c>
      <c r="U61" s="106">
        <v>94</v>
      </c>
      <c r="V61" s="106">
        <v>95</v>
      </c>
      <c r="W61" s="106">
        <v>96</v>
      </c>
      <c r="X61" s="106">
        <v>97</v>
      </c>
      <c r="Y61" s="106">
        <v>96</v>
      </c>
      <c r="Z61" s="106">
        <v>91</v>
      </c>
      <c r="AA61" s="106">
        <v>95</v>
      </c>
      <c r="AB61" s="106">
        <v>98</v>
      </c>
      <c r="AC61" s="106">
        <v>95</v>
      </c>
      <c r="AD61" s="106">
        <v>98</v>
      </c>
      <c r="AE61" s="106">
        <v>98</v>
      </c>
      <c r="AF61" s="106">
        <v>98</v>
      </c>
      <c r="AG61" s="106">
        <v>96</v>
      </c>
      <c r="AH61" s="106">
        <v>97</v>
      </c>
      <c r="AI61" s="106">
        <v>95</v>
      </c>
      <c r="AJ61" s="106">
        <v>97</v>
      </c>
      <c r="AK61" s="106">
        <v>91</v>
      </c>
      <c r="AL61" s="106">
        <v>92</v>
      </c>
      <c r="AM61" s="166" t="str">
        <f t="shared" si="0"/>
        <v>YES</v>
      </c>
      <c r="AN61" s="166">
        <f t="shared" si="1"/>
        <v>0</v>
      </c>
    </row>
    <row r="62" spans="1:40" ht="18">
      <c r="A62" s="158">
        <v>60</v>
      </c>
      <c r="B62" s="159" t="s">
        <v>94</v>
      </c>
      <c r="C62" s="160">
        <v>90</v>
      </c>
      <c r="D62" s="160">
        <v>93</v>
      </c>
      <c r="E62" s="160">
        <v>86</v>
      </c>
      <c r="F62" s="160">
        <v>86</v>
      </c>
      <c r="G62" s="160">
        <v>93</v>
      </c>
      <c r="H62" s="160">
        <v>90</v>
      </c>
      <c r="I62" s="160">
        <v>88</v>
      </c>
      <c r="J62" s="160">
        <v>84</v>
      </c>
      <c r="K62" s="160">
        <v>89</v>
      </c>
      <c r="L62" s="160">
        <v>91</v>
      </c>
      <c r="M62" s="160">
        <v>90</v>
      </c>
      <c r="N62" s="160">
        <v>92</v>
      </c>
      <c r="O62" s="160">
        <v>78</v>
      </c>
      <c r="P62" s="160">
        <v>93</v>
      </c>
      <c r="Q62" s="160">
        <v>86</v>
      </c>
      <c r="R62" s="160">
        <v>84</v>
      </c>
      <c r="S62" s="160">
        <v>94</v>
      </c>
      <c r="T62" s="160">
        <v>97</v>
      </c>
      <c r="U62" s="106">
        <v>83</v>
      </c>
      <c r="V62" s="106">
        <v>87</v>
      </c>
      <c r="W62" s="106">
        <v>95</v>
      </c>
      <c r="X62" s="106">
        <v>97</v>
      </c>
      <c r="Y62" s="106">
        <v>86</v>
      </c>
      <c r="Z62" s="106">
        <v>84</v>
      </c>
      <c r="AA62" s="106">
        <v>93</v>
      </c>
      <c r="AB62" s="106">
        <v>98</v>
      </c>
      <c r="AC62" s="106">
        <v>93</v>
      </c>
      <c r="AD62" s="106">
        <v>98</v>
      </c>
      <c r="AE62" s="106">
        <v>93</v>
      </c>
      <c r="AF62" s="106">
        <v>98</v>
      </c>
      <c r="AG62" s="106">
        <v>96</v>
      </c>
      <c r="AH62" s="106">
        <v>96</v>
      </c>
      <c r="AI62" s="106">
        <v>86</v>
      </c>
      <c r="AJ62" s="106">
        <v>98</v>
      </c>
      <c r="AK62" s="106">
        <v>77</v>
      </c>
      <c r="AL62" s="106">
        <v>86</v>
      </c>
      <c r="AM62" s="166" t="str">
        <f t="shared" si="0"/>
        <v>NO</v>
      </c>
      <c r="AN62" s="166">
        <f t="shared" si="1"/>
        <v>2</v>
      </c>
    </row>
    <row r="63" spans="1:40" ht="18">
      <c r="A63" s="158">
        <v>61</v>
      </c>
      <c r="B63" s="159" t="s">
        <v>95</v>
      </c>
      <c r="C63" s="160">
        <v>89</v>
      </c>
      <c r="D63" s="160">
        <v>96</v>
      </c>
      <c r="E63" s="160">
        <v>90</v>
      </c>
      <c r="F63" s="160">
        <v>92</v>
      </c>
      <c r="G63" s="160">
        <v>87</v>
      </c>
      <c r="H63" s="160">
        <v>90</v>
      </c>
      <c r="I63" s="160">
        <v>94</v>
      </c>
      <c r="J63" s="160">
        <v>89</v>
      </c>
      <c r="K63" s="160">
        <v>85</v>
      </c>
      <c r="L63" s="160">
        <v>88</v>
      </c>
      <c r="M63" s="160">
        <v>87</v>
      </c>
      <c r="N63" s="160">
        <v>91</v>
      </c>
      <c r="O63" s="160">
        <v>90</v>
      </c>
      <c r="P63" s="160">
        <v>93</v>
      </c>
      <c r="Q63" s="160">
        <v>86</v>
      </c>
      <c r="R63" s="160">
        <v>91</v>
      </c>
      <c r="S63" s="160">
        <v>95</v>
      </c>
      <c r="T63" s="160">
        <v>98</v>
      </c>
      <c r="U63" s="106">
        <v>89</v>
      </c>
      <c r="V63" s="106">
        <v>94</v>
      </c>
      <c r="W63" s="106">
        <v>95</v>
      </c>
      <c r="X63" s="106">
        <v>97</v>
      </c>
      <c r="Y63" s="106">
        <v>92</v>
      </c>
      <c r="Z63" s="106">
        <v>88</v>
      </c>
      <c r="AA63" s="106">
        <v>95</v>
      </c>
      <c r="AB63" s="106">
        <v>98</v>
      </c>
      <c r="AC63" s="106">
        <v>95</v>
      </c>
      <c r="AD63" s="106">
        <v>98</v>
      </c>
      <c r="AE63" s="106">
        <v>94</v>
      </c>
      <c r="AF63" s="106">
        <v>97</v>
      </c>
      <c r="AG63" s="106">
        <v>95</v>
      </c>
      <c r="AH63" s="106">
        <v>96</v>
      </c>
      <c r="AI63" s="106">
        <v>92</v>
      </c>
      <c r="AJ63" s="106">
        <v>97</v>
      </c>
      <c r="AK63" s="106">
        <v>87</v>
      </c>
      <c r="AL63" s="106">
        <v>87</v>
      </c>
      <c r="AM63" s="166" t="str">
        <f t="shared" si="0"/>
        <v>YES</v>
      </c>
      <c r="AN63" s="166">
        <f t="shared" si="1"/>
        <v>0</v>
      </c>
    </row>
    <row r="64" spans="1:40" ht="18.600000000000001" thickBot="1">
      <c r="A64" s="163">
        <v>62</v>
      </c>
      <c r="B64" s="164" t="s">
        <v>96</v>
      </c>
      <c r="C64" s="165">
        <v>90</v>
      </c>
      <c r="D64" s="165">
        <v>93</v>
      </c>
      <c r="E64" s="165">
        <v>93</v>
      </c>
      <c r="F64" s="165">
        <v>95</v>
      </c>
      <c r="G64" s="165">
        <v>90</v>
      </c>
      <c r="H64" s="165">
        <v>88</v>
      </c>
      <c r="I64" s="165">
        <v>96</v>
      </c>
      <c r="J64" s="165">
        <v>92</v>
      </c>
      <c r="K64" s="165">
        <v>87</v>
      </c>
      <c r="L64" s="165">
        <v>88</v>
      </c>
      <c r="M64" s="165">
        <v>92</v>
      </c>
      <c r="N64" s="165">
        <v>98</v>
      </c>
      <c r="O64" s="165">
        <v>92</v>
      </c>
      <c r="P64" s="165">
        <v>93</v>
      </c>
      <c r="Q64" s="165">
        <v>92</v>
      </c>
      <c r="R64" s="165">
        <v>91</v>
      </c>
      <c r="S64" s="165">
        <v>95</v>
      </c>
      <c r="T64" s="165">
        <v>98</v>
      </c>
      <c r="U64" s="120">
        <v>92</v>
      </c>
      <c r="V64" s="120">
        <v>94</v>
      </c>
      <c r="W64" s="120">
        <v>96</v>
      </c>
      <c r="X64" s="120">
        <v>98</v>
      </c>
      <c r="Y64" s="120">
        <v>91</v>
      </c>
      <c r="Z64" s="120">
        <v>93</v>
      </c>
      <c r="AA64" s="120">
        <v>96</v>
      </c>
      <c r="AB64" s="120">
        <v>99</v>
      </c>
      <c r="AC64" s="120">
        <v>96</v>
      </c>
      <c r="AD64" s="120">
        <v>99</v>
      </c>
      <c r="AE64" s="120">
        <v>96</v>
      </c>
      <c r="AF64" s="120">
        <v>98</v>
      </c>
      <c r="AG64" s="120">
        <v>97</v>
      </c>
      <c r="AH64" s="120">
        <v>97</v>
      </c>
      <c r="AI64" s="120">
        <v>94</v>
      </c>
      <c r="AJ64" s="120">
        <v>98</v>
      </c>
      <c r="AK64" s="120">
        <v>86</v>
      </c>
      <c r="AL64" s="120">
        <v>90</v>
      </c>
      <c r="AM64" s="166" t="str">
        <f t="shared" si="0"/>
        <v>YES</v>
      </c>
      <c r="AN64" s="166">
        <f t="shared" si="1"/>
        <v>0</v>
      </c>
    </row>
  </sheetData>
  <conditionalFormatting sqref="S3:T64">
    <cfRule type="cellIs" dxfId="11" priority="8" operator="lessThanOrEqual">
      <formula>79</formula>
    </cfRule>
  </conditionalFormatting>
  <conditionalFormatting sqref="U3:AL64">
    <cfRule type="cellIs" dxfId="10" priority="7" operator="lessThanOrEqual">
      <formula>79</formula>
    </cfRule>
  </conditionalFormatting>
  <conditionalFormatting sqref="AM3:AN64">
    <cfRule type="containsText" dxfId="9" priority="5" operator="containsText" text="YES">
      <formula>NOT(ISERROR(SEARCH("YES",AM3)))</formula>
    </cfRule>
    <cfRule type="containsText" dxfId="8" priority="6" operator="containsText" text="NO">
      <formula>NOT(ISERROR(SEARCH("NO",AM3)))</formula>
    </cfRule>
  </conditionalFormatting>
  <conditionalFormatting sqref="R3:R64">
    <cfRule type="cellIs" dxfId="7" priority="4" operator="lessThanOrEqual">
      <formula>79</formula>
    </cfRule>
  </conditionalFormatting>
  <conditionalFormatting sqref="C3:Q64">
    <cfRule type="cellIs" dxfId="6" priority="3" operator="lessThanOrEqual">
      <formula>79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7F914-F053-4E7D-A48F-BE22995A33D1}">
  <dimension ref="A1:Y64"/>
  <sheetViews>
    <sheetView topLeftCell="D1" zoomScale="70" zoomScaleNormal="70" workbookViewId="0">
      <selection activeCell="X18" sqref="X18:Y19"/>
    </sheetView>
  </sheetViews>
  <sheetFormatPr defaultRowHeight="15.6"/>
  <cols>
    <col min="2" max="2" width="44.21875" customWidth="1"/>
    <col min="3" max="4" width="8.88671875" style="132" customWidth="1"/>
    <col min="5" max="5" width="13.44140625" customWidth="1"/>
    <col min="6" max="7" width="7.109375" customWidth="1"/>
    <col min="8" max="8" width="19.88671875" customWidth="1"/>
    <col min="11" max="11" width="13.6640625" customWidth="1"/>
    <col min="12" max="13" width="5.33203125" customWidth="1"/>
    <col min="15" max="15" width="25.6640625" customWidth="1"/>
    <col min="24" max="24" width="8.88671875" customWidth="1"/>
  </cols>
  <sheetData>
    <row r="1" spans="1:16">
      <c r="A1" s="144"/>
      <c r="B1" s="144"/>
      <c r="C1" s="145" t="s">
        <v>191</v>
      </c>
      <c r="D1" s="145" t="s">
        <v>192</v>
      </c>
      <c r="E1" s="141"/>
      <c r="F1" s="141"/>
      <c r="G1" s="141"/>
      <c r="H1" s="141"/>
      <c r="K1" s="141"/>
      <c r="L1" s="173"/>
      <c r="M1" s="173"/>
    </row>
    <row r="2" spans="1:16" ht="66.599999999999994" customHeight="1">
      <c r="A2" s="142" t="s">
        <v>1</v>
      </c>
      <c r="B2" s="142" t="s">
        <v>0</v>
      </c>
      <c r="C2" s="143" t="s">
        <v>8</v>
      </c>
      <c r="D2" s="143" t="s">
        <v>8</v>
      </c>
      <c r="E2" s="143" t="s">
        <v>193</v>
      </c>
      <c r="F2" s="143" t="s">
        <v>195</v>
      </c>
      <c r="G2" s="143" t="s">
        <v>197</v>
      </c>
      <c r="H2" s="151" t="s">
        <v>194</v>
      </c>
      <c r="I2" s="167" t="s">
        <v>196</v>
      </c>
      <c r="K2" s="143" t="s">
        <v>211</v>
      </c>
      <c r="L2" s="174" t="s">
        <v>215</v>
      </c>
      <c r="M2" s="174" t="s">
        <v>216</v>
      </c>
    </row>
    <row r="3" spans="1:16" ht="18">
      <c r="A3" s="146">
        <v>1</v>
      </c>
      <c r="B3" s="147" t="s">
        <v>35</v>
      </c>
      <c r="C3" s="148">
        <f>VLOOKUP($B3,'1st Sem Ave'!$B$16:$AF$77,29,FALSE)</f>
        <v>89.444444444444443</v>
      </c>
      <c r="D3" s="148">
        <f>VLOOKUP($B3,'2nd Sem Ave'!$B$16:$AF$77,29,FALSE)</f>
        <v>91.777777777777771</v>
      </c>
      <c r="E3" s="149">
        <f t="shared" ref="E3:E34" si="0">AVERAGE(C3:D3)</f>
        <v>90.611111111111114</v>
      </c>
      <c r="F3" s="148" t="str">
        <f>VLOOKUP(B3,Combined!B3:AN64,38,FALSE)</f>
        <v>NO</v>
      </c>
      <c r="G3" s="168">
        <f>VLOOKUP(B3,Combined!B3:AN64,39,FALSE)</f>
        <v>1</v>
      </c>
      <c r="H3" s="151" t="str">
        <f t="shared" ref="H3:H34" si="1">IF(F3="YES",IF(E3&lt;=89,"GRADUATE",IF(E3&lt;95,"WITH HONORS",IF(E3&gt;=95,"WITH HIGH HONORS"))),"GRADUATE")</f>
        <v>GRADUATE</v>
      </c>
      <c r="I3" s="150" t="str">
        <f t="shared" ref="I3:I34" si="2">IF(F3="NO","-",_xlfn.RANK.EQ(E3,$E$3:$E$64,0))</f>
        <v>-</v>
      </c>
      <c r="K3" s="172">
        <f t="shared" ref="K3:K34" si="3">_xlfn.NORM.DIST($E$3:$E$64,$P$7,$P$10,FALSE)</f>
        <v>0.13812675702062191</v>
      </c>
      <c r="L3" s="175">
        <f>$P$11</f>
        <v>84.85403852515357</v>
      </c>
      <c r="M3" s="175">
        <f>$P$12</f>
        <v>96.406714163018464</v>
      </c>
      <c r="O3" t="s">
        <v>199</v>
      </c>
    </row>
    <row r="4" spans="1:16" ht="18">
      <c r="A4" s="146">
        <v>2</v>
      </c>
      <c r="B4" s="147" t="s">
        <v>36</v>
      </c>
      <c r="C4" s="148">
        <f>VLOOKUP($B4,'1st Sem Ave'!$B$16:$AF$77,29,FALSE)</f>
        <v>92.055555555555557</v>
      </c>
      <c r="D4" s="148">
        <f>VLOOKUP($B4,'2nd Sem Ave'!$B$16:$AF$77,29,FALSE)</f>
        <v>95.666666666666671</v>
      </c>
      <c r="E4" s="149">
        <f t="shared" si="0"/>
        <v>93.861111111111114</v>
      </c>
      <c r="F4" s="148" t="str">
        <f>VLOOKUP(B4,Combined!B4:AN65,38,FALSE)</f>
        <v>YES</v>
      </c>
      <c r="G4" s="168">
        <f>VLOOKUP(B4,Combined!B4:AN65,39,FALSE)</f>
        <v>0</v>
      </c>
      <c r="H4" s="151" t="str">
        <f t="shared" si="1"/>
        <v>WITH HONORS</v>
      </c>
      <c r="I4" s="150">
        <f t="shared" si="2"/>
        <v>4</v>
      </c>
      <c r="K4" s="172">
        <f t="shared" si="3"/>
        <v>7.3887954567213199E-2</v>
      </c>
      <c r="L4" s="175">
        <f t="shared" ref="L4:L64" si="4">$P$11</f>
        <v>84.85403852515357</v>
      </c>
      <c r="M4" s="175">
        <f t="shared" ref="M4:M64" si="5">$P$12</f>
        <v>96.406714163018464</v>
      </c>
      <c r="O4" t="s">
        <v>200</v>
      </c>
      <c r="P4" s="169">
        <f>COUNTIF($E$3:$E$64,"&gt;=75")/COUNT($E$3:$E$64)*100</f>
        <v>100</v>
      </c>
    </row>
    <row r="5" spans="1:16" ht="18">
      <c r="A5" s="146">
        <v>3</v>
      </c>
      <c r="B5" s="147" t="s">
        <v>37</v>
      </c>
      <c r="C5" s="148">
        <f>VLOOKUP($B5,'1st Sem Ave'!$B$16:$AF$77,29,FALSE)</f>
        <v>84.777777777777771</v>
      </c>
      <c r="D5" s="148">
        <f>VLOOKUP($B5,'2nd Sem Ave'!$B$16:$AF$77,29,FALSE)</f>
        <v>83.5</v>
      </c>
      <c r="E5" s="149">
        <f t="shared" si="0"/>
        <v>84.138888888888886</v>
      </c>
      <c r="F5" s="148" t="str">
        <f>VLOOKUP(B5,Combined!B5:AN66,38,FALSE)</f>
        <v>NO</v>
      </c>
      <c r="G5" s="168">
        <f>VLOOKUP(B5,Combined!B5:AN66,39,FALSE)</f>
        <v>10</v>
      </c>
      <c r="H5" s="151" t="str">
        <f t="shared" si="1"/>
        <v>GRADUATE</v>
      </c>
      <c r="I5" s="150" t="str">
        <f t="shared" si="2"/>
        <v>-</v>
      </c>
      <c r="K5" s="172">
        <f t="shared" si="3"/>
        <v>1.1048678172731292E-2</v>
      </c>
      <c r="L5" s="175">
        <f t="shared" si="4"/>
        <v>84.85403852515357</v>
      </c>
      <c r="M5" s="175">
        <f t="shared" si="5"/>
        <v>96.406714163018464</v>
      </c>
      <c r="O5" t="s">
        <v>201</v>
      </c>
      <c r="P5" s="169">
        <f>COUNTIF($E$3:$E$64,"&lt;75")/COUNT($E$3:$E$64)*100</f>
        <v>0</v>
      </c>
    </row>
    <row r="6" spans="1:16" ht="18">
      <c r="A6" s="146">
        <v>4</v>
      </c>
      <c r="B6" s="147" t="s">
        <v>38</v>
      </c>
      <c r="C6" s="148">
        <f>VLOOKUP($B6,'1st Sem Ave'!$B$16:$AF$77,29,FALSE)</f>
        <v>91.555555555555557</v>
      </c>
      <c r="D6" s="148">
        <f>VLOOKUP($B6,'2nd Sem Ave'!$B$16:$AF$77,29,FALSE)</f>
        <v>93.722222222222229</v>
      </c>
      <c r="E6" s="149">
        <f t="shared" si="0"/>
        <v>92.638888888888886</v>
      </c>
      <c r="F6" s="148" t="str">
        <f>VLOOKUP(B6,Combined!B6:AN67,38,FALSE)</f>
        <v>YES</v>
      </c>
      <c r="G6" s="168">
        <f>VLOOKUP(B6,Combined!B6:AN67,39,FALSE)</f>
        <v>0</v>
      </c>
      <c r="H6" s="151" t="str">
        <f t="shared" si="1"/>
        <v>WITH HONORS</v>
      </c>
      <c r="I6" s="150">
        <f t="shared" si="2"/>
        <v>15</v>
      </c>
      <c r="K6" s="172">
        <f t="shared" si="3"/>
        <v>0.10846030191225271</v>
      </c>
      <c r="L6" s="175">
        <f t="shared" si="4"/>
        <v>84.85403852515357</v>
      </c>
      <c r="M6" s="175">
        <f t="shared" si="5"/>
        <v>96.406714163018464</v>
      </c>
      <c r="O6" t="s">
        <v>202</v>
      </c>
      <c r="P6" s="169">
        <f>SUM(P4:P5)</f>
        <v>100</v>
      </c>
    </row>
    <row r="7" spans="1:16" ht="18">
      <c r="A7" s="146">
        <v>5</v>
      </c>
      <c r="B7" s="147" t="s">
        <v>39</v>
      </c>
      <c r="C7" s="148">
        <f>VLOOKUP($B7,'1st Sem Ave'!$B$16:$AF$77,29,FALSE)</f>
        <v>90.333333333333329</v>
      </c>
      <c r="D7" s="148">
        <f>VLOOKUP($B7,'2nd Sem Ave'!$B$16:$AF$77,29,FALSE)</f>
        <v>94.777777777777771</v>
      </c>
      <c r="E7" s="149">
        <f t="shared" si="0"/>
        <v>92.555555555555543</v>
      </c>
      <c r="F7" s="148" t="str">
        <f>VLOOKUP(B7,Combined!B7:AN68,38,FALSE)</f>
        <v>YES</v>
      </c>
      <c r="G7" s="168">
        <f>VLOOKUP(B7,Combined!B7:AN68,39,FALSE)</f>
        <v>0</v>
      </c>
      <c r="H7" s="151" t="str">
        <f t="shared" si="1"/>
        <v>WITH HONORS</v>
      </c>
      <c r="I7" s="150">
        <f t="shared" si="2"/>
        <v>16</v>
      </c>
      <c r="K7" s="172">
        <f t="shared" si="3"/>
        <v>0.11061253082987937</v>
      </c>
      <c r="L7" s="175">
        <f t="shared" si="4"/>
        <v>84.85403852515357</v>
      </c>
      <c r="M7" s="175">
        <f t="shared" si="5"/>
        <v>96.406714163018464</v>
      </c>
      <c r="O7" t="s">
        <v>203</v>
      </c>
      <c r="P7" s="170">
        <f>AVERAGE($E$3:$E$64)</f>
        <v>90.630376344086017</v>
      </c>
    </row>
    <row r="8" spans="1:16" ht="18">
      <c r="A8" s="146">
        <v>6</v>
      </c>
      <c r="B8" s="147" t="s">
        <v>40</v>
      </c>
      <c r="C8" s="148">
        <f>VLOOKUP($B8,'1st Sem Ave'!$B$16:$AF$77,29,FALSE)</f>
        <v>92.111111111111114</v>
      </c>
      <c r="D8" s="148">
        <f>VLOOKUP($B8,'2nd Sem Ave'!$B$16:$AF$77,29,FALSE)</f>
        <v>94.277777777777771</v>
      </c>
      <c r="E8" s="149">
        <f t="shared" si="0"/>
        <v>93.194444444444443</v>
      </c>
      <c r="F8" s="148" t="str">
        <f>VLOOKUP(B8,Combined!B8:AN69,38,FALSE)</f>
        <v>YES</v>
      </c>
      <c r="G8" s="168">
        <f>VLOOKUP(B8,Combined!B8:AN69,39,FALSE)</f>
        <v>0</v>
      </c>
      <c r="H8" s="151" t="str">
        <f t="shared" si="1"/>
        <v>WITH HONORS</v>
      </c>
      <c r="I8" s="150">
        <f t="shared" si="2"/>
        <v>10</v>
      </c>
      <c r="K8" s="172">
        <f t="shared" si="3"/>
        <v>9.31409980996106E-2</v>
      </c>
      <c r="L8" s="175">
        <f t="shared" si="4"/>
        <v>84.85403852515357</v>
      </c>
      <c r="M8" s="175">
        <f t="shared" si="5"/>
        <v>96.406714163018464</v>
      </c>
      <c r="O8" t="s">
        <v>204</v>
      </c>
      <c r="P8" s="170">
        <f>MODE($E$3:$E$64)</f>
        <v>90.611111111111114</v>
      </c>
    </row>
    <row r="9" spans="1:16" ht="18">
      <c r="A9" s="146">
        <v>7</v>
      </c>
      <c r="B9" s="147" t="s">
        <v>41</v>
      </c>
      <c r="C9" s="148">
        <f>VLOOKUP($B9,'1st Sem Ave'!$B$16:$AF$77,29,FALSE)</f>
        <v>91.722222222222229</v>
      </c>
      <c r="D9" s="148">
        <f>VLOOKUP($B9,'2nd Sem Ave'!$B$16:$AF$77,29,FALSE)</f>
        <v>92.777777777777771</v>
      </c>
      <c r="E9" s="149">
        <f t="shared" si="0"/>
        <v>92.25</v>
      </c>
      <c r="F9" s="148" t="str">
        <f>VLOOKUP(B9,Combined!B9:AN70,38,FALSE)</f>
        <v>YES</v>
      </c>
      <c r="G9" s="168">
        <f>VLOOKUP(B9,Combined!B9:AN70,39,FALSE)</f>
        <v>0</v>
      </c>
      <c r="H9" s="151" t="str">
        <f t="shared" si="1"/>
        <v>WITH HONORS</v>
      </c>
      <c r="I9" s="150">
        <f t="shared" si="2"/>
        <v>21</v>
      </c>
      <c r="K9" s="172">
        <f t="shared" si="3"/>
        <v>0.11803222200226002</v>
      </c>
      <c r="L9" s="175">
        <f t="shared" si="4"/>
        <v>84.85403852515357</v>
      </c>
      <c r="M9" s="175">
        <f t="shared" si="5"/>
        <v>96.406714163018464</v>
      </c>
      <c r="O9" t="s">
        <v>205</v>
      </c>
      <c r="P9" s="170">
        <f>MEDIAN($E$3:$E$64)</f>
        <v>90.986111111111114</v>
      </c>
    </row>
    <row r="10" spans="1:16" ht="18">
      <c r="A10" s="146">
        <v>8</v>
      </c>
      <c r="B10" s="147" t="s">
        <v>42</v>
      </c>
      <c r="C10" s="148">
        <f>VLOOKUP($B10,'1st Sem Ave'!$B$16:$AF$77,29,FALSE)</f>
        <v>87.944444444444443</v>
      </c>
      <c r="D10" s="148">
        <f>VLOOKUP($B10,'2nd Sem Ave'!$B$16:$AF$77,29,FALSE)</f>
        <v>90.333333333333329</v>
      </c>
      <c r="E10" s="149">
        <f t="shared" si="0"/>
        <v>89.138888888888886</v>
      </c>
      <c r="F10" s="148" t="str">
        <f>VLOOKUP(B10,Combined!B10:AN71,38,FALSE)</f>
        <v>NO</v>
      </c>
      <c r="G10" s="168">
        <f>VLOOKUP(B10,Combined!B10:AN71,39,FALSE)</f>
        <v>3</v>
      </c>
      <c r="H10" s="151" t="str">
        <f t="shared" si="1"/>
        <v>GRADUATE</v>
      </c>
      <c r="I10" s="150" t="str">
        <f t="shared" si="2"/>
        <v>-</v>
      </c>
      <c r="K10" s="172">
        <f t="shared" si="3"/>
        <v>0.12088660274091365</v>
      </c>
      <c r="L10" s="175">
        <f t="shared" si="4"/>
        <v>84.85403852515357</v>
      </c>
      <c r="M10" s="175">
        <f t="shared" si="5"/>
        <v>96.406714163018464</v>
      </c>
      <c r="O10" t="s">
        <v>209</v>
      </c>
      <c r="P10" s="170">
        <f>_xlfn.STDEV.S($E$3:$E$64)</f>
        <v>2.8881689094662213</v>
      </c>
    </row>
    <row r="11" spans="1:16" ht="18">
      <c r="A11" s="146">
        <v>9</v>
      </c>
      <c r="B11" s="147" t="s">
        <v>43</v>
      </c>
      <c r="C11" s="148">
        <f>VLOOKUP($B11,'1st Sem Ave'!$B$16:$AF$77,29,FALSE)</f>
        <v>93</v>
      </c>
      <c r="D11" s="148">
        <f>VLOOKUP($B11,'2nd Sem Ave'!$B$16:$AF$77,29,FALSE)</f>
        <v>94.055555555555557</v>
      </c>
      <c r="E11" s="149">
        <f t="shared" si="0"/>
        <v>93.527777777777771</v>
      </c>
      <c r="F11" s="148" t="str">
        <f>VLOOKUP(B11,Combined!B11:AN72,38,FALSE)</f>
        <v>YES</v>
      </c>
      <c r="G11" s="168">
        <f>VLOOKUP(B11,Combined!B11:AN72,39,FALSE)</f>
        <v>0</v>
      </c>
      <c r="H11" s="151" t="str">
        <f t="shared" si="1"/>
        <v>WITH HONORS</v>
      </c>
      <c r="I11" s="150">
        <f t="shared" si="2"/>
        <v>9</v>
      </c>
      <c r="K11" s="172">
        <f t="shared" si="3"/>
        <v>8.3512160834799898E-2</v>
      </c>
      <c r="L11" s="175">
        <f t="shared" si="4"/>
        <v>84.85403852515357</v>
      </c>
      <c r="M11" s="175">
        <f t="shared" si="5"/>
        <v>96.406714163018464</v>
      </c>
      <c r="O11" t="s">
        <v>213</v>
      </c>
      <c r="P11" s="170">
        <f>$P$7-(2*$P$10)</f>
        <v>84.85403852515357</v>
      </c>
    </row>
    <row r="12" spans="1:16" ht="18">
      <c r="A12" s="146">
        <v>10</v>
      </c>
      <c r="B12" s="147" t="s">
        <v>44</v>
      </c>
      <c r="C12" s="148">
        <f>VLOOKUP($B12,'1st Sem Ave'!$B$16:$AF$77,29,FALSE)</f>
        <v>86.611111111111114</v>
      </c>
      <c r="D12" s="148">
        <f>VLOOKUP($B12,'2nd Sem Ave'!$B$16:$AF$77,29,FALSE)</f>
        <v>93.222222222222229</v>
      </c>
      <c r="E12" s="149">
        <f t="shared" si="0"/>
        <v>89.916666666666671</v>
      </c>
      <c r="F12" s="148" t="str">
        <f>VLOOKUP(B12,Combined!B12:AN73,38,FALSE)</f>
        <v>NO</v>
      </c>
      <c r="G12" s="168">
        <f>VLOOKUP(B12,Combined!B12:AN73,39,FALSE)</f>
        <v>1</v>
      </c>
      <c r="H12" s="151" t="str">
        <f t="shared" si="1"/>
        <v>GRADUATE</v>
      </c>
      <c r="I12" s="150" t="str">
        <f t="shared" si="2"/>
        <v>-</v>
      </c>
      <c r="K12" s="172">
        <f t="shared" si="3"/>
        <v>0.13397606221610828</v>
      </c>
      <c r="L12" s="175">
        <f t="shared" si="4"/>
        <v>84.85403852515357</v>
      </c>
      <c r="M12" s="175">
        <f t="shared" si="5"/>
        <v>96.406714163018464</v>
      </c>
      <c r="O12" t="s">
        <v>214</v>
      </c>
      <c r="P12" s="170">
        <f>$P$7+(2*$P$10)</f>
        <v>96.406714163018464</v>
      </c>
    </row>
    <row r="13" spans="1:16" ht="18">
      <c r="A13" s="146">
        <v>11</v>
      </c>
      <c r="B13" s="147" t="s">
        <v>45</v>
      </c>
      <c r="C13" s="148">
        <f>VLOOKUP($B13,'1st Sem Ave'!$B$16:$AF$77,29,FALSE)</f>
        <v>90.555555555555557</v>
      </c>
      <c r="D13" s="148">
        <f>VLOOKUP($B13,'2nd Sem Ave'!$B$16:$AF$77,29,FALSE)</f>
        <v>94.222222222222229</v>
      </c>
      <c r="E13" s="149">
        <f t="shared" si="0"/>
        <v>92.388888888888886</v>
      </c>
      <c r="F13" s="148" t="str">
        <f>VLOOKUP(B13,Combined!B13:AN74,38,FALSE)</f>
        <v>YES</v>
      </c>
      <c r="G13" s="168">
        <f>VLOOKUP(B13,Combined!B13:AN74,39,FALSE)</f>
        <v>0</v>
      </c>
      <c r="H13" s="151" t="str">
        <f t="shared" si="1"/>
        <v>WITH HONORS</v>
      </c>
      <c r="I13" s="150">
        <f t="shared" si="2"/>
        <v>18</v>
      </c>
      <c r="K13" s="172">
        <f t="shared" si="3"/>
        <v>0.11475898509429958</v>
      </c>
      <c r="L13" s="175">
        <f t="shared" si="4"/>
        <v>84.85403852515357</v>
      </c>
      <c r="M13" s="175">
        <f t="shared" si="5"/>
        <v>96.406714163018464</v>
      </c>
      <c r="O13" t="s">
        <v>206</v>
      </c>
      <c r="P13" s="169">
        <f>COUNTIF($H$3:$H$64,"WITH HONORS")</f>
        <v>30</v>
      </c>
    </row>
    <row r="14" spans="1:16" ht="18">
      <c r="A14" s="146">
        <v>12</v>
      </c>
      <c r="B14" s="147" t="s">
        <v>46</v>
      </c>
      <c r="C14" s="148">
        <f>VLOOKUP($B14,'1st Sem Ave'!$B$16:$AF$77,29,FALSE)</f>
        <v>86.222222222222229</v>
      </c>
      <c r="D14" s="148">
        <f>VLOOKUP($B14,'2nd Sem Ave'!$B$16:$AF$77,29,FALSE)</f>
        <v>92.611111111111114</v>
      </c>
      <c r="E14" s="149">
        <f t="shared" si="0"/>
        <v>89.416666666666671</v>
      </c>
      <c r="F14" s="148" t="str">
        <f>VLOOKUP(B14,Combined!B14:AN75,38,FALSE)</f>
        <v>NO</v>
      </c>
      <c r="G14" s="168">
        <f>VLOOKUP(B14,Combined!B14:AN75,39,FALSE)</f>
        <v>2</v>
      </c>
      <c r="H14" s="151" t="str">
        <f t="shared" si="1"/>
        <v>GRADUATE</v>
      </c>
      <c r="I14" s="150" t="str">
        <f t="shared" si="2"/>
        <v>-</v>
      </c>
      <c r="K14" s="172">
        <f t="shared" si="3"/>
        <v>0.12645611233352694</v>
      </c>
      <c r="L14" s="175">
        <f t="shared" si="4"/>
        <v>84.85403852515357</v>
      </c>
      <c r="M14" s="175">
        <f t="shared" si="5"/>
        <v>96.406714163018464</v>
      </c>
      <c r="O14" t="s">
        <v>207</v>
      </c>
      <c r="P14" s="169">
        <f>COUNTIF($H$3:$H$64,"WITH HIGH HONORS")</f>
        <v>1</v>
      </c>
    </row>
    <row r="15" spans="1:16" ht="18">
      <c r="A15" s="146">
        <v>13</v>
      </c>
      <c r="B15" s="147" t="s">
        <v>47</v>
      </c>
      <c r="C15" s="148">
        <f>VLOOKUP($B15,'1st Sem Ave'!$B$16:$AF$77,29,FALSE)</f>
        <v>93.611111111111114</v>
      </c>
      <c r="D15" s="148">
        <f>VLOOKUP($B15,'2nd Sem Ave'!$B$16:$AF$77,29,FALSE)</f>
        <v>94.055555555555557</v>
      </c>
      <c r="E15" s="149">
        <f t="shared" si="0"/>
        <v>93.833333333333343</v>
      </c>
      <c r="F15" s="148" t="str">
        <f>VLOOKUP(B15,Combined!B15:AN76,38,FALSE)</f>
        <v>YES</v>
      </c>
      <c r="G15" s="168">
        <f>VLOOKUP(B15,Combined!B15:AN76,39,FALSE)</f>
        <v>0</v>
      </c>
      <c r="H15" s="151" t="str">
        <f t="shared" si="1"/>
        <v>WITH HONORS</v>
      </c>
      <c r="I15" s="150">
        <f t="shared" si="2"/>
        <v>5</v>
      </c>
      <c r="K15" s="172">
        <f t="shared" si="3"/>
        <v>7.4683718850066305E-2</v>
      </c>
      <c r="L15" s="175">
        <f t="shared" si="4"/>
        <v>84.85403852515357</v>
      </c>
      <c r="M15" s="175">
        <f t="shared" si="5"/>
        <v>96.406714163018464</v>
      </c>
      <c r="O15" t="s">
        <v>210</v>
      </c>
      <c r="P15" s="171">
        <f>SUM(P13:P14)</f>
        <v>31</v>
      </c>
    </row>
    <row r="16" spans="1:16" ht="18">
      <c r="A16" s="146">
        <v>14</v>
      </c>
      <c r="B16" s="147" t="s">
        <v>48</v>
      </c>
      <c r="C16" s="148">
        <f>VLOOKUP($B16,'1st Sem Ave'!$B$16:$AF$77,29,FALSE)</f>
        <v>89.611111111111114</v>
      </c>
      <c r="D16" s="148">
        <f>VLOOKUP($B16,'2nd Sem Ave'!$B$16:$AF$77,29,FALSE)</f>
        <v>93.722222222222229</v>
      </c>
      <c r="E16" s="149">
        <f t="shared" si="0"/>
        <v>91.666666666666671</v>
      </c>
      <c r="F16" s="148" t="str">
        <f>VLOOKUP(B16,Combined!B16:AN77,38,FALSE)</f>
        <v>YES</v>
      </c>
      <c r="G16" s="168">
        <f>VLOOKUP(B16,Combined!B16:AN77,39,FALSE)</f>
        <v>0</v>
      </c>
      <c r="H16" s="151" t="str">
        <f t="shared" si="1"/>
        <v>WITH HONORS</v>
      </c>
      <c r="I16" s="150">
        <f t="shared" si="2"/>
        <v>26</v>
      </c>
      <c r="K16" s="172">
        <f t="shared" si="3"/>
        <v>0.12951845968782491</v>
      </c>
      <c r="L16" s="175">
        <f t="shared" si="4"/>
        <v>84.85403852515357</v>
      </c>
      <c r="M16" s="175">
        <f t="shared" si="5"/>
        <v>96.406714163018464</v>
      </c>
      <c r="O16" t="s">
        <v>212</v>
      </c>
      <c r="P16" s="169">
        <f>P17-P15</f>
        <v>31</v>
      </c>
    </row>
    <row r="17" spans="1:25" ht="18">
      <c r="A17" s="146">
        <v>15</v>
      </c>
      <c r="B17" s="147" t="s">
        <v>49</v>
      </c>
      <c r="C17" s="148">
        <f>VLOOKUP($B17,'1st Sem Ave'!$B$16:$AF$77,29,FALSE)</f>
        <v>86.944444444444443</v>
      </c>
      <c r="D17" s="148">
        <f>VLOOKUP($B17,'2nd Sem Ave'!$B$16:$AF$77,29,FALSE)</f>
        <v>93.166666666666671</v>
      </c>
      <c r="E17" s="149">
        <f t="shared" si="0"/>
        <v>90.055555555555557</v>
      </c>
      <c r="F17" s="148" t="str">
        <f>VLOOKUP(B17,Combined!B17:AN78,38,FALSE)</f>
        <v>NO</v>
      </c>
      <c r="G17" s="168">
        <f>VLOOKUP(B17,Combined!B17:AN78,39,FALSE)</f>
        <v>3</v>
      </c>
      <c r="H17" s="151" t="str">
        <f t="shared" si="1"/>
        <v>GRADUATE</v>
      </c>
      <c r="I17" s="150" t="str">
        <f t="shared" si="2"/>
        <v>-</v>
      </c>
      <c r="K17" s="172">
        <f t="shared" si="3"/>
        <v>0.13542098852547521</v>
      </c>
      <c r="L17" s="175">
        <f t="shared" si="4"/>
        <v>84.85403852515357</v>
      </c>
      <c r="M17" s="175">
        <f t="shared" si="5"/>
        <v>96.406714163018464</v>
      </c>
      <c r="O17" t="s">
        <v>208</v>
      </c>
      <c r="P17" s="169">
        <f>COUNTA($H$3:$H$64)</f>
        <v>62</v>
      </c>
    </row>
    <row r="18" spans="1:25" ht="18">
      <c r="A18" s="146">
        <v>16</v>
      </c>
      <c r="B18" s="147" t="s">
        <v>50</v>
      </c>
      <c r="C18" s="148">
        <f>VLOOKUP($B18,'1st Sem Ave'!$B$16:$AF$77,29,FALSE)</f>
        <v>87.666666666666671</v>
      </c>
      <c r="D18" s="148">
        <f>VLOOKUP($B18,'2nd Sem Ave'!$B$16:$AF$77,29,FALSE)</f>
        <v>93.555555555555557</v>
      </c>
      <c r="E18" s="149">
        <f t="shared" si="0"/>
        <v>90.611111111111114</v>
      </c>
      <c r="F18" s="148" t="str">
        <f>VLOOKUP(B18,Combined!B18:AN79,38,FALSE)</f>
        <v>NO</v>
      </c>
      <c r="G18" s="168">
        <f>VLOOKUP(B18,Combined!B18:AN79,39,FALSE)</f>
        <v>2</v>
      </c>
      <c r="H18" s="151" t="str">
        <f t="shared" si="1"/>
        <v>GRADUATE</v>
      </c>
      <c r="I18" s="150" t="str">
        <f t="shared" si="2"/>
        <v>-</v>
      </c>
      <c r="K18" s="172">
        <f t="shared" si="3"/>
        <v>0.13812675702062191</v>
      </c>
      <c r="L18" s="175">
        <f t="shared" si="4"/>
        <v>84.85403852515357</v>
      </c>
      <c r="M18" s="175">
        <f t="shared" si="5"/>
        <v>96.406714163018464</v>
      </c>
      <c r="X18" s="176" t="s">
        <v>217</v>
      </c>
      <c r="Y18" s="171">
        <f>COUNTIF($E$3:$E$64,"&lt;"&amp;$P$11)</f>
        <v>5</v>
      </c>
    </row>
    <row r="19" spans="1:25" ht="18">
      <c r="A19" s="146">
        <v>17</v>
      </c>
      <c r="B19" s="147" t="s">
        <v>51</v>
      </c>
      <c r="C19" s="148">
        <f>VLOOKUP($B19,'1st Sem Ave'!$B$16:$AF$77,29,FALSE)</f>
        <v>87.777777777777771</v>
      </c>
      <c r="D19" s="148">
        <f>VLOOKUP($B19,'2nd Sem Ave'!$B$16:$AF$77,29,FALSE)</f>
        <v>85.333333333333329</v>
      </c>
      <c r="E19" s="149">
        <f t="shared" si="0"/>
        <v>86.555555555555543</v>
      </c>
      <c r="F19" s="148" t="str">
        <f>VLOOKUP(B19,Combined!B19:AN80,38,FALSE)</f>
        <v>NO</v>
      </c>
      <c r="G19" s="168">
        <f>VLOOKUP(B19,Combined!B19:AN80,39,FALSE)</f>
        <v>5</v>
      </c>
      <c r="H19" s="151" t="str">
        <f t="shared" si="1"/>
        <v>GRADUATE</v>
      </c>
      <c r="I19" s="150" t="str">
        <f t="shared" si="2"/>
        <v>-</v>
      </c>
      <c r="K19" s="172">
        <f t="shared" si="3"/>
        <v>5.1055939563075262E-2</v>
      </c>
      <c r="L19" s="175">
        <f t="shared" si="4"/>
        <v>84.85403852515357</v>
      </c>
      <c r="M19" s="175">
        <f t="shared" si="5"/>
        <v>96.406714163018464</v>
      </c>
      <c r="X19" s="176" t="s">
        <v>218</v>
      </c>
      <c r="Y19" s="171">
        <f>COUNTIF($E$3:$E$64,"&gt;"&amp;$P$12)</f>
        <v>0</v>
      </c>
    </row>
    <row r="20" spans="1:25" ht="18">
      <c r="A20" s="146">
        <v>18</v>
      </c>
      <c r="B20" s="147" t="s">
        <v>52</v>
      </c>
      <c r="C20" s="148">
        <f>VLOOKUP($B20,'1st Sem Ave'!$B$16:$AF$77,29,FALSE)</f>
        <v>80.277777777777771</v>
      </c>
      <c r="D20" s="148">
        <f>VLOOKUP($B20,'2nd Sem Ave'!$B$16:$AF$77,29,FALSE)</f>
        <v>80.055555555555557</v>
      </c>
      <c r="E20" s="149">
        <f t="shared" si="0"/>
        <v>80.166666666666657</v>
      </c>
      <c r="F20" s="148" t="str">
        <f>VLOOKUP(B20,Combined!B20:AN81,38,FALSE)</f>
        <v>NO</v>
      </c>
      <c r="G20" s="168">
        <f>VLOOKUP(B20,Combined!B20:AN81,39,FALSE)</f>
        <v>18</v>
      </c>
      <c r="H20" s="151" t="str">
        <f t="shared" si="1"/>
        <v>GRADUATE</v>
      </c>
      <c r="I20" s="150" t="str">
        <f t="shared" si="2"/>
        <v>-</v>
      </c>
      <c r="K20" s="172">
        <f t="shared" si="3"/>
        <v>1.9500851591597407E-4</v>
      </c>
      <c r="L20" s="175">
        <f t="shared" si="4"/>
        <v>84.85403852515357</v>
      </c>
      <c r="M20" s="175">
        <f t="shared" si="5"/>
        <v>96.406714163018464</v>
      </c>
    </row>
    <row r="21" spans="1:25" ht="18">
      <c r="A21" s="146">
        <v>19</v>
      </c>
      <c r="B21" s="147" t="s">
        <v>53</v>
      </c>
      <c r="C21" s="148">
        <f>VLOOKUP($B21,'1st Sem Ave'!$B$16:$AF$77,29,FALSE)</f>
        <v>87.111111111111114</v>
      </c>
      <c r="D21" s="148">
        <f>VLOOKUP($B21,'2nd Sem Ave'!$B$16:$AF$77,29,FALSE)</f>
        <v>92</v>
      </c>
      <c r="E21" s="149">
        <f t="shared" si="0"/>
        <v>89.555555555555557</v>
      </c>
      <c r="F21" s="148" t="str">
        <f>VLOOKUP(B21,Combined!B21:AN82,38,FALSE)</f>
        <v>NO</v>
      </c>
      <c r="G21" s="168">
        <f>VLOOKUP(B21,Combined!B21:AN82,39,FALSE)</f>
        <v>1</v>
      </c>
      <c r="H21" s="151" t="str">
        <f t="shared" si="1"/>
        <v>GRADUATE</v>
      </c>
      <c r="I21" s="150" t="str">
        <f t="shared" si="2"/>
        <v>-</v>
      </c>
      <c r="K21" s="172">
        <f t="shared" si="3"/>
        <v>0.12888849888454712</v>
      </c>
      <c r="L21" s="175">
        <f t="shared" si="4"/>
        <v>84.85403852515357</v>
      </c>
      <c r="M21" s="175">
        <f t="shared" si="5"/>
        <v>96.406714163018464</v>
      </c>
    </row>
    <row r="22" spans="1:25" ht="18">
      <c r="A22" s="146">
        <v>20</v>
      </c>
      <c r="B22" s="147" t="s">
        <v>54</v>
      </c>
      <c r="C22" s="148">
        <f>VLOOKUP($B22,'1st Sem Ave'!$B$16:$AF$77,29,FALSE)</f>
        <v>89.722222222222229</v>
      </c>
      <c r="D22" s="148">
        <f>VLOOKUP($B22,'2nd Sem Ave'!$B$16:$AF$77,29,FALSE)</f>
        <v>94.277777777777771</v>
      </c>
      <c r="E22" s="149">
        <f t="shared" si="0"/>
        <v>92</v>
      </c>
      <c r="F22" s="148" t="str">
        <f>VLOOKUP(B22,Combined!B22:AN83,38,FALSE)</f>
        <v>YES</v>
      </c>
      <c r="G22" s="168">
        <f>VLOOKUP(B22,Combined!B22:AN83,39,FALSE)</f>
        <v>0</v>
      </c>
      <c r="H22" s="151" t="str">
        <f t="shared" si="1"/>
        <v>WITH HONORS</v>
      </c>
      <c r="I22" s="150">
        <f t="shared" si="2"/>
        <v>23</v>
      </c>
      <c r="K22" s="172">
        <f t="shared" si="3"/>
        <v>0.12343964846717606</v>
      </c>
      <c r="L22" s="175">
        <f t="shared" si="4"/>
        <v>84.85403852515357</v>
      </c>
      <c r="M22" s="175">
        <f t="shared" si="5"/>
        <v>96.406714163018464</v>
      </c>
    </row>
    <row r="23" spans="1:25" ht="18">
      <c r="A23" s="146">
        <v>21</v>
      </c>
      <c r="B23" s="147" t="s">
        <v>55</v>
      </c>
      <c r="C23" s="148">
        <f>VLOOKUP($B23,'1st Sem Ave'!$B$16:$AF$77,29,FALSE)</f>
        <v>87.944444444444443</v>
      </c>
      <c r="D23" s="148">
        <f>VLOOKUP($B23,'2nd Sem Ave'!$B$16:$AF$77,29,FALSE)</f>
        <v>92.444444444444443</v>
      </c>
      <c r="E23" s="149">
        <f t="shared" si="0"/>
        <v>90.194444444444443</v>
      </c>
      <c r="F23" s="148" t="str">
        <f>VLOOKUP(B23,Combined!B23:AN84,38,FALSE)</f>
        <v>YES</v>
      </c>
      <c r="G23" s="168">
        <f>VLOOKUP(B23,Combined!B23:AN84,39,FALSE)</f>
        <v>0</v>
      </c>
      <c r="H23" s="151" t="str">
        <f t="shared" si="1"/>
        <v>WITH HONORS</v>
      </c>
      <c r="I23" s="150">
        <f t="shared" si="2"/>
        <v>40</v>
      </c>
      <c r="K23" s="172">
        <f t="shared" si="3"/>
        <v>0.1365653196745136</v>
      </c>
      <c r="L23" s="175">
        <f t="shared" si="4"/>
        <v>84.85403852515357</v>
      </c>
      <c r="M23" s="175">
        <f t="shared" si="5"/>
        <v>96.406714163018464</v>
      </c>
    </row>
    <row r="24" spans="1:25" ht="18">
      <c r="A24" s="146">
        <v>22</v>
      </c>
      <c r="B24" s="147" t="s">
        <v>56</v>
      </c>
      <c r="C24" s="148">
        <f>VLOOKUP($B24,'1st Sem Ave'!$B$16:$AF$77,29,FALSE)</f>
        <v>88.555555555555557</v>
      </c>
      <c r="D24" s="148">
        <f>VLOOKUP($B24,'2nd Sem Ave'!$B$16:$AF$77,29,FALSE)</f>
        <v>89.888888888888886</v>
      </c>
      <c r="E24" s="149">
        <f t="shared" si="0"/>
        <v>89.222222222222229</v>
      </c>
      <c r="F24" s="148" t="str">
        <f>VLOOKUP(B24,Combined!B24:AN85,38,FALSE)</f>
        <v>NO</v>
      </c>
      <c r="G24" s="168">
        <f>VLOOKUP(B24,Combined!B24:AN85,39,FALSE)</f>
        <v>3</v>
      </c>
      <c r="H24" s="151" t="str">
        <f t="shared" si="1"/>
        <v>GRADUATE</v>
      </c>
      <c r="I24" s="150" t="str">
        <f t="shared" si="2"/>
        <v>-</v>
      </c>
      <c r="K24" s="172">
        <f t="shared" si="3"/>
        <v>0.12265026338855063</v>
      </c>
      <c r="L24" s="175">
        <f t="shared" si="4"/>
        <v>84.85403852515357</v>
      </c>
      <c r="M24" s="175">
        <f t="shared" si="5"/>
        <v>96.406714163018464</v>
      </c>
    </row>
    <row r="25" spans="1:25" ht="18">
      <c r="A25" s="146">
        <v>23</v>
      </c>
      <c r="B25" s="147" t="s">
        <v>57</v>
      </c>
      <c r="C25" s="148">
        <f>VLOOKUP($B25,'1st Sem Ave'!$B$16:$AF$77,29,FALSE)</f>
        <v>90.833333333333329</v>
      </c>
      <c r="D25" s="148">
        <f>VLOOKUP($B25,'2nd Sem Ave'!$B$16:$AF$77,29,FALSE)</f>
        <v>93.888888888888886</v>
      </c>
      <c r="E25" s="149">
        <f t="shared" si="0"/>
        <v>92.361111111111114</v>
      </c>
      <c r="F25" s="148" t="str">
        <f>VLOOKUP(B25,Combined!B25:AN86,38,FALSE)</f>
        <v>YES</v>
      </c>
      <c r="G25" s="168">
        <f>VLOOKUP(B25,Combined!B25:AN86,39,FALSE)</f>
        <v>0</v>
      </c>
      <c r="H25" s="151" t="str">
        <f t="shared" si="1"/>
        <v>WITH HONORS</v>
      </c>
      <c r="I25" s="150">
        <f t="shared" si="2"/>
        <v>20</v>
      </c>
      <c r="K25" s="172">
        <f t="shared" si="3"/>
        <v>0.11542764140831284</v>
      </c>
      <c r="L25" s="175">
        <f t="shared" si="4"/>
        <v>84.85403852515357</v>
      </c>
      <c r="M25" s="175">
        <f t="shared" si="5"/>
        <v>96.406714163018464</v>
      </c>
    </row>
    <row r="26" spans="1:25" ht="18">
      <c r="A26" s="146">
        <v>24</v>
      </c>
      <c r="B26" s="147" t="s">
        <v>58</v>
      </c>
      <c r="C26" s="148">
        <f>VLOOKUP($B26,'1st Sem Ave'!$B$16:$AF$77,29,FALSE)</f>
        <v>87.833333333333329</v>
      </c>
      <c r="D26" s="148">
        <f>VLOOKUP($B26,'2nd Sem Ave'!$B$16:$AF$77,29,FALSE)</f>
        <v>91.666666666666671</v>
      </c>
      <c r="E26" s="149">
        <f t="shared" si="0"/>
        <v>89.75</v>
      </c>
      <c r="F26" s="148" t="str">
        <f>VLOOKUP(B26,Combined!B26:AN87,38,FALSE)</f>
        <v>NO</v>
      </c>
      <c r="G26" s="168">
        <f>VLOOKUP(B26,Combined!B26:AN87,39,FALSE)</f>
        <v>1</v>
      </c>
      <c r="H26" s="151" t="str">
        <f t="shared" si="1"/>
        <v>GRADUATE</v>
      </c>
      <c r="I26" s="150" t="str">
        <f t="shared" si="2"/>
        <v>-</v>
      </c>
      <c r="K26" s="172">
        <f t="shared" si="3"/>
        <v>0.13185936366850043</v>
      </c>
      <c r="L26" s="175">
        <f t="shared" si="4"/>
        <v>84.85403852515357</v>
      </c>
      <c r="M26" s="175">
        <f t="shared" si="5"/>
        <v>96.406714163018464</v>
      </c>
    </row>
    <row r="27" spans="1:25" ht="18">
      <c r="A27" s="146">
        <v>25</v>
      </c>
      <c r="B27" s="147" t="s">
        <v>59</v>
      </c>
      <c r="C27" s="148">
        <f>VLOOKUP($B27,'1st Sem Ave'!$B$16:$AF$77,29,FALSE)</f>
        <v>88.888888888888886</v>
      </c>
      <c r="D27" s="148">
        <f>VLOOKUP($B27,'2nd Sem Ave'!$B$16:$AF$77,29,FALSE)</f>
        <v>92.055555555555557</v>
      </c>
      <c r="E27" s="149">
        <f t="shared" si="0"/>
        <v>90.472222222222229</v>
      </c>
      <c r="F27" s="148" t="str">
        <f>VLOOKUP(B27,Combined!B27:AN88,38,FALSE)</f>
        <v>YES</v>
      </c>
      <c r="G27" s="168">
        <f>VLOOKUP(B27,Combined!B27:AN88,39,FALSE)</f>
        <v>0</v>
      </c>
      <c r="H27" s="151" t="str">
        <f t="shared" si="1"/>
        <v>WITH HONORS</v>
      </c>
      <c r="I27" s="150">
        <f t="shared" si="2"/>
        <v>37</v>
      </c>
      <c r="K27" s="172">
        <f t="shared" si="3"/>
        <v>0.13792288837142438</v>
      </c>
      <c r="L27" s="175">
        <f t="shared" si="4"/>
        <v>84.85403852515357</v>
      </c>
      <c r="M27" s="175">
        <f t="shared" si="5"/>
        <v>96.406714163018464</v>
      </c>
    </row>
    <row r="28" spans="1:25" ht="18">
      <c r="A28" s="146">
        <v>26</v>
      </c>
      <c r="B28" s="147" t="s">
        <v>60</v>
      </c>
      <c r="C28" s="148">
        <f>VLOOKUP($B28,'1st Sem Ave'!$B$16:$AF$77,29,FALSE)</f>
        <v>82.611111111111114</v>
      </c>
      <c r="D28" s="148">
        <f>VLOOKUP($B28,'2nd Sem Ave'!$B$16:$AF$77,29,FALSE)</f>
        <v>86.944444444444443</v>
      </c>
      <c r="E28" s="149">
        <f t="shared" si="0"/>
        <v>84.777777777777771</v>
      </c>
      <c r="F28" s="148" t="str">
        <f>VLOOKUP(B28,Combined!B28:AN89,38,FALSE)</f>
        <v>NO</v>
      </c>
      <c r="G28" s="168">
        <f>VLOOKUP(B28,Combined!B28:AN89,39,FALSE)</f>
        <v>9</v>
      </c>
      <c r="H28" s="151" t="str">
        <f t="shared" si="1"/>
        <v>GRADUATE</v>
      </c>
      <c r="I28" s="150" t="str">
        <f t="shared" si="2"/>
        <v>-</v>
      </c>
      <c r="K28" s="172">
        <f t="shared" si="3"/>
        <v>1.7726068928414947E-2</v>
      </c>
      <c r="L28" s="175">
        <f t="shared" si="4"/>
        <v>84.85403852515357</v>
      </c>
      <c r="M28" s="175">
        <f t="shared" si="5"/>
        <v>96.406714163018464</v>
      </c>
    </row>
    <row r="29" spans="1:25" ht="18">
      <c r="A29" s="146">
        <v>27</v>
      </c>
      <c r="B29" s="147" t="s">
        <v>61</v>
      </c>
      <c r="C29" s="148">
        <f>VLOOKUP($B29,'1st Sem Ave'!$B$16:$AF$77,29,FALSE)</f>
        <v>87.5</v>
      </c>
      <c r="D29" s="148">
        <f>VLOOKUP($B29,'2nd Sem Ave'!$B$16:$AF$77,29,FALSE)</f>
        <v>91.777777777777771</v>
      </c>
      <c r="E29" s="149">
        <f t="shared" si="0"/>
        <v>89.638888888888886</v>
      </c>
      <c r="F29" s="148" t="str">
        <f>VLOOKUP(B29,Combined!B29:AN90,38,FALSE)</f>
        <v>NO</v>
      </c>
      <c r="G29" s="168">
        <f>VLOOKUP(B29,Combined!B29:AN90,39,FALSE)</f>
        <v>2</v>
      </c>
      <c r="H29" s="151" t="str">
        <f t="shared" si="1"/>
        <v>GRADUATE</v>
      </c>
      <c r="I29" s="150" t="str">
        <f t="shared" si="2"/>
        <v>-</v>
      </c>
      <c r="K29" s="172">
        <f t="shared" si="3"/>
        <v>0.13022569789587543</v>
      </c>
      <c r="L29" s="175">
        <f t="shared" si="4"/>
        <v>84.85403852515357</v>
      </c>
      <c r="M29" s="175">
        <f t="shared" si="5"/>
        <v>96.406714163018464</v>
      </c>
    </row>
    <row r="30" spans="1:25" ht="18">
      <c r="A30" s="146">
        <v>28</v>
      </c>
      <c r="B30" s="147" t="s">
        <v>62</v>
      </c>
      <c r="C30" s="148">
        <f>VLOOKUP($B30,'1st Sem Ave'!$B$16:$AF$77,29,FALSE)</f>
        <v>83.222222222222229</v>
      </c>
      <c r="D30" s="148">
        <f>VLOOKUP($B30,'2nd Sem Ave'!$B$16:$AF$77,29,FALSE)</f>
        <v>83.388888888888886</v>
      </c>
      <c r="E30" s="149">
        <f t="shared" si="0"/>
        <v>83.305555555555557</v>
      </c>
      <c r="F30" s="148" t="str">
        <f>VLOOKUP(B30,Combined!B30:AN91,38,FALSE)</f>
        <v>NO</v>
      </c>
      <c r="G30" s="168">
        <f>VLOOKUP(B30,Combined!B30:AN91,39,FALSE)</f>
        <v>13</v>
      </c>
      <c r="H30" s="151" t="str">
        <f t="shared" si="1"/>
        <v>GRADUATE</v>
      </c>
      <c r="I30" s="150" t="str">
        <f t="shared" si="2"/>
        <v>-</v>
      </c>
      <c r="K30" s="172">
        <f t="shared" si="3"/>
        <v>5.5409909037486211E-3</v>
      </c>
      <c r="L30" s="175">
        <f t="shared" si="4"/>
        <v>84.85403852515357</v>
      </c>
      <c r="M30" s="175">
        <f t="shared" si="5"/>
        <v>96.406714163018464</v>
      </c>
    </row>
    <row r="31" spans="1:25" ht="18">
      <c r="A31" s="146">
        <v>29</v>
      </c>
      <c r="B31" s="147" t="s">
        <v>63</v>
      </c>
      <c r="C31" s="148">
        <f>VLOOKUP($B31,'1st Sem Ave'!$B$16:$AF$77,29,FALSE)</f>
        <v>88.222222222222229</v>
      </c>
      <c r="D31" s="148">
        <f>VLOOKUP($B31,'2nd Sem Ave'!$B$16:$AF$77,29,FALSE)</f>
        <v>92.166666666666671</v>
      </c>
      <c r="E31" s="149">
        <f t="shared" si="0"/>
        <v>90.194444444444457</v>
      </c>
      <c r="F31" s="148" t="str">
        <f>VLOOKUP(B31,Combined!B31:AN92,38,FALSE)</f>
        <v>NO</v>
      </c>
      <c r="G31" s="168">
        <f>VLOOKUP(B31,Combined!B31:AN92,39,FALSE)</f>
        <v>1</v>
      </c>
      <c r="H31" s="151" t="str">
        <f t="shared" si="1"/>
        <v>GRADUATE</v>
      </c>
      <c r="I31" s="150" t="str">
        <f t="shared" si="2"/>
        <v>-</v>
      </c>
      <c r="K31" s="172">
        <f t="shared" si="3"/>
        <v>0.13656531967451371</v>
      </c>
      <c r="L31" s="175">
        <f t="shared" si="4"/>
        <v>84.85403852515357</v>
      </c>
      <c r="M31" s="175">
        <f t="shared" si="5"/>
        <v>96.406714163018464</v>
      </c>
    </row>
    <row r="32" spans="1:25" ht="18">
      <c r="A32" s="146">
        <v>30</v>
      </c>
      <c r="B32" s="147" t="s">
        <v>64</v>
      </c>
      <c r="C32" s="148">
        <f>VLOOKUP($B32,'1st Sem Ave'!$B$16:$AF$77,29,FALSE)</f>
        <v>92.722222222222229</v>
      </c>
      <c r="D32" s="148">
        <f>VLOOKUP($B32,'2nd Sem Ave'!$B$16:$AF$77,29,FALSE)</f>
        <v>94.444444444444443</v>
      </c>
      <c r="E32" s="149">
        <f t="shared" si="0"/>
        <v>93.583333333333343</v>
      </c>
      <c r="F32" s="148" t="str">
        <f>VLOOKUP(B32,Combined!B32:AN93,38,FALSE)</f>
        <v>YES</v>
      </c>
      <c r="G32" s="168">
        <f>VLOOKUP(B32,Combined!B32:AN93,39,FALSE)</f>
        <v>0</v>
      </c>
      <c r="H32" s="151" t="str">
        <f t="shared" si="1"/>
        <v>WITH HONORS</v>
      </c>
      <c r="I32" s="150">
        <f t="shared" si="2"/>
        <v>7</v>
      </c>
      <c r="K32" s="172">
        <f t="shared" si="3"/>
        <v>8.1900918328841971E-2</v>
      </c>
      <c r="L32" s="175">
        <f t="shared" si="4"/>
        <v>84.85403852515357</v>
      </c>
      <c r="M32" s="175">
        <f t="shared" si="5"/>
        <v>96.406714163018464</v>
      </c>
    </row>
    <row r="33" spans="1:13" ht="18">
      <c r="A33" s="146">
        <v>31</v>
      </c>
      <c r="B33" s="147" t="s">
        <v>65</v>
      </c>
      <c r="C33" s="148">
        <f>VLOOKUP($B33,'1st Sem Ave'!$B$16:$AF$77,29,FALSE)</f>
        <v>85.555555555555557</v>
      </c>
      <c r="D33" s="148">
        <f>VLOOKUP($B33,'2nd Sem Ave'!$B$16:$AF$77,29,FALSE)</f>
        <v>91.444444444444443</v>
      </c>
      <c r="E33" s="149">
        <f t="shared" si="0"/>
        <v>88.5</v>
      </c>
      <c r="F33" s="148" t="str">
        <f>VLOOKUP(B33,Combined!B33:AN94,38,FALSE)</f>
        <v>NO</v>
      </c>
      <c r="G33" s="168">
        <f>VLOOKUP(B33,Combined!B33:AN94,39,FALSE)</f>
        <v>2</v>
      </c>
      <c r="H33" s="151" t="str">
        <f t="shared" si="1"/>
        <v>GRADUATE</v>
      </c>
      <c r="I33" s="150" t="str">
        <f t="shared" si="2"/>
        <v>-</v>
      </c>
      <c r="K33" s="172">
        <f t="shared" si="3"/>
        <v>0.10523027891926924</v>
      </c>
      <c r="L33" s="175">
        <f t="shared" si="4"/>
        <v>84.85403852515357</v>
      </c>
      <c r="M33" s="175">
        <f t="shared" si="5"/>
        <v>96.406714163018464</v>
      </c>
    </row>
    <row r="34" spans="1:13" ht="18">
      <c r="A34" s="146">
        <v>32</v>
      </c>
      <c r="B34" s="147" t="s">
        <v>66</v>
      </c>
      <c r="C34" s="148">
        <f>VLOOKUP($B34,'1st Sem Ave'!$B$16:$AF$77,29,FALSE)</f>
        <v>87.833333333333329</v>
      </c>
      <c r="D34" s="148">
        <f>VLOOKUP($B34,'2nd Sem Ave'!$B$16:$AF$77,29,FALSE)</f>
        <v>91.222222222222229</v>
      </c>
      <c r="E34" s="149">
        <f t="shared" si="0"/>
        <v>89.527777777777771</v>
      </c>
      <c r="F34" s="148" t="str">
        <f>VLOOKUP(B34,Combined!B34:AN95,38,FALSE)</f>
        <v>NO</v>
      </c>
      <c r="G34" s="168">
        <f>VLOOKUP(B34,Combined!B34:AN95,39,FALSE)</f>
        <v>1</v>
      </c>
      <c r="H34" s="151" t="str">
        <f t="shared" si="1"/>
        <v>GRADUATE</v>
      </c>
      <c r="I34" s="150" t="str">
        <f t="shared" si="2"/>
        <v>-</v>
      </c>
      <c r="K34" s="172">
        <f t="shared" si="3"/>
        <v>0.12842206343702106</v>
      </c>
      <c r="L34" s="175">
        <f t="shared" si="4"/>
        <v>84.85403852515357</v>
      </c>
      <c r="M34" s="175">
        <f t="shared" si="5"/>
        <v>96.406714163018464</v>
      </c>
    </row>
    <row r="35" spans="1:13" ht="18">
      <c r="A35" s="146">
        <v>33</v>
      </c>
      <c r="B35" s="147" t="s">
        <v>67</v>
      </c>
      <c r="C35" s="148">
        <f>VLOOKUP($B35,'1st Sem Ave'!$B$16:$AF$77,29,FALSE)</f>
        <v>93.333333333333329</v>
      </c>
      <c r="D35" s="148">
        <f>VLOOKUP($B35,'2nd Sem Ave'!$B$16:$AF$77,29,FALSE)</f>
        <v>95</v>
      </c>
      <c r="E35" s="149">
        <f t="shared" ref="E35:E64" si="6">AVERAGE(C35:D35)</f>
        <v>94.166666666666657</v>
      </c>
      <c r="F35" s="148" t="str">
        <f>VLOOKUP(B35,Combined!B35:AN96,38,FALSE)</f>
        <v>YES</v>
      </c>
      <c r="G35" s="168">
        <f>VLOOKUP(B35,Combined!B35:AN96,39,FALSE)</f>
        <v>0</v>
      </c>
      <c r="H35" s="151" t="str">
        <f t="shared" ref="H35:H64" si="7">IF(F35="YES",IF(E35&lt;=89,"GRADUATE",IF(E35&lt;95,"WITH HONORS",IF(E35&gt;=95,"WITH HIGH HONORS"))),"GRADUATE")</f>
        <v>WITH HONORS</v>
      </c>
      <c r="I35" s="150">
        <f t="shared" ref="I35:I64" si="8">IF(F35="NO","-",_xlfn.RANK.EQ(E35,$E$3:$E$64,0))</f>
        <v>3</v>
      </c>
      <c r="K35" s="172">
        <f t="shared" ref="K35:K64" si="9">_xlfn.NORM.DIST($E$3:$E$64,$P$7,$P$10,FALSE)</f>
        <v>6.5275021597389557E-2</v>
      </c>
      <c r="L35" s="175">
        <f t="shared" si="4"/>
        <v>84.85403852515357</v>
      </c>
      <c r="M35" s="175">
        <f t="shared" si="5"/>
        <v>96.406714163018464</v>
      </c>
    </row>
    <row r="36" spans="1:13" ht="18">
      <c r="A36" s="146">
        <v>34</v>
      </c>
      <c r="B36" s="147" t="s">
        <v>68</v>
      </c>
      <c r="C36" s="148">
        <f>VLOOKUP($B36,'1st Sem Ave'!$B$16:$AF$77,29,FALSE)</f>
        <v>88.722222222222229</v>
      </c>
      <c r="D36" s="148">
        <f>VLOOKUP($B36,'2nd Sem Ave'!$B$16:$AF$77,29,FALSE)</f>
        <v>93.166666666666671</v>
      </c>
      <c r="E36" s="149">
        <f t="shared" si="6"/>
        <v>90.944444444444457</v>
      </c>
      <c r="F36" s="148" t="str">
        <f>VLOOKUP(B36,Combined!B36:AN97,38,FALSE)</f>
        <v>YES</v>
      </c>
      <c r="G36" s="168">
        <f>VLOOKUP(B36,Combined!B36:AN97,39,FALSE)</f>
        <v>0</v>
      </c>
      <c r="H36" s="151" t="str">
        <f t="shared" si="7"/>
        <v>WITH HONORS</v>
      </c>
      <c r="I36" s="150">
        <f t="shared" si="8"/>
        <v>32</v>
      </c>
      <c r="K36" s="172">
        <f t="shared" si="9"/>
        <v>0.13731554446669467</v>
      </c>
      <c r="L36" s="175">
        <f t="shared" si="4"/>
        <v>84.85403852515357</v>
      </c>
      <c r="M36" s="175">
        <f t="shared" si="5"/>
        <v>96.406714163018464</v>
      </c>
    </row>
    <row r="37" spans="1:13" ht="18">
      <c r="A37" s="146">
        <v>35</v>
      </c>
      <c r="B37" s="147" t="s">
        <v>69</v>
      </c>
      <c r="C37" s="148">
        <f>VLOOKUP($B37,'1st Sem Ave'!$B$16:$AF$77,29,FALSE)</f>
        <v>86.055555555555557</v>
      </c>
      <c r="D37" s="148">
        <f>VLOOKUP($B37,'2nd Sem Ave'!$B$16:$AF$77,29,FALSE)</f>
        <v>87.111111111111114</v>
      </c>
      <c r="E37" s="149">
        <f t="shared" si="6"/>
        <v>86.583333333333343</v>
      </c>
      <c r="F37" s="148" t="str">
        <f>VLOOKUP(B37,Combined!B37:AN98,38,FALSE)</f>
        <v>NO</v>
      </c>
      <c r="G37" s="168">
        <f>VLOOKUP(B37,Combined!B37:AN98,39,FALSE)</f>
        <v>3</v>
      </c>
      <c r="H37" s="151" t="str">
        <f t="shared" si="7"/>
        <v>GRADUATE</v>
      </c>
      <c r="I37" s="150" t="str">
        <f t="shared" si="8"/>
        <v>-</v>
      </c>
      <c r="K37" s="172">
        <f t="shared" si="9"/>
        <v>5.1751066513196463E-2</v>
      </c>
      <c r="L37" s="175">
        <f t="shared" si="4"/>
        <v>84.85403852515357</v>
      </c>
      <c r="M37" s="175">
        <f t="shared" si="5"/>
        <v>96.406714163018464</v>
      </c>
    </row>
    <row r="38" spans="1:13" ht="18">
      <c r="A38" s="146">
        <v>36</v>
      </c>
      <c r="B38" s="147" t="s">
        <v>70</v>
      </c>
      <c r="C38" s="148">
        <f>VLOOKUP($B38,'1st Sem Ave'!$B$16:$AF$77,29,FALSE)</f>
        <v>94.166666666666671</v>
      </c>
      <c r="D38" s="148">
        <f>VLOOKUP($B38,'2nd Sem Ave'!$B$16:$AF$77,29,FALSE)</f>
        <v>95.722222222222229</v>
      </c>
      <c r="E38" s="149">
        <f t="shared" si="6"/>
        <v>94.944444444444457</v>
      </c>
      <c r="F38" s="148" t="str">
        <f>VLOOKUP(B38,Combined!B38:AN99,38,FALSE)</f>
        <v>YES</v>
      </c>
      <c r="G38" s="168">
        <f>VLOOKUP(B38,Combined!B38:AN99,39,FALSE)</f>
        <v>0</v>
      </c>
      <c r="H38" s="151" t="str">
        <f t="shared" si="7"/>
        <v>WITH HONORS</v>
      </c>
      <c r="I38" s="150">
        <f t="shared" si="8"/>
        <v>2</v>
      </c>
      <c r="K38" s="172">
        <f t="shared" si="9"/>
        <v>4.5268839200263165E-2</v>
      </c>
      <c r="L38" s="175">
        <f t="shared" si="4"/>
        <v>84.85403852515357</v>
      </c>
      <c r="M38" s="175">
        <f t="shared" si="5"/>
        <v>96.406714163018464</v>
      </c>
    </row>
    <row r="39" spans="1:13" ht="18">
      <c r="A39" s="146">
        <v>37</v>
      </c>
      <c r="B39" s="147" t="s">
        <v>71</v>
      </c>
      <c r="C39" s="148">
        <f>VLOOKUP($B39,'1st Sem Ave'!$B$16:$AF$77,29,FALSE)</f>
        <v>92.166666666666671</v>
      </c>
      <c r="D39" s="148">
        <f>VLOOKUP($B39,'2nd Sem Ave'!$B$16:$AF$77,29,FALSE)</f>
        <v>94.111111111111114</v>
      </c>
      <c r="E39" s="149">
        <f t="shared" si="6"/>
        <v>93.138888888888886</v>
      </c>
      <c r="F39" s="148" t="str">
        <f>VLOOKUP(B39,Combined!B39:AN100,38,FALSE)</f>
        <v>YES</v>
      </c>
      <c r="G39" s="168">
        <f>VLOOKUP(B39,Combined!B39:AN100,39,FALSE)</f>
        <v>0</v>
      </c>
      <c r="H39" s="151" t="str">
        <f t="shared" si="7"/>
        <v>WITH HONORS</v>
      </c>
      <c r="I39" s="150">
        <f t="shared" si="8"/>
        <v>11</v>
      </c>
      <c r="K39" s="172">
        <f t="shared" si="9"/>
        <v>9.4727700161936379E-2</v>
      </c>
      <c r="L39" s="175">
        <f t="shared" si="4"/>
        <v>84.85403852515357</v>
      </c>
      <c r="M39" s="175">
        <f t="shared" si="5"/>
        <v>96.406714163018464</v>
      </c>
    </row>
    <row r="40" spans="1:13" ht="18">
      <c r="A40" s="146">
        <v>38</v>
      </c>
      <c r="B40" s="147" t="s">
        <v>72</v>
      </c>
      <c r="C40" s="148">
        <f>VLOOKUP($B40,'1st Sem Ave'!$B$16:$AF$77,29,FALSE)</f>
        <v>90.388888888888886</v>
      </c>
      <c r="D40" s="148">
        <f>VLOOKUP($B40,'2nd Sem Ave'!$B$16:$AF$77,29,FALSE)</f>
        <v>91</v>
      </c>
      <c r="E40" s="149">
        <f t="shared" si="6"/>
        <v>90.694444444444443</v>
      </c>
      <c r="F40" s="148" t="str">
        <f>VLOOKUP(B40,Combined!B40:AN101,38,FALSE)</f>
        <v>NO</v>
      </c>
      <c r="G40" s="168">
        <f>VLOOKUP(B40,Combined!B40:AN101,39,FALSE)</f>
        <v>2</v>
      </c>
      <c r="H40" s="151" t="str">
        <f t="shared" si="7"/>
        <v>GRADUATE</v>
      </c>
      <c r="I40" s="150" t="str">
        <f t="shared" si="8"/>
        <v>-</v>
      </c>
      <c r="K40" s="172">
        <f t="shared" si="9"/>
        <v>0.13809584847210393</v>
      </c>
      <c r="L40" s="175">
        <f t="shared" si="4"/>
        <v>84.85403852515357</v>
      </c>
      <c r="M40" s="175">
        <f t="shared" si="5"/>
        <v>96.406714163018464</v>
      </c>
    </row>
    <row r="41" spans="1:13" ht="18">
      <c r="A41" s="146">
        <v>39</v>
      </c>
      <c r="B41" s="147" t="s">
        <v>73</v>
      </c>
      <c r="C41" s="148">
        <f>VLOOKUP($B41,'1st Sem Ave'!$B$16:$AF$77,29,FALSE)</f>
        <v>91.111111111111114</v>
      </c>
      <c r="D41" s="148">
        <f>VLOOKUP($B41,'2nd Sem Ave'!$B$16:$AF$77,29,FALSE)</f>
        <v>92.833333333333329</v>
      </c>
      <c r="E41" s="149">
        <f t="shared" si="6"/>
        <v>91.972222222222229</v>
      </c>
      <c r="F41" s="148" t="str">
        <f>VLOOKUP(B41,Combined!B41:AN102,38,FALSE)</f>
        <v>NO</v>
      </c>
      <c r="G41" s="168">
        <f>VLOOKUP(B41,Combined!B41:AN102,39,FALSE)</f>
        <v>1</v>
      </c>
      <c r="H41" s="151" t="str">
        <f t="shared" si="7"/>
        <v>GRADUATE</v>
      </c>
      <c r="I41" s="150" t="str">
        <f t="shared" si="8"/>
        <v>-</v>
      </c>
      <c r="K41" s="172">
        <f t="shared" si="9"/>
        <v>0.12399819897508897</v>
      </c>
      <c r="L41" s="175">
        <f t="shared" si="4"/>
        <v>84.85403852515357</v>
      </c>
      <c r="M41" s="175">
        <f t="shared" si="5"/>
        <v>96.406714163018464</v>
      </c>
    </row>
    <row r="42" spans="1:13" ht="18">
      <c r="A42" s="146">
        <v>40</v>
      </c>
      <c r="B42" s="147" t="s">
        <v>74</v>
      </c>
      <c r="C42" s="148">
        <f>VLOOKUP($B42,'1st Sem Ave'!$B$16:$AF$77,29,FALSE)</f>
        <v>87.222222222222229</v>
      </c>
      <c r="D42" s="148">
        <f>VLOOKUP($B42,'2nd Sem Ave'!$B$16:$AF$77,29,FALSE)</f>
        <v>89.166666666666671</v>
      </c>
      <c r="E42" s="149">
        <f t="shared" si="6"/>
        <v>88.194444444444457</v>
      </c>
      <c r="F42" s="148" t="str">
        <f>VLOOKUP(B42,Combined!B42:AN103,38,FALSE)</f>
        <v>NO</v>
      </c>
      <c r="G42" s="168">
        <f>VLOOKUP(B42,Combined!B42:AN103,39,FALSE)</f>
        <v>2</v>
      </c>
      <c r="H42" s="151" t="str">
        <f t="shared" si="7"/>
        <v>GRADUATE</v>
      </c>
      <c r="I42" s="150" t="str">
        <f t="shared" si="8"/>
        <v>-</v>
      </c>
      <c r="K42" s="172">
        <f t="shared" si="9"/>
        <v>9.6787474302576851E-2</v>
      </c>
      <c r="L42" s="175">
        <f t="shared" si="4"/>
        <v>84.85403852515357</v>
      </c>
      <c r="M42" s="175">
        <f t="shared" si="5"/>
        <v>96.406714163018464</v>
      </c>
    </row>
    <row r="43" spans="1:13" ht="18">
      <c r="A43" s="146">
        <v>41</v>
      </c>
      <c r="B43" s="147" t="s">
        <v>75</v>
      </c>
      <c r="C43" s="148">
        <f>VLOOKUP($B43,'1st Sem Ave'!$B$16:$AF$77,29,FALSE)</f>
        <v>83</v>
      </c>
      <c r="D43" s="148">
        <f>VLOOKUP($B43,'2nd Sem Ave'!$B$16:$AF$77,29,FALSE)</f>
        <v>86.222222222222229</v>
      </c>
      <c r="E43" s="149">
        <f t="shared" si="6"/>
        <v>84.611111111111114</v>
      </c>
      <c r="F43" s="148" t="str">
        <f>VLOOKUP(B43,Combined!B43:AN104,38,FALSE)</f>
        <v>NO</v>
      </c>
      <c r="G43" s="168">
        <f>VLOOKUP(B43,Combined!B43:AN104,39,FALSE)</f>
        <v>6</v>
      </c>
      <c r="H43" s="151" t="str">
        <f t="shared" si="7"/>
        <v>GRADUATE</v>
      </c>
      <c r="I43" s="150" t="str">
        <f t="shared" si="8"/>
        <v>-</v>
      </c>
      <c r="K43" s="172">
        <f t="shared" si="9"/>
        <v>1.5743604961208895E-2</v>
      </c>
      <c r="L43" s="175">
        <f t="shared" si="4"/>
        <v>84.85403852515357</v>
      </c>
      <c r="M43" s="175">
        <f t="shared" si="5"/>
        <v>96.406714163018464</v>
      </c>
    </row>
    <row r="44" spans="1:13" ht="18">
      <c r="A44" s="146">
        <v>42</v>
      </c>
      <c r="B44" s="147" t="s">
        <v>76</v>
      </c>
      <c r="C44" s="148">
        <f>VLOOKUP($B44,'1st Sem Ave'!$B$16:$AF$77,29,FALSE)</f>
        <v>87.111111111111114</v>
      </c>
      <c r="D44" s="148">
        <f>VLOOKUP($B44,'2nd Sem Ave'!$B$16:$AF$77,29,FALSE)</f>
        <v>91</v>
      </c>
      <c r="E44" s="149">
        <f t="shared" si="6"/>
        <v>89.055555555555557</v>
      </c>
      <c r="F44" s="148" t="str">
        <f>VLOOKUP(B44,Combined!B44:AN105,38,FALSE)</f>
        <v>NO</v>
      </c>
      <c r="G44" s="168">
        <f>VLOOKUP(B44,Combined!B44:AN105,39,FALSE)</f>
        <v>3</v>
      </c>
      <c r="H44" s="151" t="str">
        <f t="shared" si="7"/>
        <v>GRADUATE</v>
      </c>
      <c r="I44" s="150" t="str">
        <f t="shared" si="8"/>
        <v>-</v>
      </c>
      <c r="K44" s="172">
        <f t="shared" si="9"/>
        <v>0.11904915128122071</v>
      </c>
      <c r="L44" s="175">
        <f t="shared" si="4"/>
        <v>84.85403852515357</v>
      </c>
      <c r="M44" s="175">
        <f t="shared" si="5"/>
        <v>96.406714163018464</v>
      </c>
    </row>
    <row r="45" spans="1:13" ht="18">
      <c r="A45" s="146">
        <v>43</v>
      </c>
      <c r="B45" s="147" t="s">
        <v>77</v>
      </c>
      <c r="C45" s="148">
        <f>VLOOKUP($B45,'1st Sem Ave'!$B$16:$AF$77,29,FALSE)</f>
        <v>90.388888888888886</v>
      </c>
      <c r="D45" s="148">
        <f>VLOOKUP($B45,'2nd Sem Ave'!$B$16:$AF$77,29,FALSE)</f>
        <v>91.777777777777771</v>
      </c>
      <c r="E45" s="149">
        <f t="shared" si="6"/>
        <v>91.083333333333329</v>
      </c>
      <c r="F45" s="148" t="str">
        <f>VLOOKUP(B45,Combined!B45:AN106,38,FALSE)</f>
        <v>NO</v>
      </c>
      <c r="G45" s="168">
        <f>VLOOKUP(B45,Combined!B45:AN106,39,FALSE)</f>
        <v>1</v>
      </c>
      <c r="H45" s="151" t="str">
        <f t="shared" si="7"/>
        <v>GRADUATE</v>
      </c>
      <c r="I45" s="150" t="str">
        <f t="shared" si="8"/>
        <v>-</v>
      </c>
      <c r="K45" s="172">
        <f t="shared" si="9"/>
        <v>0.13644149557613069</v>
      </c>
      <c r="L45" s="175">
        <f t="shared" si="4"/>
        <v>84.85403852515357</v>
      </c>
      <c r="M45" s="175">
        <f t="shared" si="5"/>
        <v>96.406714163018464</v>
      </c>
    </row>
    <row r="46" spans="1:13" ht="18">
      <c r="A46" s="146">
        <v>44</v>
      </c>
      <c r="B46" s="147" t="s">
        <v>78</v>
      </c>
      <c r="C46" s="148">
        <f>VLOOKUP($B46,'1st Sem Ave'!$B$16:$AF$77,29,FALSE)</f>
        <v>89.722222222222229</v>
      </c>
      <c r="D46" s="148">
        <f>VLOOKUP($B46,'2nd Sem Ave'!$B$16:$AF$77,29,FALSE)</f>
        <v>92.333333333333329</v>
      </c>
      <c r="E46" s="149">
        <f t="shared" si="6"/>
        <v>91.027777777777771</v>
      </c>
      <c r="F46" s="148" t="str">
        <f>VLOOKUP(B46,Combined!B46:AN107,38,FALSE)</f>
        <v>YES</v>
      </c>
      <c r="G46" s="168">
        <f>VLOOKUP(B46,Combined!B46:AN107,39,FALSE)</f>
        <v>0</v>
      </c>
      <c r="H46" s="151" t="str">
        <f t="shared" si="7"/>
        <v>WITH HONORS</v>
      </c>
      <c r="I46" s="150">
        <f t="shared" si="8"/>
        <v>31</v>
      </c>
      <c r="K46" s="172">
        <f t="shared" si="9"/>
        <v>0.13682841083913511</v>
      </c>
      <c r="L46" s="175">
        <f t="shared" si="4"/>
        <v>84.85403852515357</v>
      </c>
      <c r="M46" s="175">
        <f t="shared" si="5"/>
        <v>96.406714163018464</v>
      </c>
    </row>
    <row r="47" spans="1:13" ht="18">
      <c r="A47" s="146">
        <v>45</v>
      </c>
      <c r="B47" s="147" t="s">
        <v>79</v>
      </c>
      <c r="C47" s="148">
        <f>VLOOKUP($B47,'1st Sem Ave'!$B$16:$AF$77,29,FALSE)</f>
        <v>91.888888888888886</v>
      </c>
      <c r="D47" s="148">
        <f>VLOOKUP($B47,'2nd Sem Ave'!$B$16:$AF$77,29,FALSE)</f>
        <v>94.277777777777771</v>
      </c>
      <c r="E47" s="149">
        <f t="shared" si="6"/>
        <v>93.083333333333329</v>
      </c>
      <c r="F47" s="148" t="str">
        <f>VLOOKUP(B47,Combined!B47:AN108,38,FALSE)</f>
        <v>YES</v>
      </c>
      <c r="G47" s="168">
        <f>VLOOKUP(B47,Combined!B47:AN108,39,FALSE)</f>
        <v>0</v>
      </c>
      <c r="H47" s="151" t="str">
        <f t="shared" si="7"/>
        <v>WITH HONORS</v>
      </c>
      <c r="I47" s="150">
        <f t="shared" si="8"/>
        <v>12</v>
      </c>
      <c r="K47" s="172">
        <f t="shared" si="9"/>
        <v>9.6305792063299214E-2</v>
      </c>
      <c r="L47" s="175">
        <f t="shared" si="4"/>
        <v>84.85403852515357</v>
      </c>
      <c r="M47" s="175">
        <f t="shared" si="5"/>
        <v>96.406714163018464</v>
      </c>
    </row>
    <row r="48" spans="1:13" ht="18">
      <c r="A48" s="146">
        <v>46</v>
      </c>
      <c r="B48" s="147" t="s">
        <v>80</v>
      </c>
      <c r="C48" s="148">
        <f>VLOOKUP($B48,'1st Sem Ave'!$B$16:$AF$77,29,FALSE)</f>
        <v>90.222222222222229</v>
      </c>
      <c r="D48" s="148">
        <f>VLOOKUP($B48,'2nd Sem Ave'!$B$16:$AF$77,29,FALSE)</f>
        <v>93.222222222222229</v>
      </c>
      <c r="E48" s="149">
        <f t="shared" si="6"/>
        <v>91.722222222222229</v>
      </c>
      <c r="F48" s="148" t="str">
        <f>VLOOKUP(B48,Combined!B48:AN109,38,FALSE)</f>
        <v>YES</v>
      </c>
      <c r="G48" s="168">
        <f>VLOOKUP(B48,Combined!B48:AN109,39,FALSE)</f>
        <v>0</v>
      </c>
      <c r="H48" s="151" t="str">
        <f t="shared" si="7"/>
        <v>WITH HONORS</v>
      </c>
      <c r="I48" s="150">
        <f t="shared" si="8"/>
        <v>25</v>
      </c>
      <c r="K48" s="172">
        <f t="shared" si="9"/>
        <v>0.12860382969982431</v>
      </c>
      <c r="L48" s="175">
        <f t="shared" si="4"/>
        <v>84.85403852515357</v>
      </c>
      <c r="M48" s="175">
        <f t="shared" si="5"/>
        <v>96.406714163018464</v>
      </c>
    </row>
    <row r="49" spans="1:13" ht="18">
      <c r="A49" s="146">
        <v>47</v>
      </c>
      <c r="B49" s="147" t="s">
        <v>81</v>
      </c>
      <c r="C49" s="148">
        <f>VLOOKUP($B49,'1st Sem Ave'!$B$16:$AF$77,29,FALSE)</f>
        <v>91.277777777777771</v>
      </c>
      <c r="D49" s="148">
        <f>VLOOKUP($B49,'2nd Sem Ave'!$B$16:$AF$77,29,FALSE)</f>
        <v>93.5</v>
      </c>
      <c r="E49" s="149">
        <f t="shared" si="6"/>
        <v>92.388888888888886</v>
      </c>
      <c r="F49" s="148" t="str">
        <f>VLOOKUP(B49,Combined!B49:AN110,38,FALSE)</f>
        <v>YES</v>
      </c>
      <c r="G49" s="168">
        <f>VLOOKUP(B49,Combined!B49:AN110,39,FALSE)</f>
        <v>0</v>
      </c>
      <c r="H49" s="151" t="str">
        <f t="shared" si="7"/>
        <v>WITH HONORS</v>
      </c>
      <c r="I49" s="150">
        <f t="shared" si="8"/>
        <v>18</v>
      </c>
      <c r="K49" s="172">
        <f t="shared" si="9"/>
        <v>0.11475898509429958</v>
      </c>
      <c r="L49" s="175">
        <f t="shared" si="4"/>
        <v>84.85403852515357</v>
      </c>
      <c r="M49" s="175">
        <f t="shared" si="5"/>
        <v>96.406714163018464</v>
      </c>
    </row>
    <row r="50" spans="1:13" ht="18">
      <c r="A50" s="146">
        <v>48</v>
      </c>
      <c r="B50" s="147" t="s">
        <v>82</v>
      </c>
      <c r="C50" s="148">
        <f>VLOOKUP($B50,'1st Sem Ave'!$B$16:$AF$77,29,FALSE)</f>
        <v>90.5</v>
      </c>
      <c r="D50" s="148">
        <f>VLOOKUP($B50,'2nd Sem Ave'!$B$16:$AF$77,29,FALSE)</f>
        <v>92.722222222222229</v>
      </c>
      <c r="E50" s="149">
        <f t="shared" si="6"/>
        <v>91.611111111111114</v>
      </c>
      <c r="F50" s="148" t="str">
        <f>VLOOKUP(B50,Combined!B50:AN111,38,FALSE)</f>
        <v>YES</v>
      </c>
      <c r="G50" s="168">
        <f>VLOOKUP(B50,Combined!B50:AN111,39,FALSE)</f>
        <v>0</v>
      </c>
      <c r="H50" s="151" t="str">
        <f t="shared" si="7"/>
        <v>WITH HONORS</v>
      </c>
      <c r="I50" s="150">
        <f t="shared" si="8"/>
        <v>28</v>
      </c>
      <c r="K50" s="172">
        <f t="shared" si="9"/>
        <v>0.13039133990007715</v>
      </c>
      <c r="L50" s="175">
        <f t="shared" si="4"/>
        <v>84.85403852515357</v>
      </c>
      <c r="M50" s="175">
        <f t="shared" si="5"/>
        <v>96.406714163018464</v>
      </c>
    </row>
    <row r="51" spans="1:13" ht="18">
      <c r="A51" s="146">
        <v>49</v>
      </c>
      <c r="B51" s="147" t="s">
        <v>83</v>
      </c>
      <c r="C51" s="148">
        <f>VLOOKUP($B51,'1st Sem Ave'!$B$16:$AF$77,29,FALSE)</f>
        <v>91.166666666666671</v>
      </c>
      <c r="D51" s="148">
        <f>VLOOKUP($B51,'2nd Sem Ave'!$B$16:$AF$77,29,FALSE)</f>
        <v>94.388888888888886</v>
      </c>
      <c r="E51" s="149">
        <f t="shared" si="6"/>
        <v>92.777777777777771</v>
      </c>
      <c r="F51" s="148" t="str">
        <f>VLOOKUP(B51,Combined!B51:AN112,38,FALSE)</f>
        <v>YES</v>
      </c>
      <c r="G51" s="168">
        <f>VLOOKUP(B51,Combined!B51:AN112,39,FALSE)</f>
        <v>0</v>
      </c>
      <c r="H51" s="151" t="str">
        <f t="shared" si="7"/>
        <v>WITH HONORS</v>
      </c>
      <c r="I51" s="150">
        <f t="shared" si="8"/>
        <v>14</v>
      </c>
      <c r="K51" s="172">
        <f t="shared" si="9"/>
        <v>0.10477189901766913</v>
      </c>
      <c r="L51" s="175">
        <f t="shared" si="4"/>
        <v>84.85403852515357</v>
      </c>
      <c r="M51" s="175">
        <f t="shared" si="5"/>
        <v>96.406714163018464</v>
      </c>
    </row>
    <row r="52" spans="1:13" ht="18">
      <c r="A52" s="146">
        <v>50</v>
      </c>
      <c r="B52" s="147" t="s">
        <v>84</v>
      </c>
      <c r="C52" s="148">
        <f>VLOOKUP($B52,'1st Sem Ave'!$B$16:$AF$77,29,FALSE)</f>
        <v>91.388888888888886</v>
      </c>
      <c r="D52" s="148">
        <f>VLOOKUP($B52,'2nd Sem Ave'!$B$16:$AF$77,29,FALSE)</f>
        <v>90.722222222222229</v>
      </c>
      <c r="E52" s="149">
        <f t="shared" si="6"/>
        <v>91.055555555555557</v>
      </c>
      <c r="F52" s="148" t="str">
        <f>VLOOKUP(B52,Combined!B52:AN113,38,FALSE)</f>
        <v>NO</v>
      </c>
      <c r="G52" s="168">
        <f>VLOOKUP(B52,Combined!B52:AN113,39,FALSE)</f>
        <v>1</v>
      </c>
      <c r="H52" s="151" t="str">
        <f t="shared" si="7"/>
        <v>GRADUATE</v>
      </c>
      <c r="I52" s="150" t="str">
        <f t="shared" si="8"/>
        <v>-</v>
      </c>
      <c r="K52" s="172">
        <f t="shared" si="9"/>
        <v>0.13664113587601431</v>
      </c>
      <c r="L52" s="175">
        <f t="shared" si="4"/>
        <v>84.85403852515357</v>
      </c>
      <c r="M52" s="175">
        <f t="shared" si="5"/>
        <v>96.406714163018464</v>
      </c>
    </row>
    <row r="53" spans="1:13" ht="18">
      <c r="A53" s="146">
        <v>51</v>
      </c>
      <c r="B53" s="147" t="s">
        <v>85</v>
      </c>
      <c r="C53" s="148">
        <f>VLOOKUP($B53,'1st Sem Ave'!$B$16:$AF$77,29,FALSE)</f>
        <v>89.444444444444443</v>
      </c>
      <c r="D53" s="148">
        <f>VLOOKUP($B53,'2nd Sem Ave'!$B$16:$AF$77,29,FALSE)</f>
        <v>90.666666666666671</v>
      </c>
      <c r="E53" s="149">
        <f t="shared" si="6"/>
        <v>90.055555555555557</v>
      </c>
      <c r="F53" s="148" t="str">
        <f>VLOOKUP(B53,Combined!B53:AN114,38,FALSE)</f>
        <v>NO</v>
      </c>
      <c r="G53" s="168">
        <f>VLOOKUP(B53,Combined!B53:AN114,39,FALSE)</f>
        <v>1</v>
      </c>
      <c r="H53" s="151" t="str">
        <f t="shared" si="7"/>
        <v>GRADUATE</v>
      </c>
      <c r="I53" s="150" t="str">
        <f t="shared" si="8"/>
        <v>-</v>
      </c>
      <c r="K53" s="172">
        <f t="shared" si="9"/>
        <v>0.13542098852547521</v>
      </c>
      <c r="L53" s="175">
        <f t="shared" si="4"/>
        <v>84.85403852515357</v>
      </c>
      <c r="M53" s="175">
        <f t="shared" si="5"/>
        <v>96.406714163018464</v>
      </c>
    </row>
    <row r="54" spans="1:13" ht="18">
      <c r="A54" s="146">
        <v>52</v>
      </c>
      <c r="B54" s="147" t="s">
        <v>86</v>
      </c>
      <c r="C54" s="148">
        <f>VLOOKUP($B54,'1st Sem Ave'!$B$16:$AF$77,29,FALSE)</f>
        <v>88.555555555555557</v>
      </c>
      <c r="D54" s="148">
        <f>VLOOKUP($B54,'2nd Sem Ave'!$B$16:$AF$77,29,FALSE)</f>
        <v>89.388888888888886</v>
      </c>
      <c r="E54" s="149">
        <f t="shared" si="6"/>
        <v>88.972222222222229</v>
      </c>
      <c r="F54" s="148" t="str">
        <f>VLOOKUP(B54,Combined!B54:AN115,38,FALSE)</f>
        <v>NO</v>
      </c>
      <c r="G54" s="168">
        <f>VLOOKUP(B54,Combined!B54:AN115,39,FALSE)</f>
        <v>2</v>
      </c>
      <c r="H54" s="151" t="str">
        <f t="shared" si="7"/>
        <v>GRADUATE</v>
      </c>
      <c r="I54" s="150" t="str">
        <f t="shared" si="8"/>
        <v>-</v>
      </c>
      <c r="K54" s="172">
        <f t="shared" si="9"/>
        <v>0.11714206551357018</v>
      </c>
      <c r="L54" s="175">
        <f t="shared" si="4"/>
        <v>84.85403852515357</v>
      </c>
      <c r="M54" s="175">
        <f t="shared" si="5"/>
        <v>96.406714163018464</v>
      </c>
    </row>
    <row r="55" spans="1:13" ht="18">
      <c r="A55" s="146">
        <v>53</v>
      </c>
      <c r="B55" s="147" t="s">
        <v>87</v>
      </c>
      <c r="C55" s="148">
        <f>VLOOKUP($B55,'1st Sem Ave'!$B$16:$AF$77,29,FALSE)</f>
        <v>92.277777777777771</v>
      </c>
      <c r="D55" s="148">
        <f>VLOOKUP($B55,'2nd Sem Ave'!$B$16:$AF$77,29,FALSE)</f>
        <v>94.888888888888886</v>
      </c>
      <c r="E55" s="149">
        <f t="shared" si="6"/>
        <v>93.583333333333329</v>
      </c>
      <c r="F55" s="148" t="str">
        <f>VLOOKUP(B55,Combined!B55:AN116,38,FALSE)</f>
        <v>YES</v>
      </c>
      <c r="G55" s="168">
        <f>VLOOKUP(B55,Combined!B55:AN116,39,FALSE)</f>
        <v>0</v>
      </c>
      <c r="H55" s="151" t="str">
        <f t="shared" si="7"/>
        <v>WITH HONORS</v>
      </c>
      <c r="I55" s="150">
        <f t="shared" si="8"/>
        <v>8</v>
      </c>
      <c r="K55" s="172">
        <f t="shared" si="9"/>
        <v>8.1900918328842359E-2</v>
      </c>
      <c r="L55" s="175">
        <f t="shared" si="4"/>
        <v>84.85403852515357</v>
      </c>
      <c r="M55" s="175">
        <f t="shared" si="5"/>
        <v>96.406714163018464</v>
      </c>
    </row>
    <row r="56" spans="1:13" ht="18">
      <c r="A56" s="146">
        <v>54</v>
      </c>
      <c r="B56" s="147" t="s">
        <v>88</v>
      </c>
      <c r="C56" s="148">
        <f>VLOOKUP($B56,'1st Sem Ave'!$B$16:$AF$77,29,FALSE)</f>
        <v>91.555555555555557</v>
      </c>
      <c r="D56" s="148">
        <f>VLOOKUP($B56,'2nd Sem Ave'!$B$16:$AF$77,29,FALSE)</f>
        <v>94.444444444444443</v>
      </c>
      <c r="E56" s="149">
        <f t="shared" si="6"/>
        <v>93</v>
      </c>
      <c r="F56" s="148" t="str">
        <f>VLOOKUP(B56,Combined!B56:AN117,38,FALSE)</f>
        <v>YES</v>
      </c>
      <c r="G56" s="168">
        <f>VLOOKUP(B56,Combined!B56:AN117,39,FALSE)</f>
        <v>0</v>
      </c>
      <c r="H56" s="151" t="str">
        <f t="shared" si="7"/>
        <v>WITH HONORS</v>
      </c>
      <c r="I56" s="150">
        <f t="shared" si="8"/>
        <v>13</v>
      </c>
      <c r="K56" s="172">
        <f t="shared" si="9"/>
        <v>9.8653893746313129E-2</v>
      </c>
      <c r="L56" s="175">
        <f t="shared" si="4"/>
        <v>84.85403852515357</v>
      </c>
      <c r="M56" s="175">
        <f t="shared" si="5"/>
        <v>96.406714163018464</v>
      </c>
    </row>
    <row r="57" spans="1:13" ht="18">
      <c r="A57" s="146">
        <v>55</v>
      </c>
      <c r="B57" s="147" t="s">
        <v>89</v>
      </c>
      <c r="C57" s="148">
        <f>VLOOKUP($B57,'1st Sem Ave'!$B$16:$AF$77,29,FALSE)</f>
        <v>90.111111111111114</v>
      </c>
      <c r="D57" s="148">
        <f>VLOOKUP($B57,'2nd Sem Ave'!$B$16:$AF$77,29,FALSE)</f>
        <v>93.166666666666671</v>
      </c>
      <c r="E57" s="149">
        <f t="shared" si="6"/>
        <v>91.638888888888886</v>
      </c>
      <c r="F57" s="148" t="str">
        <f>VLOOKUP(B57,Combined!B57:AN118,38,FALSE)</f>
        <v>YES</v>
      </c>
      <c r="G57" s="168">
        <f>VLOOKUP(B57,Combined!B57:AN118,39,FALSE)</f>
        <v>0</v>
      </c>
      <c r="H57" s="151" t="str">
        <f t="shared" si="7"/>
        <v>WITH HONORS</v>
      </c>
      <c r="I57" s="150">
        <f t="shared" si="8"/>
        <v>27</v>
      </c>
      <c r="K57" s="172">
        <f t="shared" si="9"/>
        <v>0.12996017755353878</v>
      </c>
      <c r="L57" s="175">
        <f t="shared" si="4"/>
        <v>84.85403852515357</v>
      </c>
      <c r="M57" s="175">
        <f t="shared" si="5"/>
        <v>96.406714163018464</v>
      </c>
    </row>
    <row r="58" spans="1:13" ht="18">
      <c r="A58" s="146">
        <v>56</v>
      </c>
      <c r="B58" s="147" t="s">
        <v>90</v>
      </c>
      <c r="C58" s="148">
        <f>VLOOKUP($B58,'1st Sem Ave'!$B$16:$AF$77,29,FALSE)</f>
        <v>87.111111111111114</v>
      </c>
      <c r="D58" s="148">
        <f>VLOOKUP($B58,'2nd Sem Ave'!$B$16:$AF$77,29,FALSE)</f>
        <v>90.444444444444443</v>
      </c>
      <c r="E58" s="149">
        <f t="shared" si="6"/>
        <v>88.777777777777771</v>
      </c>
      <c r="F58" s="148" t="str">
        <f>VLOOKUP(B58,Combined!B58:AN119,38,FALSE)</f>
        <v>NO</v>
      </c>
      <c r="G58" s="168">
        <f>VLOOKUP(B58,Combined!B58:AN119,39,FALSE)</f>
        <v>1</v>
      </c>
      <c r="H58" s="151" t="str">
        <f t="shared" si="7"/>
        <v>GRADUATE</v>
      </c>
      <c r="I58" s="150" t="str">
        <f t="shared" si="8"/>
        <v>-</v>
      </c>
      <c r="K58" s="172">
        <f t="shared" si="9"/>
        <v>0.11244552123930539</v>
      </c>
      <c r="L58" s="175">
        <f t="shared" si="4"/>
        <v>84.85403852515357</v>
      </c>
      <c r="M58" s="175">
        <f t="shared" si="5"/>
        <v>96.406714163018464</v>
      </c>
    </row>
    <row r="59" spans="1:13" ht="18">
      <c r="A59" s="146">
        <v>57</v>
      </c>
      <c r="B59" s="147" t="s">
        <v>91</v>
      </c>
      <c r="C59" s="148">
        <f>VLOOKUP($B59,'1st Sem Ave'!$B$16:$AF$77,29,FALSE)</f>
        <v>91.388888888888886</v>
      </c>
      <c r="D59" s="148">
        <f>VLOOKUP($B59,'2nd Sem Ave'!$B$16:$AF$77,29,FALSE)</f>
        <v>93.611111111111114</v>
      </c>
      <c r="E59" s="149">
        <f t="shared" si="6"/>
        <v>92.5</v>
      </c>
      <c r="F59" s="148" t="str">
        <f>VLOOKUP(B59,Combined!B59:AN120,38,FALSE)</f>
        <v>YES</v>
      </c>
      <c r="G59" s="168">
        <f>VLOOKUP(B59,Combined!B59:AN120,39,FALSE)</f>
        <v>0</v>
      </c>
      <c r="H59" s="151" t="str">
        <f t="shared" si="7"/>
        <v>WITH HONORS</v>
      </c>
      <c r="I59" s="150">
        <f t="shared" si="8"/>
        <v>17</v>
      </c>
      <c r="K59" s="172">
        <f t="shared" si="9"/>
        <v>0.11201920280523425</v>
      </c>
      <c r="L59" s="175">
        <f t="shared" si="4"/>
        <v>84.85403852515357</v>
      </c>
      <c r="M59" s="175">
        <f t="shared" si="5"/>
        <v>96.406714163018464</v>
      </c>
    </row>
    <row r="60" spans="1:13" ht="18">
      <c r="A60" s="146">
        <v>58</v>
      </c>
      <c r="B60" s="147" t="s">
        <v>92</v>
      </c>
      <c r="C60" s="148">
        <f>VLOOKUP($B60,'1st Sem Ave'!$B$16:$AF$77,29,FALSE)</f>
        <v>89.833333333333329</v>
      </c>
      <c r="D60" s="148">
        <f>VLOOKUP($B60,'2nd Sem Ave'!$B$16:$AF$77,29,FALSE)</f>
        <v>91.777777777777771</v>
      </c>
      <c r="E60" s="149">
        <f t="shared" si="6"/>
        <v>90.805555555555543</v>
      </c>
      <c r="F60" s="148" t="str">
        <f>VLOOKUP(B60,Combined!B60:AN121,38,FALSE)</f>
        <v>NO</v>
      </c>
      <c r="G60" s="168">
        <f>VLOOKUP(B60,Combined!B60:AN121,39,FALSE)</f>
        <v>2</v>
      </c>
      <c r="H60" s="151" t="str">
        <f t="shared" si="7"/>
        <v>GRADUATE</v>
      </c>
      <c r="I60" s="150" t="str">
        <f t="shared" si="8"/>
        <v>-</v>
      </c>
      <c r="K60" s="172">
        <f t="shared" si="9"/>
        <v>0.13787597944885233</v>
      </c>
      <c r="L60" s="175">
        <f t="shared" si="4"/>
        <v>84.85403852515357</v>
      </c>
      <c r="M60" s="175">
        <f t="shared" si="5"/>
        <v>96.406714163018464</v>
      </c>
    </row>
    <row r="61" spans="1:13" ht="18">
      <c r="A61" s="146">
        <v>59</v>
      </c>
      <c r="B61" s="147" t="s">
        <v>93</v>
      </c>
      <c r="C61" s="148">
        <f>VLOOKUP($B61,'1st Sem Ave'!$B$16:$AF$77,29,FALSE)</f>
        <v>94.555555555555557</v>
      </c>
      <c r="D61" s="148">
        <f>VLOOKUP($B61,'2nd Sem Ave'!$B$16:$AF$77,29,FALSE)</f>
        <v>95.5</v>
      </c>
      <c r="E61" s="149">
        <f t="shared" si="6"/>
        <v>95.027777777777771</v>
      </c>
      <c r="F61" s="148" t="str">
        <f>VLOOKUP(B61,Combined!B61:AN122,38,FALSE)</f>
        <v>YES</v>
      </c>
      <c r="G61" s="168">
        <f>VLOOKUP(B61,Combined!B61:AN122,39,FALSE)</f>
        <v>0</v>
      </c>
      <c r="H61" s="151" t="str">
        <f t="shared" si="7"/>
        <v>WITH HIGH HONORS</v>
      </c>
      <c r="I61" s="150">
        <f t="shared" si="8"/>
        <v>1</v>
      </c>
      <c r="K61" s="172">
        <f t="shared" si="9"/>
        <v>4.3341227516928441E-2</v>
      </c>
      <c r="L61" s="175">
        <f t="shared" si="4"/>
        <v>84.85403852515357</v>
      </c>
      <c r="M61" s="175">
        <f t="shared" si="5"/>
        <v>96.406714163018464</v>
      </c>
    </row>
    <row r="62" spans="1:13" ht="18">
      <c r="A62" s="146">
        <v>60</v>
      </c>
      <c r="B62" s="147" t="s">
        <v>94</v>
      </c>
      <c r="C62" s="148">
        <f>VLOOKUP($B62,'1st Sem Ave'!$B$16:$AF$77,29,FALSE)</f>
        <v>89.111111111111114</v>
      </c>
      <c r="D62" s="148">
        <f>VLOOKUP($B62,'2nd Sem Ave'!$B$16:$AF$77,29,FALSE)</f>
        <v>91.333333333333329</v>
      </c>
      <c r="E62" s="149">
        <f t="shared" si="6"/>
        <v>90.222222222222229</v>
      </c>
      <c r="F62" s="148" t="str">
        <f>VLOOKUP(B62,Combined!B62:AN123,38,FALSE)</f>
        <v>NO</v>
      </c>
      <c r="G62" s="168">
        <f>VLOOKUP(B62,Combined!B62:AN123,39,FALSE)</f>
        <v>2</v>
      </c>
      <c r="H62" s="151" t="str">
        <f t="shared" si="7"/>
        <v>GRADUATE</v>
      </c>
      <c r="I62" s="150" t="str">
        <f t="shared" si="8"/>
        <v>-</v>
      </c>
      <c r="K62" s="172">
        <f t="shared" si="9"/>
        <v>0.13675738752724262</v>
      </c>
      <c r="L62" s="175">
        <f t="shared" si="4"/>
        <v>84.85403852515357</v>
      </c>
      <c r="M62" s="175">
        <f t="shared" si="5"/>
        <v>96.406714163018464</v>
      </c>
    </row>
    <row r="63" spans="1:13" ht="18">
      <c r="A63" s="146">
        <v>61</v>
      </c>
      <c r="B63" s="147" t="s">
        <v>95</v>
      </c>
      <c r="C63" s="148">
        <f>VLOOKUP($B63,'1st Sem Ave'!$B$16:$AF$77,29,FALSE)</f>
        <v>90.611111111111114</v>
      </c>
      <c r="D63" s="148">
        <f>VLOOKUP($B63,'2nd Sem Ave'!$B$16:$AF$77,29,FALSE)</f>
        <v>93.666666666666671</v>
      </c>
      <c r="E63" s="149">
        <f t="shared" si="6"/>
        <v>92.138888888888886</v>
      </c>
      <c r="F63" s="148" t="str">
        <f>VLOOKUP(B63,Combined!B63:AN124,38,FALSE)</f>
        <v>YES</v>
      </c>
      <c r="G63" s="168">
        <f>VLOOKUP(B63,Combined!B63:AN124,39,FALSE)</f>
        <v>0</v>
      </c>
      <c r="H63" s="151" t="str">
        <f t="shared" si="7"/>
        <v>WITH HONORS</v>
      </c>
      <c r="I63" s="150">
        <f t="shared" si="8"/>
        <v>22</v>
      </c>
      <c r="K63" s="172">
        <f t="shared" si="9"/>
        <v>0.12051707331056628</v>
      </c>
      <c r="L63" s="175">
        <f t="shared" si="4"/>
        <v>84.85403852515357</v>
      </c>
      <c r="M63" s="175">
        <f t="shared" si="5"/>
        <v>96.406714163018464</v>
      </c>
    </row>
    <row r="64" spans="1:13" ht="18">
      <c r="A64" s="146">
        <v>62</v>
      </c>
      <c r="B64" s="147" t="s">
        <v>96</v>
      </c>
      <c r="C64" s="148">
        <f>VLOOKUP($B64,'1st Sem Ave'!$B$16:$AF$77,29,FALSE)</f>
        <v>92.388888888888886</v>
      </c>
      <c r="D64" s="148">
        <f>VLOOKUP($B64,'2nd Sem Ave'!$B$16:$AF$77,29,FALSE)</f>
        <v>95</v>
      </c>
      <c r="E64" s="149">
        <f t="shared" si="6"/>
        <v>93.694444444444443</v>
      </c>
      <c r="F64" s="148" t="str">
        <f>VLOOKUP(B64,Combined!B64:AN125,38,FALSE)</f>
        <v>YES</v>
      </c>
      <c r="G64" s="168">
        <f>VLOOKUP(B64,Combined!B64:AN125,39,FALSE)</f>
        <v>0</v>
      </c>
      <c r="H64" s="151" t="str">
        <f t="shared" si="7"/>
        <v>WITH HONORS</v>
      </c>
      <c r="I64" s="150">
        <f t="shared" si="8"/>
        <v>6</v>
      </c>
      <c r="K64" s="172">
        <f t="shared" si="9"/>
        <v>7.8683704076278907E-2</v>
      </c>
      <c r="L64" s="175">
        <f t="shared" si="4"/>
        <v>84.85403852515357</v>
      </c>
      <c r="M64" s="175">
        <f t="shared" si="5"/>
        <v>96.406714163018464</v>
      </c>
    </row>
  </sheetData>
  <autoFilter ref="A2:I64" xr:uid="{9B5926F4-379E-4C33-9BBE-34C75AFB3D50}"/>
  <conditionalFormatting sqref="H3:H64">
    <cfRule type="containsText" dxfId="5" priority="1" operator="containsText" text="WITH HIGH HONORS">
      <formula>NOT(ISERROR(SEARCH("WITH HIGH HONORS",H3)))</formula>
    </cfRule>
    <cfRule type="containsText" dxfId="4" priority="2" operator="containsText" text="WITH HONORS">
      <formula>NOT(ISERROR(SEARCH("WITH HONORS",H3)))</formula>
    </cfRule>
    <cfRule type="containsText" dxfId="3" priority="3" operator="containsText" text="GRADUATE">
      <formula>NOT(ISERROR(SEARCH("GRADUATE",H3)))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009674D1E4E440A94D0AD297477650" ma:contentTypeVersion="6" ma:contentTypeDescription="Create a new document." ma:contentTypeScope="" ma:versionID="53e0434df910c584ed32f9973a40d19f">
  <xsd:schema xmlns:xsd="http://www.w3.org/2001/XMLSchema" xmlns:xs="http://www.w3.org/2001/XMLSchema" xmlns:p="http://schemas.microsoft.com/office/2006/metadata/properties" xmlns:ns2="caf11648-aa17-4777-a2af-7bbeecc20fe5" targetNamespace="http://schemas.microsoft.com/office/2006/metadata/properties" ma:root="true" ma:fieldsID="5327aafdd5c8845bff671cc1d0921796" ns2:_="">
    <xsd:import namespace="caf11648-aa17-4777-a2af-7bbeecc2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11648-aa17-4777-a2af-7bbeecc2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51AAF9-05A6-40B0-B93C-E0A75ABB00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11648-aa17-4777-a2af-7bbeecc2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D9F7E5-D36C-48E0-ACE8-CFA8E8412A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9EACA1-B7BE-4DA9-89BC-15B34C54129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Sheet1</vt:lpstr>
      <vt:lpstr>1st Qtr</vt:lpstr>
      <vt:lpstr>2nd Qtr</vt:lpstr>
      <vt:lpstr>3rd Qtr</vt:lpstr>
      <vt:lpstr>4th Qtr</vt:lpstr>
      <vt:lpstr>1st Sem Ave</vt:lpstr>
      <vt:lpstr>2nd Sem Ave</vt:lpstr>
      <vt:lpstr>Combined</vt:lpstr>
      <vt:lpstr>Overall with 7 rule</vt:lpstr>
      <vt:lpstr>Overall</vt:lpstr>
      <vt:lpstr>'1st Qtr'!Print_Area</vt:lpstr>
      <vt:lpstr>'1st Sem Ave'!Print_Area</vt:lpstr>
      <vt:lpstr>'2nd Qtr'!Print_Area</vt:lpstr>
      <vt:lpstr>'2nd Sem Ave'!Print_Area</vt:lpstr>
      <vt:lpstr>'3rd Qtr'!Print_Area</vt:lpstr>
      <vt:lpstr>'4th Qtr'!Print_Area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Paulomon Edrozochu</dc:creator>
  <cp:lastModifiedBy>Paulomon</cp:lastModifiedBy>
  <cp:lastPrinted>2021-01-26T05:01:00Z</cp:lastPrinted>
  <dcterms:created xsi:type="dcterms:W3CDTF">2017-10-14T04:50:08Z</dcterms:created>
  <dcterms:modified xsi:type="dcterms:W3CDTF">2021-07-14T04:54:59Z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0x010100D2009674D1E4E440A94D0AD297477650</vt:lpwstr>
  </property>
</Properties>
</file>