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zzshaikh/Documents/Excel Files/"/>
    </mc:Choice>
  </mc:AlternateContent>
  <xr:revisionPtr revIDLastSave="0" documentId="13_ncr:1_{B2B6DCAD-1BE0-9240-9892-A9359934F690}" xr6:coauthVersionLast="47" xr6:coauthVersionMax="47" xr10:uidLastSave="{00000000-0000-0000-0000-000000000000}"/>
  <bookViews>
    <workbookView xWindow="380" yWindow="500" windowWidth="28040" windowHeight="16380" activeTab="2" xr2:uid="{A86F3BE5-8C10-2246-8159-4F95F26D8672}"/>
  </bookViews>
  <sheets>
    <sheet name="COM" sheetId="1" r:id="rId1"/>
    <sheet name="Time" sheetId="2" r:id="rId2"/>
    <sheet name="Mass" sheetId="3" r:id="rId3"/>
    <sheet name="Diame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5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R9" i="2"/>
  <c r="Q10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9" i="2"/>
  <c r="R8" i="2"/>
  <c r="Q8" i="2"/>
  <c r="R7" i="2"/>
  <c r="Q7" i="2"/>
  <c r="R6" i="2"/>
  <c r="Q6" i="2"/>
  <c r="R5" i="2"/>
  <c r="Q5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E8" i="1"/>
  <c r="E7" i="1"/>
  <c r="E6" i="1"/>
  <c r="E5" i="1"/>
  <c r="D9" i="1"/>
  <c r="E9" i="1" s="1"/>
  <c r="D8" i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D17" i="2" s="1"/>
  <c r="M17" i="2"/>
  <c r="N17" i="2" s="1"/>
  <c r="O17" i="2" s="1"/>
  <c r="M16" i="2"/>
  <c r="N16" i="2" s="1"/>
  <c r="O16" i="2" s="1"/>
  <c r="M15" i="2"/>
  <c r="N15" i="2" s="1"/>
  <c r="O15" i="2" s="1"/>
  <c r="M14" i="2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M9" i="2"/>
  <c r="N9" i="2" s="1"/>
  <c r="O9" i="2" s="1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L5" i="2"/>
  <c r="L17" i="2"/>
  <c r="U17" i="2" s="1"/>
  <c r="L16" i="2"/>
  <c r="U16" i="2" s="1"/>
  <c r="L15" i="2"/>
  <c r="T15" i="2" s="1"/>
  <c r="L14" i="2"/>
  <c r="T14" i="2" s="1"/>
  <c r="L13" i="2"/>
  <c r="T13" i="2" s="1"/>
  <c r="L12" i="2"/>
  <c r="T12" i="2" s="1"/>
  <c r="L11" i="2"/>
  <c r="L10" i="2"/>
  <c r="T10" i="2" s="1"/>
  <c r="L9" i="2"/>
  <c r="U9" i="2" s="1"/>
  <c r="L8" i="2"/>
  <c r="U8" i="2" s="1"/>
  <c r="L7" i="2"/>
  <c r="T7" i="2" s="1"/>
  <c r="L6" i="2"/>
  <c r="U6" i="2" s="1"/>
  <c r="D6" i="2" l="1"/>
  <c r="D10" i="2"/>
  <c r="D14" i="2"/>
  <c r="V12" i="2"/>
  <c r="W12" i="2" s="1"/>
  <c r="X12" i="2" s="1"/>
  <c r="V5" i="2"/>
  <c r="W5" i="2" s="1"/>
  <c r="D7" i="2"/>
  <c r="D11" i="2"/>
  <c r="D15" i="2"/>
  <c r="V15" i="2"/>
  <c r="D8" i="2"/>
  <c r="D12" i="2"/>
  <c r="D16" i="2"/>
  <c r="D9" i="2"/>
  <c r="D13" i="2"/>
  <c r="V6" i="2"/>
  <c r="W6" i="2" s="1"/>
  <c r="V7" i="2"/>
  <c r="W7" i="2" s="1"/>
  <c r="X7" i="2" s="1"/>
  <c r="V16" i="2"/>
  <c r="V9" i="2"/>
  <c r="W9" i="2" s="1"/>
  <c r="V8" i="2"/>
  <c r="W8" i="2" s="1"/>
  <c r="V13" i="2"/>
  <c r="W13" i="2" s="1"/>
  <c r="X13" i="2" s="1"/>
  <c r="V10" i="2"/>
  <c r="W10" i="2" s="1"/>
  <c r="X10" i="2" s="1"/>
  <c r="V14" i="2"/>
  <c r="W14" i="2" s="1"/>
  <c r="X14" i="2" s="1"/>
  <c r="V17" i="2"/>
  <c r="W17" i="2" s="1"/>
  <c r="V11" i="2"/>
  <c r="W11" i="2" s="1"/>
  <c r="W16" i="2"/>
  <c r="T8" i="2"/>
  <c r="T16" i="2"/>
  <c r="U10" i="2"/>
  <c r="T9" i="2"/>
  <c r="T17" i="2"/>
  <c r="U11" i="2"/>
  <c r="T6" i="2"/>
  <c r="U12" i="2"/>
  <c r="W15" i="2"/>
  <c r="X15" i="2" s="1"/>
  <c r="T11" i="2"/>
  <c r="U5" i="2"/>
  <c r="U13" i="2"/>
  <c r="U14" i="2"/>
  <c r="U7" i="2"/>
  <c r="U15" i="2"/>
  <c r="T5" i="2"/>
  <c r="X5" i="2" l="1"/>
  <c r="X11" i="2"/>
  <c r="X6" i="2"/>
  <c r="X8" i="2"/>
  <c r="X17" i="2"/>
  <c r="X16" i="2"/>
  <c r="X9" i="2"/>
</calcChain>
</file>

<file path=xl/sharedStrings.xml><?xml version="1.0" encoding="utf-8"?>
<sst xmlns="http://schemas.openxmlformats.org/spreadsheetml/2006/main" count="48" uniqueCount="36">
  <si>
    <t>Length with hook at the far end</t>
  </si>
  <si>
    <t>Length with hook at the near end</t>
  </si>
  <si>
    <t>Distance between lines</t>
  </si>
  <si>
    <t>Least count = 0.001</t>
  </si>
  <si>
    <t>T1</t>
  </si>
  <si>
    <t>T2</t>
  </si>
  <si>
    <t>T3</t>
  </si>
  <si>
    <t>T4</t>
  </si>
  <si>
    <t>T_avg</t>
  </si>
  <si>
    <t>Point</t>
  </si>
  <si>
    <t>Length</t>
  </si>
  <si>
    <t>Average of center of mass</t>
  </si>
  <si>
    <t>Error</t>
  </si>
  <si>
    <t>CM1</t>
  </si>
  <si>
    <t>CM2</t>
  </si>
  <si>
    <t>(CM1+CM2)/2</t>
  </si>
  <si>
    <t>(in mm)</t>
  </si>
  <si>
    <t>CM2-CM1</t>
  </si>
  <si>
    <t>(CM2-CM1)/sqrt(12)</t>
  </si>
  <si>
    <t>Resolution = 0.001 cm</t>
  </si>
  <si>
    <t>(in cm)</t>
  </si>
  <si>
    <t>T_Standard Deviation</t>
  </si>
  <si>
    <t>T_Statstical Error</t>
  </si>
  <si>
    <t>T_Total Error</t>
  </si>
  <si>
    <t>T_Resolution error</t>
  </si>
  <si>
    <t>T</t>
  </si>
  <si>
    <t>T^2</t>
  </si>
  <si>
    <t>Delta Length</t>
  </si>
  <si>
    <t>cm</t>
  </si>
  <si>
    <t>m</t>
  </si>
  <si>
    <t>+- 0.01 mm</t>
  </si>
  <si>
    <t>Daimeter</t>
  </si>
  <si>
    <t>Resolution = 0.1 g</t>
  </si>
  <si>
    <t>(in gm)</t>
  </si>
  <si>
    <t>Rod</t>
  </si>
  <si>
    <t>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</si>
</sst>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8A7A-D1CE-5249-A799-19A21ED46C62}">
  <dimension ref="B2:E9"/>
  <sheetViews>
    <sheetView workbookViewId="0">
      <selection activeCell="C22" sqref="C22"/>
    </sheetView>
  </sheetViews>
  <sheetFormatPr baseColWidth="10" defaultRowHeight="16" x14ac:dyDescent="0.2"/>
  <cols>
    <col min="1" max="1" width="10.83203125" style="1"/>
    <col min="2" max="3" width="31.5" style="1" customWidth="1"/>
    <col min="4" max="4" width="18.5" style="1" customWidth="1"/>
    <col min="5" max="16384" width="10.83203125" style="1"/>
  </cols>
  <sheetData>
    <row r="2" spans="2:5" x14ac:dyDescent="0.2">
      <c r="B2" s="6" t="s">
        <v>19</v>
      </c>
      <c r="C2" s="7"/>
      <c r="D2" s="7"/>
      <c r="E2" s="8"/>
    </row>
    <row r="3" spans="2:5" x14ac:dyDescent="0.2">
      <c r="B3" s="2"/>
      <c r="C3" s="2"/>
      <c r="D3" s="2"/>
      <c r="E3" s="2"/>
    </row>
    <row r="4" spans="2:5" x14ac:dyDescent="0.2">
      <c r="B4" s="2"/>
      <c r="C4" s="2"/>
      <c r="D4" s="2" t="s">
        <v>16</v>
      </c>
      <c r="E4" s="2" t="s">
        <v>20</v>
      </c>
    </row>
    <row r="5" spans="2:5" x14ac:dyDescent="0.2">
      <c r="B5" s="2" t="s">
        <v>0</v>
      </c>
      <c r="C5" s="2" t="s">
        <v>13</v>
      </c>
      <c r="D5" s="2">
        <v>76.39</v>
      </c>
      <c r="E5" s="2">
        <f>D5/10</f>
        <v>7.6390000000000002</v>
      </c>
    </row>
    <row r="6" spans="2:5" x14ac:dyDescent="0.2">
      <c r="B6" s="2" t="s">
        <v>1</v>
      </c>
      <c r="C6" s="2" t="s">
        <v>14</v>
      </c>
      <c r="D6" s="2">
        <v>82.2</v>
      </c>
      <c r="E6" s="2">
        <f t="shared" ref="E6:E9" si="0">D6/10</f>
        <v>8.2200000000000006</v>
      </c>
    </row>
    <row r="7" spans="2:5" x14ac:dyDescent="0.2">
      <c r="B7" s="2" t="s">
        <v>2</v>
      </c>
      <c r="C7" s="2" t="s">
        <v>17</v>
      </c>
      <c r="D7" s="2">
        <v>7.1</v>
      </c>
      <c r="E7" s="2">
        <f t="shared" si="0"/>
        <v>0.71</v>
      </c>
    </row>
    <row r="8" spans="2:5" x14ac:dyDescent="0.2">
      <c r="B8" s="2" t="s">
        <v>11</v>
      </c>
      <c r="C8" s="2" t="s">
        <v>15</v>
      </c>
      <c r="D8" s="2">
        <f>(D5+D6)/2</f>
        <v>79.295000000000002</v>
      </c>
      <c r="E8" s="2">
        <f t="shared" si="0"/>
        <v>7.9295</v>
      </c>
    </row>
    <row r="9" spans="2:5" x14ac:dyDescent="0.2">
      <c r="B9" s="2" t="s">
        <v>12</v>
      </c>
      <c r="C9" s="2" t="s">
        <v>18</v>
      </c>
      <c r="D9" s="2">
        <f>D7/SQRT(12)</f>
        <v>2.0495934556231714</v>
      </c>
      <c r="E9" s="2">
        <f t="shared" si="0"/>
        <v>0.20495934556231715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295F-A2BB-F545-A9E3-7E8AF09FA95E}">
  <dimension ref="B2:X37"/>
  <sheetViews>
    <sheetView topLeftCell="C1" workbookViewId="0">
      <selection activeCell="Y5" sqref="Y5"/>
    </sheetView>
  </sheetViews>
  <sheetFormatPr baseColWidth="10" defaultRowHeight="16" x14ac:dyDescent="0.2"/>
  <cols>
    <col min="1" max="5" width="10.83203125" style="1"/>
    <col min="6" max="6" width="12.83203125" style="1" customWidth="1"/>
    <col min="7" max="7" width="17" style="1" customWidth="1"/>
    <col min="8" max="8" width="13" style="1" customWidth="1"/>
    <col min="9" max="9" width="13.6640625" style="1" customWidth="1"/>
    <col min="10" max="11" width="15" style="1" customWidth="1"/>
    <col min="12" max="12" width="15.1640625" style="1" customWidth="1"/>
    <col min="13" max="13" width="18.33203125" style="1" customWidth="1"/>
    <col min="14" max="14" width="15.83203125" style="1" customWidth="1"/>
    <col min="15" max="19" width="12.5" style="1" customWidth="1"/>
    <col min="20" max="20" width="16.1640625" style="1" customWidth="1"/>
    <col min="21" max="21" width="18.5" style="1" customWidth="1"/>
    <col min="22" max="22" width="22.33203125" style="1" customWidth="1"/>
    <col min="23" max="23" width="20" style="1" customWidth="1"/>
    <col min="24" max="24" width="18.5" style="1" customWidth="1"/>
    <col min="25" max="16384" width="10.83203125" style="1"/>
  </cols>
  <sheetData>
    <row r="2" spans="2:24" x14ac:dyDescent="0.2">
      <c r="B2" s="10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2:24" x14ac:dyDescent="0.2">
      <c r="B3" s="6" t="s">
        <v>28</v>
      </c>
      <c r="C3" s="8"/>
      <c r="D3" s="6" t="s">
        <v>29</v>
      </c>
      <c r="E3" s="8"/>
      <c r="F3" s="2"/>
      <c r="G3" s="2"/>
      <c r="H3" s="2"/>
      <c r="I3" s="2"/>
      <c r="J3" s="2"/>
      <c r="K3" s="6" t="s">
        <v>25</v>
      </c>
      <c r="L3" s="7"/>
      <c r="M3" s="7"/>
      <c r="N3" s="7"/>
      <c r="O3" s="8"/>
      <c r="P3" s="4"/>
      <c r="Q3" s="4"/>
      <c r="R3" s="4"/>
      <c r="S3" s="4"/>
      <c r="T3" s="6" t="s">
        <v>26</v>
      </c>
      <c r="U3" s="7"/>
      <c r="V3" s="7"/>
      <c r="W3" s="7"/>
      <c r="X3" s="8"/>
    </row>
    <row r="4" spans="2:24" x14ac:dyDescent="0.2">
      <c r="B4" s="2" t="s">
        <v>10</v>
      </c>
      <c r="C4" s="2" t="s">
        <v>27</v>
      </c>
      <c r="D4" s="2" t="s">
        <v>10</v>
      </c>
      <c r="E4" s="2" t="s">
        <v>27</v>
      </c>
      <c r="F4" s="2" t="s">
        <v>9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24</v>
      </c>
      <c r="L4" s="2" t="s">
        <v>8</v>
      </c>
      <c r="M4" s="2" t="s">
        <v>21</v>
      </c>
      <c r="N4" s="2" t="s">
        <v>22</v>
      </c>
      <c r="O4" s="2" t="s">
        <v>23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24</v>
      </c>
      <c r="U4" s="2" t="s">
        <v>8</v>
      </c>
      <c r="V4" s="2" t="s">
        <v>21</v>
      </c>
      <c r="W4" s="2" t="s">
        <v>22</v>
      </c>
      <c r="X4" s="2" t="s">
        <v>23</v>
      </c>
    </row>
    <row r="5" spans="2:24" x14ac:dyDescent="0.2">
      <c r="B5" s="2">
        <v>10</v>
      </c>
      <c r="C5" s="2">
        <v>1E-3</v>
      </c>
      <c r="D5" s="2">
        <f>B5/100</f>
        <v>0.1</v>
      </c>
      <c r="E5" s="2">
        <f t="shared" ref="E5:E17" si="0">C5/100</f>
        <v>1.0000000000000001E-5</v>
      </c>
      <c r="F5" s="2">
        <v>8</v>
      </c>
      <c r="G5" s="2">
        <v>1.6859999999999999</v>
      </c>
      <c r="H5" s="2">
        <v>1.6859999999999999</v>
      </c>
      <c r="I5" s="2">
        <v>1.6870000000000001</v>
      </c>
      <c r="J5" s="2">
        <v>1.6879999999999999</v>
      </c>
      <c r="K5" s="2">
        <v>1E-3</v>
      </c>
      <c r="L5" s="2">
        <f>SUM(G5:J5)/4</f>
        <v>1.68675</v>
      </c>
      <c r="M5" s="2">
        <f>STDEV(G5:J5)</f>
        <v>9.5742710775634861E-4</v>
      </c>
      <c r="N5" s="2">
        <f>M5/2</f>
        <v>4.787135538781743E-4</v>
      </c>
      <c r="O5" s="2">
        <f>SQRT(N5^2+K5^2)</f>
        <v>1.1086778913041748E-3</v>
      </c>
      <c r="P5" s="2">
        <f>G5^2</f>
        <v>2.8425959999999999</v>
      </c>
      <c r="Q5" s="5">
        <f>H5^2</f>
        <v>2.8425959999999999</v>
      </c>
      <c r="R5" s="5">
        <f t="shared" ref="R5:R17" si="1">I5^2</f>
        <v>2.8459690000000002</v>
      </c>
      <c r="S5" s="2">
        <f>J5^2</f>
        <v>2.8493439999999999</v>
      </c>
      <c r="T5" s="2">
        <f t="shared" ref="T5:T17" si="2">2*L5*K5</f>
        <v>3.3735000000000002E-3</v>
      </c>
      <c r="U5" s="2">
        <f>L5^2</f>
        <v>2.8451255624999998</v>
      </c>
      <c r="V5" s="2">
        <f>STDEV(P5:S5)</f>
        <v>3.2302720602657344E-3</v>
      </c>
      <c r="W5" s="2">
        <f>V5/2</f>
        <v>1.6151360301328672E-3</v>
      </c>
      <c r="X5" s="2">
        <f>SQRT(W5^2+T5^2)</f>
        <v>3.7402094387658778E-3</v>
      </c>
    </row>
    <row r="6" spans="2:24" x14ac:dyDescent="0.2">
      <c r="B6" s="2">
        <f>B5+5</f>
        <v>15</v>
      </c>
      <c r="C6" s="2">
        <v>1E-3</v>
      </c>
      <c r="D6" s="2">
        <f t="shared" ref="D6:D17" si="3">B6/100</f>
        <v>0.15</v>
      </c>
      <c r="E6" s="2">
        <f t="shared" si="0"/>
        <v>1.0000000000000001E-5</v>
      </c>
      <c r="F6" s="2">
        <v>7</v>
      </c>
      <c r="G6" s="2">
        <v>1.6359999999999999</v>
      </c>
      <c r="H6" s="2">
        <v>1.635</v>
      </c>
      <c r="I6" s="2">
        <v>1.637</v>
      </c>
      <c r="J6" s="2">
        <v>1.6359999999999999</v>
      </c>
      <c r="K6" s="2">
        <v>1E-3</v>
      </c>
      <c r="L6" s="2">
        <f t="shared" ref="L6:L17" si="4">SUM(G6:J6)/4</f>
        <v>1.6359999999999999</v>
      </c>
      <c r="M6" s="2">
        <f t="shared" ref="M6:M17" si="5">STDEV(G6:J6)</f>
        <v>8.1649658092772682E-4</v>
      </c>
      <c r="N6" s="2">
        <f t="shared" ref="N6:N17" si="6">M6/2</f>
        <v>4.0824829046386341E-4</v>
      </c>
      <c r="O6" s="2">
        <f t="shared" ref="O6:O17" si="7">SQRT(N6^2+K6^2)</f>
        <v>1.0801234497346435E-3</v>
      </c>
      <c r="P6" s="2">
        <f t="shared" ref="P6:P17" si="8">G6^2</f>
        <v>2.6764959999999998</v>
      </c>
      <c r="Q6" s="5">
        <f t="shared" ref="Q6:Q17" si="9">H6^2</f>
        <v>2.673225</v>
      </c>
      <c r="R6" s="5">
        <f t="shared" si="1"/>
        <v>2.6797689999999998</v>
      </c>
      <c r="S6" s="2">
        <f t="shared" ref="S6:S17" si="10">J6^2</f>
        <v>2.6764959999999998</v>
      </c>
      <c r="T6" s="2">
        <f t="shared" si="2"/>
        <v>3.2719999999999997E-3</v>
      </c>
      <c r="U6" s="2">
        <f t="shared" ref="U6:U17" si="11">L6^2</f>
        <v>2.6764959999999998</v>
      </c>
      <c r="V6" s="2">
        <f t="shared" ref="V6:V17" si="12">STDEV(P6:S6)</f>
        <v>2.6715768751806009E-3</v>
      </c>
      <c r="W6" s="2">
        <f t="shared" ref="W6:W17" si="13">V6/2</f>
        <v>1.3357884375903004E-3</v>
      </c>
      <c r="X6" s="2">
        <f t="shared" ref="X6:X17" si="14">SQRT(W6^2+T6^2)</f>
        <v>3.5341639393214252E-3</v>
      </c>
    </row>
    <row r="7" spans="2:24" x14ac:dyDescent="0.2">
      <c r="B7" s="2">
        <f>B6+5</f>
        <v>20</v>
      </c>
      <c r="C7" s="2">
        <v>1E-3</v>
      </c>
      <c r="D7" s="2">
        <f t="shared" si="3"/>
        <v>0.2</v>
      </c>
      <c r="E7" s="2">
        <f t="shared" si="0"/>
        <v>1.0000000000000001E-5</v>
      </c>
      <c r="F7" s="2">
        <v>6</v>
      </c>
      <c r="G7" s="2">
        <v>1.5860000000000001</v>
      </c>
      <c r="H7" s="2">
        <v>1.587</v>
      </c>
      <c r="I7" s="2">
        <v>1.587</v>
      </c>
      <c r="J7" s="2">
        <v>1.5860000000000001</v>
      </c>
      <c r="K7" s="2">
        <v>1E-3</v>
      </c>
      <c r="L7" s="2">
        <f t="shared" si="4"/>
        <v>1.5865</v>
      </c>
      <c r="M7" s="2">
        <f t="shared" si="5"/>
        <v>5.7735026918956215E-4</v>
      </c>
      <c r="N7" s="2">
        <f t="shared" si="6"/>
        <v>2.8867513459478108E-4</v>
      </c>
      <c r="O7" s="2">
        <f t="shared" si="7"/>
        <v>1.0408329997330574E-3</v>
      </c>
      <c r="P7" s="2">
        <f t="shared" si="8"/>
        <v>2.5153960000000004</v>
      </c>
      <c r="Q7" s="5">
        <f t="shared" si="9"/>
        <v>2.5185689999999998</v>
      </c>
      <c r="R7" s="5">
        <f t="shared" si="1"/>
        <v>2.5185689999999998</v>
      </c>
      <c r="S7" s="2">
        <f t="shared" si="10"/>
        <v>2.5153960000000004</v>
      </c>
      <c r="T7" s="2">
        <f t="shared" si="2"/>
        <v>3.173E-3</v>
      </c>
      <c r="U7" s="2">
        <f t="shared" si="11"/>
        <v>2.5169822499999999</v>
      </c>
      <c r="V7" s="2">
        <f t="shared" si="12"/>
        <v>1.8319324041383513E-3</v>
      </c>
      <c r="W7" s="2">
        <f t="shared" si="13"/>
        <v>9.1596620206917567E-4</v>
      </c>
      <c r="X7" s="2">
        <f t="shared" si="14"/>
        <v>3.3025631081529737E-3</v>
      </c>
    </row>
    <row r="8" spans="2:24" x14ac:dyDescent="0.2">
      <c r="B8" s="2">
        <f t="shared" ref="B8:B17" si="15">B7+5</f>
        <v>25</v>
      </c>
      <c r="C8" s="2">
        <v>1E-3</v>
      </c>
      <c r="D8" s="2">
        <f t="shared" si="3"/>
        <v>0.25</v>
      </c>
      <c r="E8" s="2">
        <f t="shared" si="0"/>
        <v>1.0000000000000001E-5</v>
      </c>
      <c r="F8" s="2">
        <v>5</v>
      </c>
      <c r="G8" s="2">
        <v>1.538</v>
      </c>
      <c r="H8" s="2">
        <v>1.5389999999999999</v>
      </c>
      <c r="I8" s="2">
        <v>1.5369999999999999</v>
      </c>
      <c r="J8" s="2">
        <v>1.538</v>
      </c>
      <c r="K8" s="2">
        <v>1E-3</v>
      </c>
      <c r="L8" s="2">
        <f t="shared" si="4"/>
        <v>1.538</v>
      </c>
      <c r="M8" s="2">
        <f t="shared" si="5"/>
        <v>8.1649658092772682E-4</v>
      </c>
      <c r="N8" s="2">
        <f t="shared" si="6"/>
        <v>4.0824829046386341E-4</v>
      </c>
      <c r="O8" s="2">
        <f t="shared" si="7"/>
        <v>1.0801234497346435E-3</v>
      </c>
      <c r="P8" s="2">
        <f t="shared" si="8"/>
        <v>2.3654440000000001</v>
      </c>
      <c r="Q8" s="5">
        <f t="shared" si="9"/>
        <v>2.3685209999999999</v>
      </c>
      <c r="R8" s="5">
        <f t="shared" si="1"/>
        <v>2.3623689999999997</v>
      </c>
      <c r="S8" s="2">
        <f t="shared" si="10"/>
        <v>2.3654440000000001</v>
      </c>
      <c r="T8" s="2">
        <f t="shared" si="2"/>
        <v>3.0760000000000002E-3</v>
      </c>
      <c r="U8" s="2">
        <f t="shared" si="11"/>
        <v>2.3654440000000001</v>
      </c>
      <c r="V8" s="2">
        <f t="shared" si="12"/>
        <v>2.5115435492940037E-3</v>
      </c>
      <c r="W8" s="2">
        <f t="shared" si="13"/>
        <v>1.2557717746470019E-3</v>
      </c>
      <c r="X8" s="2">
        <f t="shared" si="14"/>
        <v>3.3224597439246847E-3</v>
      </c>
    </row>
    <row r="9" spans="2:24" x14ac:dyDescent="0.2">
      <c r="B9" s="2">
        <f t="shared" si="15"/>
        <v>30</v>
      </c>
      <c r="C9" s="2">
        <v>1E-3</v>
      </c>
      <c r="D9" s="2">
        <f t="shared" si="3"/>
        <v>0.3</v>
      </c>
      <c r="E9" s="2">
        <f t="shared" si="0"/>
        <v>1.0000000000000001E-5</v>
      </c>
      <c r="F9" s="2">
        <v>4</v>
      </c>
      <c r="G9" s="2">
        <v>1.492</v>
      </c>
      <c r="H9" s="2">
        <v>1.4930000000000001</v>
      </c>
      <c r="I9" s="2">
        <v>1.4930000000000001</v>
      </c>
      <c r="J9" s="2">
        <v>1.4930000000000001</v>
      </c>
      <c r="K9" s="2">
        <v>1E-3</v>
      </c>
      <c r="L9" s="2">
        <f t="shared" si="4"/>
        <v>1.4927500000000002</v>
      </c>
      <c r="M9" s="2">
        <f t="shared" si="5"/>
        <v>5.0000000000005585E-4</v>
      </c>
      <c r="N9" s="2">
        <f t="shared" si="6"/>
        <v>2.5000000000002792E-4</v>
      </c>
      <c r="O9" s="2">
        <f t="shared" si="7"/>
        <v>1.030776406404422E-3</v>
      </c>
      <c r="P9" s="2">
        <f t="shared" si="8"/>
        <v>2.226064</v>
      </c>
      <c r="Q9" s="5">
        <f t="shared" si="9"/>
        <v>2.2290490000000003</v>
      </c>
      <c r="R9" s="5">
        <f>I9^2</f>
        <v>2.2290490000000003</v>
      </c>
      <c r="S9" s="2">
        <f t="shared" si="10"/>
        <v>2.2290490000000003</v>
      </c>
      <c r="T9" s="2">
        <f t="shared" si="2"/>
        <v>2.9855000000000007E-3</v>
      </c>
      <c r="U9" s="2">
        <f t="shared" si="11"/>
        <v>2.2283025625000006</v>
      </c>
      <c r="V9" s="2">
        <f t="shared" si="12"/>
        <v>1.4925000000001187E-3</v>
      </c>
      <c r="W9" s="2">
        <f t="shared" si="13"/>
        <v>7.4625000000005937E-4</v>
      </c>
      <c r="X9" s="2">
        <f t="shared" si="14"/>
        <v>3.0773526467566393E-3</v>
      </c>
    </row>
    <row r="10" spans="2:24" x14ac:dyDescent="0.2">
      <c r="B10" s="2">
        <f t="shared" si="15"/>
        <v>35</v>
      </c>
      <c r="C10" s="2">
        <v>1E-3</v>
      </c>
      <c r="D10" s="2">
        <f t="shared" si="3"/>
        <v>0.35</v>
      </c>
      <c r="E10" s="2">
        <f t="shared" si="0"/>
        <v>1.0000000000000001E-5</v>
      </c>
      <c r="F10" s="2">
        <v>3</v>
      </c>
      <c r="G10" s="2">
        <v>1.4510000000000001</v>
      </c>
      <c r="H10" s="2">
        <v>1.45</v>
      </c>
      <c r="I10" s="2">
        <v>1.4510000000000001</v>
      </c>
      <c r="J10" s="2">
        <v>1.45</v>
      </c>
      <c r="K10" s="2">
        <v>1E-3</v>
      </c>
      <c r="L10" s="2">
        <f t="shared" si="4"/>
        <v>1.4505000000000001</v>
      </c>
      <c r="M10" s="2">
        <f t="shared" si="5"/>
        <v>5.7735026918969042E-4</v>
      </c>
      <c r="N10" s="2">
        <f t="shared" si="6"/>
        <v>2.8867513459484521E-4</v>
      </c>
      <c r="O10" s="2">
        <f t="shared" si="7"/>
        <v>1.0408329997330752E-3</v>
      </c>
      <c r="P10" s="2">
        <f t="shared" si="8"/>
        <v>2.1054010000000001</v>
      </c>
      <c r="Q10" s="5">
        <f>H10^2</f>
        <v>2.1025</v>
      </c>
      <c r="R10" s="5">
        <f t="shared" si="1"/>
        <v>2.1054010000000001</v>
      </c>
      <c r="S10" s="2">
        <f t="shared" si="10"/>
        <v>2.1025</v>
      </c>
      <c r="T10" s="2">
        <f t="shared" si="2"/>
        <v>2.9010000000000004E-3</v>
      </c>
      <c r="U10" s="2">
        <f t="shared" si="11"/>
        <v>2.1039502500000005</v>
      </c>
      <c r="V10" s="2">
        <f t="shared" si="12"/>
        <v>1.6748931309191288E-3</v>
      </c>
      <c r="W10" s="2">
        <f t="shared" si="13"/>
        <v>8.3744656545956442E-4</v>
      </c>
      <c r="X10" s="2">
        <f t="shared" si="14"/>
        <v>3.0194565322256292E-3</v>
      </c>
    </row>
    <row r="11" spans="2:24" x14ac:dyDescent="0.2">
      <c r="B11" s="2">
        <f t="shared" si="15"/>
        <v>40</v>
      </c>
      <c r="C11" s="2">
        <v>1E-3</v>
      </c>
      <c r="D11" s="2">
        <f t="shared" si="3"/>
        <v>0.4</v>
      </c>
      <c r="E11" s="2">
        <f t="shared" si="0"/>
        <v>1.0000000000000001E-5</v>
      </c>
      <c r="F11" s="2">
        <v>2</v>
      </c>
      <c r="G11" s="2">
        <v>1.42</v>
      </c>
      <c r="H11" s="2">
        <v>1.419</v>
      </c>
      <c r="I11" s="2">
        <v>1.419</v>
      </c>
      <c r="J11" s="2">
        <v>1.4179999999999999</v>
      </c>
      <c r="K11" s="2">
        <v>1E-3</v>
      </c>
      <c r="L11" s="2">
        <f t="shared" si="4"/>
        <v>1.419</v>
      </c>
      <c r="M11" s="2">
        <f t="shared" si="5"/>
        <v>8.1649658092772682E-4</v>
      </c>
      <c r="N11" s="2">
        <f t="shared" si="6"/>
        <v>4.0824829046386341E-4</v>
      </c>
      <c r="O11" s="2">
        <f t="shared" si="7"/>
        <v>1.0801234497346435E-3</v>
      </c>
      <c r="P11" s="2">
        <f t="shared" si="8"/>
        <v>2.0164</v>
      </c>
      <c r="Q11" s="5">
        <f t="shared" si="9"/>
        <v>2.0135610000000002</v>
      </c>
      <c r="R11" s="5">
        <f t="shared" si="1"/>
        <v>2.0135610000000002</v>
      </c>
      <c r="S11" s="2">
        <f t="shared" si="10"/>
        <v>2.0107239999999997</v>
      </c>
      <c r="T11" s="2">
        <f t="shared" si="2"/>
        <v>2.8380000000000002E-3</v>
      </c>
      <c r="U11" s="2">
        <f t="shared" si="11"/>
        <v>2.0135610000000002</v>
      </c>
      <c r="V11" s="2">
        <f t="shared" si="12"/>
        <v>2.3172173685983323E-3</v>
      </c>
      <c r="W11" s="2">
        <f t="shared" si="13"/>
        <v>1.1586086842991661E-3</v>
      </c>
      <c r="X11" s="2">
        <f t="shared" si="14"/>
        <v>3.0653903639395498E-3</v>
      </c>
    </row>
    <row r="12" spans="2:24" x14ac:dyDescent="0.2">
      <c r="B12" s="2">
        <f t="shared" si="15"/>
        <v>45</v>
      </c>
      <c r="C12" s="2">
        <v>1E-3</v>
      </c>
      <c r="D12" s="2">
        <f t="shared" si="3"/>
        <v>0.45</v>
      </c>
      <c r="E12" s="2">
        <f t="shared" si="0"/>
        <v>1.0000000000000001E-5</v>
      </c>
      <c r="F12" s="2">
        <v>1</v>
      </c>
      <c r="G12" s="2">
        <v>1.399</v>
      </c>
      <c r="H12" s="2">
        <v>1.399</v>
      </c>
      <c r="I12" s="2">
        <v>1.3979999999999999</v>
      </c>
      <c r="J12" s="2">
        <v>1.399</v>
      </c>
      <c r="K12" s="2">
        <v>1E-3</v>
      </c>
      <c r="L12" s="2">
        <f t="shared" si="4"/>
        <v>1.3987499999999999</v>
      </c>
      <c r="M12" s="2">
        <f t="shared" si="5"/>
        <v>5.0000000000005596E-4</v>
      </c>
      <c r="N12" s="2">
        <f t="shared" si="6"/>
        <v>2.5000000000002798E-4</v>
      </c>
      <c r="O12" s="2">
        <f t="shared" si="7"/>
        <v>1.030776406404422E-3</v>
      </c>
      <c r="P12" s="2">
        <f t="shared" si="8"/>
        <v>1.957201</v>
      </c>
      <c r="Q12" s="5">
        <f t="shared" si="9"/>
        <v>1.957201</v>
      </c>
      <c r="R12" s="5">
        <f t="shared" si="1"/>
        <v>1.9544039999999998</v>
      </c>
      <c r="S12" s="2">
        <f t="shared" si="10"/>
        <v>1.957201</v>
      </c>
      <c r="T12" s="2">
        <f t="shared" si="2"/>
        <v>2.7975000000000001E-3</v>
      </c>
      <c r="U12" s="2">
        <f t="shared" si="11"/>
        <v>1.9565015624999997</v>
      </c>
      <c r="V12" s="2">
        <f t="shared" si="12"/>
        <v>1.3985000000000802E-3</v>
      </c>
      <c r="W12" s="2">
        <f t="shared" si="13"/>
        <v>6.9925000000004012E-4</v>
      </c>
      <c r="X12" s="2">
        <f t="shared" si="14"/>
        <v>2.8835666825131781E-3</v>
      </c>
    </row>
    <row r="13" spans="2:24" x14ac:dyDescent="0.2">
      <c r="B13" s="2">
        <f t="shared" si="15"/>
        <v>50</v>
      </c>
      <c r="C13" s="2">
        <v>1E-3</v>
      </c>
      <c r="D13" s="2">
        <f t="shared" si="3"/>
        <v>0.5</v>
      </c>
      <c r="E13" s="2">
        <f t="shared" si="0"/>
        <v>1.0000000000000001E-5</v>
      </c>
      <c r="F13" s="2">
        <v>0</v>
      </c>
      <c r="G13" s="2">
        <v>1.405</v>
      </c>
      <c r="H13" s="2">
        <v>1.405</v>
      </c>
      <c r="I13" s="2">
        <v>1.4059999999999999</v>
      </c>
      <c r="J13" s="2">
        <v>1.4039999999999999</v>
      </c>
      <c r="K13" s="2">
        <v>1E-3</v>
      </c>
      <c r="L13" s="2">
        <f t="shared" si="4"/>
        <v>1.405</v>
      </c>
      <c r="M13" s="2">
        <f t="shared" si="5"/>
        <v>8.1649658092772682E-4</v>
      </c>
      <c r="N13" s="2">
        <f t="shared" si="6"/>
        <v>4.0824829046386341E-4</v>
      </c>
      <c r="O13" s="2">
        <f t="shared" si="7"/>
        <v>1.0801234497346435E-3</v>
      </c>
      <c r="P13" s="2">
        <f t="shared" si="8"/>
        <v>1.9740250000000001</v>
      </c>
      <c r="Q13" s="5">
        <f t="shared" si="9"/>
        <v>1.9740250000000001</v>
      </c>
      <c r="R13" s="5">
        <f t="shared" si="1"/>
        <v>1.9768359999999998</v>
      </c>
      <c r="S13" s="2">
        <f t="shared" si="10"/>
        <v>1.9712159999999999</v>
      </c>
      <c r="T13" s="2">
        <f t="shared" si="2"/>
        <v>2.81E-3</v>
      </c>
      <c r="U13" s="2">
        <f t="shared" si="11"/>
        <v>1.9740250000000001</v>
      </c>
      <c r="V13" s="2">
        <f t="shared" si="12"/>
        <v>2.2943554650489365E-3</v>
      </c>
      <c r="W13" s="2">
        <f t="shared" si="13"/>
        <v>1.1471777325244683E-3</v>
      </c>
      <c r="X13" s="2">
        <f t="shared" si="14"/>
        <v>3.0351469074824007E-3</v>
      </c>
    </row>
    <row r="14" spans="2:24" x14ac:dyDescent="0.2">
      <c r="B14" s="2">
        <f t="shared" si="15"/>
        <v>55</v>
      </c>
      <c r="C14" s="2">
        <v>1E-3</v>
      </c>
      <c r="D14" s="2">
        <f t="shared" si="3"/>
        <v>0.55000000000000004</v>
      </c>
      <c r="E14" s="2">
        <f t="shared" si="0"/>
        <v>1.0000000000000001E-5</v>
      </c>
      <c r="F14" s="2">
        <v>-1</v>
      </c>
      <c r="G14" s="2">
        <v>1.46</v>
      </c>
      <c r="H14" s="2">
        <v>1.4590000000000001</v>
      </c>
      <c r="I14" s="2">
        <v>1.4590000000000001</v>
      </c>
      <c r="J14" s="2">
        <v>1.4610000000000001</v>
      </c>
      <c r="K14" s="2">
        <v>1E-3</v>
      </c>
      <c r="L14" s="2">
        <f t="shared" si="4"/>
        <v>1.4597500000000001</v>
      </c>
      <c r="M14" s="2">
        <f t="shared" si="5"/>
        <v>9.5742710775632931E-4</v>
      </c>
      <c r="N14" s="2">
        <f t="shared" si="6"/>
        <v>4.7871355387816466E-4</v>
      </c>
      <c r="O14" s="2">
        <f t="shared" si="7"/>
        <v>1.1086778913041706E-3</v>
      </c>
      <c r="P14" s="2">
        <f t="shared" si="8"/>
        <v>2.1315999999999997</v>
      </c>
      <c r="Q14" s="5">
        <f t="shared" si="9"/>
        <v>2.1286810000000003</v>
      </c>
      <c r="R14" s="5">
        <f t="shared" si="1"/>
        <v>2.1286810000000003</v>
      </c>
      <c r="S14" s="2">
        <f t="shared" si="10"/>
        <v>2.1345210000000003</v>
      </c>
      <c r="T14" s="2">
        <f t="shared" si="2"/>
        <v>2.9195000000000002E-3</v>
      </c>
      <c r="U14" s="2">
        <f t="shared" si="11"/>
        <v>2.1308700625000001</v>
      </c>
      <c r="V14" s="2">
        <f t="shared" si="12"/>
        <v>2.7956001591786864E-3</v>
      </c>
      <c r="W14" s="2">
        <f t="shared" si="13"/>
        <v>1.3978000795893432E-3</v>
      </c>
      <c r="X14" s="2">
        <f t="shared" si="14"/>
        <v>3.2368696780222671E-3</v>
      </c>
    </row>
    <row r="15" spans="2:24" x14ac:dyDescent="0.2">
      <c r="B15" s="2">
        <f t="shared" si="15"/>
        <v>60</v>
      </c>
      <c r="C15" s="2">
        <v>1E-3</v>
      </c>
      <c r="D15" s="2">
        <f t="shared" si="3"/>
        <v>0.6</v>
      </c>
      <c r="E15" s="2">
        <f t="shared" si="0"/>
        <v>1.0000000000000001E-5</v>
      </c>
      <c r="F15" s="2">
        <v>-2</v>
      </c>
      <c r="G15" s="2">
        <v>1.6160000000000001</v>
      </c>
      <c r="H15" s="2">
        <v>1.617</v>
      </c>
      <c r="I15" s="2">
        <v>1.617</v>
      </c>
      <c r="J15" s="2">
        <v>1.617</v>
      </c>
      <c r="K15" s="2">
        <v>1E-3</v>
      </c>
      <c r="L15" s="2">
        <f t="shared" si="4"/>
        <v>1.6167499999999999</v>
      </c>
      <c r="M15" s="2">
        <f t="shared" si="5"/>
        <v>4.9999999999994493E-4</v>
      </c>
      <c r="N15" s="2">
        <f t="shared" si="6"/>
        <v>2.4999999999997247E-4</v>
      </c>
      <c r="O15" s="2">
        <f t="shared" si="7"/>
        <v>1.0307764064044086E-3</v>
      </c>
      <c r="P15" s="2">
        <f t="shared" si="8"/>
        <v>2.6114560000000004</v>
      </c>
      <c r="Q15" s="5">
        <f t="shared" si="9"/>
        <v>2.6146889999999998</v>
      </c>
      <c r="R15" s="5">
        <f t="shared" si="1"/>
        <v>2.6146889999999998</v>
      </c>
      <c r="S15" s="2">
        <f t="shared" si="10"/>
        <v>2.6146889999999998</v>
      </c>
      <c r="T15" s="2">
        <f t="shared" si="2"/>
        <v>3.2334999999999998E-3</v>
      </c>
      <c r="U15" s="2">
        <f t="shared" si="11"/>
        <v>2.6138805624999999</v>
      </c>
      <c r="V15" s="2">
        <f t="shared" si="12"/>
        <v>1.6164999999996876E-3</v>
      </c>
      <c r="W15" s="2">
        <f t="shared" si="13"/>
        <v>8.0824999999984382E-4</v>
      </c>
      <c r="X15" s="2">
        <f t="shared" si="14"/>
        <v>3.3329851953616215E-3</v>
      </c>
    </row>
    <row r="16" spans="2:24" x14ac:dyDescent="0.2">
      <c r="B16" s="2">
        <f t="shared" si="15"/>
        <v>65</v>
      </c>
      <c r="C16" s="2">
        <v>1E-3</v>
      </c>
      <c r="D16" s="2">
        <f t="shared" si="3"/>
        <v>0.65</v>
      </c>
      <c r="E16" s="2">
        <f t="shared" si="0"/>
        <v>1.0000000000000001E-5</v>
      </c>
      <c r="F16" s="2">
        <v>-3</v>
      </c>
      <c r="G16" s="2">
        <v>2.0640000000000001</v>
      </c>
      <c r="H16" s="2">
        <v>2.0640000000000001</v>
      </c>
      <c r="I16" s="2">
        <v>2.0670000000000002</v>
      </c>
      <c r="J16" s="2">
        <v>2.0640000000000001</v>
      </c>
      <c r="K16" s="2">
        <v>1E-3</v>
      </c>
      <c r="L16" s="2">
        <f t="shared" si="4"/>
        <v>2.0647500000000001</v>
      </c>
      <c r="M16" s="2">
        <f t="shared" si="5"/>
        <v>1.5000000000000568E-3</v>
      </c>
      <c r="N16" s="2">
        <f t="shared" si="6"/>
        <v>7.5000000000002842E-4</v>
      </c>
      <c r="O16" s="2">
        <f t="shared" si="7"/>
        <v>1.2500000000000172E-3</v>
      </c>
      <c r="P16" s="2">
        <f t="shared" si="8"/>
        <v>4.2600959999999999</v>
      </c>
      <c r="Q16" s="5">
        <f t="shared" si="9"/>
        <v>4.2600959999999999</v>
      </c>
      <c r="R16" s="5">
        <f t="shared" si="1"/>
        <v>4.2724890000000011</v>
      </c>
      <c r="S16" s="2">
        <f t="shared" si="10"/>
        <v>4.2600959999999999</v>
      </c>
      <c r="T16" s="2">
        <f t="shared" si="2"/>
        <v>4.1295000000000004E-3</v>
      </c>
      <c r="U16" s="2">
        <f t="shared" si="11"/>
        <v>4.2631925625000004</v>
      </c>
      <c r="V16" s="2">
        <f t="shared" si="12"/>
        <v>6.1965000000006043E-3</v>
      </c>
      <c r="W16" s="2">
        <f t="shared" si="13"/>
        <v>3.0982500000003022E-3</v>
      </c>
      <c r="X16" s="2">
        <f t="shared" si="14"/>
        <v>5.162550078449785E-3</v>
      </c>
    </row>
    <row r="17" spans="2:24" x14ac:dyDescent="0.2">
      <c r="B17" s="2">
        <f t="shared" si="15"/>
        <v>70</v>
      </c>
      <c r="C17" s="2">
        <v>1E-3</v>
      </c>
      <c r="D17" s="2">
        <f t="shared" si="3"/>
        <v>0.7</v>
      </c>
      <c r="E17" s="2">
        <f t="shared" si="0"/>
        <v>1.0000000000000001E-5</v>
      </c>
      <c r="F17" s="2">
        <v>-4</v>
      </c>
      <c r="G17" s="2">
        <v>5.2119999999999997</v>
      </c>
      <c r="H17" s="2">
        <v>5.2130000000000001</v>
      </c>
      <c r="I17" s="2">
        <v>5.2110000000000003</v>
      </c>
      <c r="J17" s="2">
        <v>5.2089999999999996</v>
      </c>
      <c r="K17" s="2">
        <v>1E-3</v>
      </c>
      <c r="L17" s="2">
        <f t="shared" si="4"/>
        <v>5.2112499999999997</v>
      </c>
      <c r="M17" s="2">
        <f t="shared" si="5"/>
        <v>1.7078251276600701E-3</v>
      </c>
      <c r="N17" s="2">
        <f t="shared" si="6"/>
        <v>8.5391256383003503E-4</v>
      </c>
      <c r="O17" s="2">
        <f t="shared" si="7"/>
        <v>1.3149778198383361E-3</v>
      </c>
      <c r="P17" s="2">
        <f t="shared" si="8"/>
        <v>27.164943999999998</v>
      </c>
      <c r="Q17" s="5">
        <f t="shared" si="9"/>
        <v>27.175369</v>
      </c>
      <c r="R17" s="5">
        <f t="shared" si="1"/>
        <v>27.154521000000003</v>
      </c>
      <c r="S17" s="2">
        <f t="shared" si="10"/>
        <v>27.133680999999996</v>
      </c>
      <c r="T17" s="2">
        <f t="shared" si="2"/>
        <v>1.0422499999999999E-2</v>
      </c>
      <c r="U17" s="2">
        <f t="shared" si="11"/>
        <v>27.157126562499997</v>
      </c>
      <c r="V17" s="2">
        <f t="shared" si="12"/>
        <v>1.7798709623173609E-2</v>
      </c>
      <c r="W17" s="2">
        <f t="shared" si="13"/>
        <v>8.8993548115868047E-3</v>
      </c>
      <c r="X17" s="2">
        <f t="shared" si="14"/>
        <v>1.3704999901952324E-2</v>
      </c>
    </row>
    <row r="22" spans="2:2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3"/>
      <c r="Q22" s="3"/>
      <c r="R22" s="3"/>
      <c r="S22" s="3"/>
    </row>
    <row r="23" spans="2:2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2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2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2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24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24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24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24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24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</sheetData>
  <mergeCells count="6">
    <mergeCell ref="B22:O22"/>
    <mergeCell ref="K3:O3"/>
    <mergeCell ref="T3:X3"/>
    <mergeCell ref="B2:X2"/>
    <mergeCell ref="B3:C3"/>
    <mergeCell ref="D3:E3"/>
  </mergeCells>
  <pageMargins left="0.7" right="0.7" top="0.75" bottom="0.75" header="0.3" footer="0.3"/>
  <ignoredErrors>
    <ignoredError sqref="L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5A1D-E85E-6746-8848-AA00717F4CFE}">
  <dimension ref="B3:C8"/>
  <sheetViews>
    <sheetView tabSelected="1" workbookViewId="0">
      <selection activeCell="D14" sqref="D14"/>
    </sheetView>
  </sheetViews>
  <sheetFormatPr baseColWidth="10" defaultRowHeight="16" x14ac:dyDescent="0.2"/>
  <cols>
    <col min="2" max="2" width="12.5" customWidth="1"/>
  </cols>
  <sheetData>
    <row r="3" spans="2:3" x14ac:dyDescent="0.2">
      <c r="B3" s="13" t="s">
        <v>32</v>
      </c>
      <c r="C3" s="13"/>
    </row>
    <row r="4" spans="2:3" x14ac:dyDescent="0.2">
      <c r="B4" s="2"/>
      <c r="C4" s="2"/>
    </row>
    <row r="5" spans="2:3" x14ac:dyDescent="0.2">
      <c r="B5" s="2"/>
      <c r="C5" s="2" t="s">
        <v>33</v>
      </c>
    </row>
    <row r="6" spans="2:3" x14ac:dyDescent="0.2">
      <c r="B6" s="2" t="s">
        <v>34</v>
      </c>
      <c r="C6" s="2">
        <f>1028.3+4.5</f>
        <v>1032.8</v>
      </c>
    </row>
    <row r="7" spans="2:3" x14ac:dyDescent="0.2">
      <c r="B7" s="2" t="s">
        <v>35</v>
      </c>
      <c r="C7" s="2">
        <v>1676.5</v>
      </c>
    </row>
    <row r="8" spans="2:3" x14ac:dyDescent="0.2">
      <c r="B8" s="1"/>
      <c r="C8" s="1"/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E26D-499F-0743-8824-1810DA4B3898}">
  <dimension ref="B2:C4"/>
  <sheetViews>
    <sheetView workbookViewId="0">
      <selection activeCell="E5" sqref="E5"/>
    </sheetView>
  </sheetViews>
  <sheetFormatPr baseColWidth="10" defaultRowHeight="16" x14ac:dyDescent="0.2"/>
  <sheetData>
    <row r="2" spans="2:3" x14ac:dyDescent="0.2">
      <c r="B2" s="2" t="s">
        <v>31</v>
      </c>
      <c r="C2" s="2" t="s">
        <v>12</v>
      </c>
    </row>
    <row r="3" spans="2:3" x14ac:dyDescent="0.2">
      <c r="B3" s="2">
        <v>80.069999999999993</v>
      </c>
      <c r="C3" s="12" t="s">
        <v>30</v>
      </c>
    </row>
    <row r="4" spans="2:3" x14ac:dyDescent="0.2">
      <c r="B4" s="1"/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</vt:lpstr>
      <vt:lpstr>Time</vt:lpstr>
      <vt:lpstr>Mass</vt:lpstr>
      <vt:lpstr>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2021-11-02T06:45:38Z</dcterms:created>
  <dcterms:modified xsi:type="dcterms:W3CDTF">2021-11-02T09:47:33Z</dcterms:modified>
</cp:coreProperties>
</file>