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24226"/>
  <mc:AlternateContent xmlns:mc="http://schemas.openxmlformats.org/markup-compatibility/2006">
    <mc:Choice Requires="x15">
      <x15ac:absPath xmlns:x15ac="http://schemas.microsoft.com/office/spreadsheetml/2010/11/ac" url="D:\Project\Sales Dashboard Analysis using Excel\"/>
    </mc:Choice>
  </mc:AlternateContent>
  <xr:revisionPtr revIDLastSave="0" documentId="8_{4B24135A-9C41-4061-8023-39F91CAD20CB}" xr6:coauthVersionLast="47" xr6:coauthVersionMax="47" xr10:uidLastSave="{00000000-0000-0000-0000-000000000000}"/>
  <bookViews>
    <workbookView xWindow="-110" yWindow="-110" windowWidth="19420" windowHeight="11020" activeTab="1" xr2:uid="{00000000-000D-0000-FFFF-FFFF00000000}"/>
  </bookViews>
  <sheets>
    <sheet name="Dashboard" sheetId="5" r:id="rId1"/>
    <sheet name="Pengolahan Data" sheetId="4" r:id="rId2"/>
    <sheet name="Penjualan" sheetId="1" r:id="rId3"/>
    <sheet name="Produk" sheetId="2" r:id="rId4"/>
    <sheet name="Pelanggan" sheetId="3" r:id="rId5"/>
  </sheets>
  <definedNames>
    <definedName name="NativeTimeline_Tanggal">#N/A</definedName>
    <definedName name="Slicer_Kota">#N/A</definedName>
    <definedName name="Slicer_Nama_Produk">#N/A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G2" i="1"/>
  <c r="M2" i="1" s="1"/>
  <c r="G3" i="1"/>
  <c r="M3" i="1" s="1"/>
  <c r="G4" i="1"/>
  <c r="M4" i="1" s="1"/>
  <c r="G5" i="1"/>
  <c r="M5" i="1" s="1"/>
  <c r="G6" i="1"/>
  <c r="M6" i="1" s="1"/>
  <c r="G7" i="1"/>
  <c r="M7" i="1" s="1"/>
  <c r="G8" i="1"/>
  <c r="M8" i="1" s="1"/>
  <c r="G9" i="1"/>
  <c r="M9" i="1" s="1"/>
  <c r="G10" i="1"/>
  <c r="M10" i="1" s="1"/>
  <c r="G11" i="1"/>
  <c r="M11" i="1" s="1"/>
  <c r="G12" i="1"/>
  <c r="M12" i="1" s="1"/>
  <c r="G13" i="1"/>
  <c r="M13" i="1" s="1"/>
  <c r="G14" i="1"/>
  <c r="M14" i="1" s="1"/>
  <c r="G15" i="1"/>
  <c r="M15" i="1" s="1"/>
  <c r="G16" i="1"/>
  <c r="M16" i="1" s="1"/>
  <c r="G17" i="1"/>
  <c r="M17" i="1" s="1"/>
  <c r="G18" i="1"/>
  <c r="M18" i="1" s="1"/>
  <c r="G19" i="1"/>
  <c r="M19" i="1" s="1"/>
  <c r="G20" i="1"/>
  <c r="M20" i="1" s="1"/>
  <c r="G21" i="1"/>
  <c r="M21" i="1" s="1"/>
  <c r="E2" i="1"/>
  <c r="E3" i="1"/>
  <c r="E4" i="1"/>
  <c r="E5" i="1"/>
  <c r="E6" i="1"/>
  <c r="E7" i="1"/>
  <c r="E8" i="1"/>
  <c r="E9" i="1"/>
  <c r="E10" i="1"/>
  <c r="E11" i="1"/>
  <c r="E12" i="1"/>
  <c r="E13" i="1"/>
  <c r="E14" i="1"/>
  <c r="E15" i="1"/>
  <c r="E16" i="1"/>
  <c r="E17" i="1"/>
  <c r="E18" i="1"/>
  <c r="E19" i="1"/>
  <c r="E20" i="1"/>
  <c r="E21" i="1"/>
  <c r="D2" i="1"/>
  <c r="F2" i="1" s="1"/>
  <c r="D3" i="1"/>
  <c r="F3" i="1" s="1"/>
  <c r="D4" i="1"/>
  <c r="F4" i="1" s="1"/>
  <c r="D5" i="1"/>
  <c r="F5" i="1" s="1"/>
  <c r="D6" i="1"/>
  <c r="F6" i="1" s="1"/>
  <c r="D7" i="1"/>
  <c r="F7" i="1" s="1"/>
  <c r="D8" i="1"/>
  <c r="F8" i="1" s="1"/>
  <c r="D9" i="1"/>
  <c r="F9" i="1" s="1"/>
  <c r="D10" i="1"/>
  <c r="F10" i="1" s="1"/>
  <c r="D11" i="1"/>
  <c r="F11" i="1" s="1"/>
  <c r="D12" i="1"/>
  <c r="F12" i="1" s="1"/>
  <c r="D13" i="1"/>
  <c r="F13" i="1" s="1"/>
  <c r="D14" i="1"/>
  <c r="F14" i="1" s="1"/>
  <c r="D15" i="1"/>
  <c r="F15" i="1" s="1"/>
  <c r="D16" i="1"/>
  <c r="F16" i="1" s="1"/>
  <c r="D17" i="1"/>
  <c r="F17" i="1" s="1"/>
  <c r="D18" i="1"/>
  <c r="F18" i="1" s="1"/>
  <c r="D19" i="1"/>
  <c r="F19" i="1" s="1"/>
  <c r="D20" i="1"/>
  <c r="F20" i="1" s="1"/>
  <c r="D21" i="1"/>
  <c r="F21" i="1" s="1"/>
  <c r="K2" i="1"/>
  <c r="K3" i="1"/>
  <c r="K4" i="1"/>
  <c r="K5" i="1"/>
  <c r="K6" i="1"/>
  <c r="K7" i="1"/>
  <c r="K8" i="1"/>
  <c r="K9" i="1"/>
  <c r="K10" i="1"/>
  <c r="K11" i="1"/>
  <c r="K12" i="1"/>
  <c r="K13" i="1"/>
  <c r="K14" i="1"/>
  <c r="K15" i="1"/>
  <c r="K16" i="1"/>
  <c r="K17" i="1"/>
  <c r="K18" i="1"/>
  <c r="K19" i="1"/>
  <c r="K20" i="1"/>
  <c r="K21" i="1"/>
  <c r="J2" i="1"/>
  <c r="J3" i="1"/>
  <c r="J4" i="1"/>
  <c r="J5" i="1"/>
  <c r="J6" i="1"/>
  <c r="J7" i="1"/>
  <c r="J8" i="1"/>
  <c r="J9" i="1"/>
  <c r="J10" i="1"/>
  <c r="J11" i="1"/>
  <c r="J12" i="1"/>
  <c r="J13" i="1"/>
  <c r="J14" i="1"/>
  <c r="J15" i="1"/>
  <c r="J16" i="1"/>
  <c r="J17" i="1"/>
  <c r="J18" i="1"/>
  <c r="J19" i="1"/>
  <c r="J20" i="1"/>
  <c r="J21" i="1"/>
  <c r="I3" i="1"/>
  <c r="I5" i="1"/>
  <c r="I8" i="1"/>
  <c r="I9" i="1"/>
  <c r="I15" i="1"/>
  <c r="I16" i="1"/>
  <c r="I17" i="1"/>
  <c r="I19" i="1"/>
  <c r="I20" i="1"/>
  <c r="I21" i="1"/>
  <c r="I2" i="1"/>
  <c r="I4" i="1"/>
  <c r="I6" i="1"/>
  <c r="I7" i="1"/>
  <c r="I10" i="1"/>
  <c r="I11" i="1"/>
  <c r="I12" i="1"/>
  <c r="I13" i="1"/>
  <c r="I14" i="1"/>
  <c r="I18" i="1"/>
  <c r="AQ4" i="4"/>
  <c r="H4" i="5"/>
  <c r="AR4" i="4"/>
  <c r="J4" i="5" l="1"/>
</calcChain>
</file>

<file path=xl/sharedStrings.xml><?xml version="1.0" encoding="utf-8"?>
<sst xmlns="http://schemas.openxmlformats.org/spreadsheetml/2006/main" count="102" uniqueCount="52">
  <si>
    <t>ID Transaksi</t>
  </si>
  <si>
    <t>Tanggal</t>
  </si>
  <si>
    <t>ID Produk</t>
  </si>
  <si>
    <t>ID Pelanggan</t>
  </si>
  <si>
    <t>Jumlah</t>
  </si>
  <si>
    <t>Nama Produk</t>
  </si>
  <si>
    <t>Kategori</t>
  </si>
  <si>
    <t>Laptop</t>
  </si>
  <si>
    <t>Mouse</t>
  </si>
  <si>
    <t>Keyboard</t>
  </si>
  <si>
    <t>Monitor</t>
  </si>
  <si>
    <t>Printer</t>
  </si>
  <si>
    <t>Elektronik</t>
  </si>
  <si>
    <t>Aksesoris</t>
  </si>
  <si>
    <t>Nama Pelanggan</t>
  </si>
  <si>
    <t>Kota</t>
  </si>
  <si>
    <t>Tipe Pelanggan</t>
  </si>
  <si>
    <t>Andi</t>
  </si>
  <si>
    <t>Budi</t>
  </si>
  <si>
    <t>Citra</t>
  </si>
  <si>
    <t>Dewi</t>
  </si>
  <si>
    <t>Eka</t>
  </si>
  <si>
    <t>Jakarta</t>
  </si>
  <si>
    <t>Bandung</t>
  </si>
  <si>
    <t>Surabaya</t>
  </si>
  <si>
    <t>Medan</t>
  </si>
  <si>
    <t>Semarang</t>
  </si>
  <si>
    <t>Retail</t>
  </si>
  <si>
    <t>Wholesale</t>
  </si>
  <si>
    <t>Nama</t>
  </si>
  <si>
    <t>Kategorit</t>
  </si>
  <si>
    <t>Row Labels</t>
  </si>
  <si>
    <t>Grand Total</t>
  </si>
  <si>
    <t>Sum of Jumlah</t>
  </si>
  <si>
    <t>Produk yang dibeli</t>
  </si>
  <si>
    <t>Kategori produk</t>
  </si>
  <si>
    <t>Kota pembeli</t>
  </si>
  <si>
    <t>Tipe pelanggan</t>
  </si>
  <si>
    <t>Harga Jual Satuan</t>
  </si>
  <si>
    <t>Harga Beli Satuan</t>
  </si>
  <si>
    <t>Total Penjualan</t>
  </si>
  <si>
    <t>Sum of Total Penjualan</t>
  </si>
  <si>
    <t>Total Pembelian</t>
  </si>
  <si>
    <t>Sum of Total Pembelian</t>
  </si>
  <si>
    <t>Profit</t>
  </si>
  <si>
    <t>Persentase</t>
  </si>
  <si>
    <t>Penjualan Produk Per Hari</t>
  </si>
  <si>
    <t>Pendapatan Per Hari</t>
  </si>
  <si>
    <t>Profit Penjualan</t>
  </si>
  <si>
    <t>DASHBOARD DATA PENJUALAN</t>
  </si>
  <si>
    <t>Total Pendapatan</t>
  </si>
  <si>
    <t>Persentase Keuntungan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</si>
</sst>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Rp&quot;#,##0.00"/>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8"/>
      <name val="Calibri"/>
      <family val="2"/>
      <scheme val="minor"/>
    </font>
    <font>
      <b/>
      <sz val="36"/>
      <color theme="3"/>
      <name val="Calibri"/>
      <family val="2"/>
      <scheme val="minor"/>
    </font>
    <font>
      <b/>
      <sz val="16"/>
      <color theme="3"/>
      <name val="Calibri"/>
      <family val="2"/>
      <scheme val="minor"/>
    </font>
    <font>
      <sz val="11"/>
      <color theme="3"/>
      <name val="Calibri"/>
      <family val="2"/>
      <scheme val="minor"/>
    </font>
  </fonts>
  <fills count="2">
    <fill>
      <patternFill patternType="none"/>
    </fill>
    <fill>
      <patternFill patternType="gray125"/>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9" fontId="2" fillId="0" borderId="0" applyFont="0" applyFill="0" applyBorder="0" applyAlignment="0" applyProtection="0"/>
  </cellStyleXfs>
  <cellXfs count="26">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164" fontId="1" fillId="0" borderId="2" xfId="0" applyNumberFormat="1" applyFont="1" applyBorder="1" applyAlignment="1">
      <alignment horizontal="center" vertical="top"/>
    </xf>
    <xf numFmtId="164" fontId="0" fillId="0" borderId="0" xfId="0" applyNumberFormat="1"/>
    <xf numFmtId="1" fontId="1" fillId="0" borderId="2" xfId="0" applyNumberFormat="1" applyFont="1" applyBorder="1" applyAlignment="1">
      <alignment horizontal="center" vertical="top"/>
    </xf>
    <xf numFmtId="1" fontId="0" fillId="0" borderId="0" xfId="0" applyNumberFormat="1"/>
    <xf numFmtId="14" fontId="1" fillId="0" borderId="2" xfId="0" applyNumberFormat="1" applyFont="1" applyBorder="1" applyAlignment="1">
      <alignment horizontal="center" vertical="top"/>
    </xf>
    <xf numFmtId="14" fontId="0" fillId="0" borderId="0" xfId="0" applyNumberFormat="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pivotButton="1"/>
    <xf numFmtId="0" fontId="0" fillId="0" borderId="0" xfId="0" applyAlignment="1">
      <alignment horizontal="left"/>
    </xf>
    <xf numFmtId="14" fontId="0" fillId="0" borderId="0" xfId="0" applyNumberFormat="1" applyAlignment="1">
      <alignment horizontal="left"/>
    </xf>
    <xf numFmtId="10" fontId="0" fillId="0" borderId="0" xfId="1" applyNumberFormat="1" applyFont="1"/>
    <xf numFmtId="0" fontId="4" fillId="0" borderId="0" xfId="0" applyFont="1" applyAlignment="1">
      <alignment horizontal="center" vertical="center"/>
    </xf>
    <xf numFmtId="164" fontId="5" fillId="0" borderId="0" xfId="0" applyNumberFormat="1" applyFont="1"/>
    <xf numFmtId="0" fontId="6" fillId="0" borderId="0" xfId="0" applyFont="1"/>
    <xf numFmtId="10" fontId="5" fillId="0" borderId="0" xfId="0" applyNumberFormat="1" applyFont="1"/>
  </cellXfs>
  <cellStyles count="2">
    <cellStyle name="Normal" xfId="0" builtinId="0"/>
    <cellStyle name="Percent" xfId="1" builtinId="5"/>
  </cellStyles>
  <dxfs count="15">
    <dxf>
      <numFmt numFmtId="164" formatCode="&quot;Rp&quot;#,##0.00"/>
    </dxf>
    <dxf>
      <numFmt numFmtId="164" formatCode="&quot;Rp&quot;#,##0.00"/>
    </dxf>
    <dxf>
      <numFmt numFmtId="1" formatCode="0"/>
    </dxf>
    <dxf>
      <numFmt numFmtId="0" formatCode="General"/>
    </dxf>
    <dxf>
      <numFmt numFmtId="0" formatCode="General"/>
    </dxf>
    <dxf>
      <numFmt numFmtId="0" formatCode="General"/>
    </dxf>
    <dxf>
      <numFmt numFmtId="164" formatCode="&quot;Rp&quot;#,##0.00"/>
    </dxf>
    <dxf>
      <numFmt numFmtId="164" formatCode="&quot;Rp&quot;#,##0.00"/>
    </dxf>
    <dxf>
      <numFmt numFmtId="0" formatCode="General"/>
    </dxf>
    <dxf>
      <numFmt numFmtId="0" formatCode="General"/>
    </dxf>
    <dxf>
      <numFmt numFmtId="19" formatCode="dd/mm/yyyy"/>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4" formatCode="&quot;Rp&quot;#,##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Analysis using Excel.xlsx]Pengolahan Data!PivotTable8</c:name>
    <c:fmtId val="14"/>
  </c:pivotSource>
  <c:chart>
    <c:autoTitleDeleted val="1"/>
    <c:pivotFmts>
      <c:pivotFmt>
        <c:idx val="0"/>
      </c:pivotFmt>
      <c:pivotFmt>
        <c:idx val="1"/>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'Pengolahan Data'!$AF$3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'Pengolahan Data'!$AE$4:$AE$24</c:f>
              <c:strCache>
                <c:ptCount val="20"/>
                <c:pt idx="0">
                  <c:v>01/01/2024</c:v>
                </c:pt>
                <c:pt idx="1">
                  <c:v>02/01/2024</c:v>
                </c:pt>
                <c:pt idx="2">
                  <c:v>03/01/2024</c:v>
                </c:pt>
                <c:pt idx="3">
                  <c:v>04/01/2024</c:v>
                </c:pt>
                <c:pt idx="4">
                  <c:v>05/01/2024</c:v>
                </c:pt>
                <c:pt idx="5">
                  <c:v>06/01/2024</c:v>
                </c:pt>
                <c:pt idx="6">
                  <c:v>07/01/2024</c:v>
                </c:pt>
                <c:pt idx="7">
                  <c:v>08/01/2024</c:v>
                </c:pt>
                <c:pt idx="8">
                  <c:v>09/01/2024</c:v>
                </c:pt>
                <c:pt idx="9">
                  <c:v>10/01/2024</c:v>
                </c:pt>
                <c:pt idx="10">
                  <c:v>11/01/2024</c:v>
                </c:pt>
                <c:pt idx="11">
                  <c:v>12/01/2024</c:v>
                </c:pt>
                <c:pt idx="12">
                  <c:v>13/01/2024</c:v>
                </c:pt>
                <c:pt idx="13">
                  <c:v>14/01/2024</c:v>
                </c:pt>
                <c:pt idx="14">
                  <c:v>15/01/2024</c:v>
                </c:pt>
                <c:pt idx="15">
                  <c:v>16/01/2024</c:v>
                </c:pt>
                <c:pt idx="16">
                  <c:v>17/01/2024</c:v>
                </c:pt>
                <c:pt idx="17">
                  <c:v>18/01/2024</c:v>
                </c:pt>
                <c:pt idx="18">
                  <c:v>19/01/2024</c:v>
                </c:pt>
                <c:pt idx="19">
                  <c:v>20/01/2024</c:v>
                </c:pt>
              </c:strCache>
            </c:strRef>
          </c:cat>
          <c:val>
            <c:numRef>
              <c:f>'Pengolahan Data'!$AF$4:$AF$24</c:f>
              <c:numCache>
                <c:formatCode>"Rp"#,##0.00</c:formatCode>
                <c:ptCount val="20"/>
                <c:pt idx="0">
                  <c:v>2000000</c:v>
                </c:pt>
                <c:pt idx="1">
                  <c:v>500000</c:v>
                </c:pt>
                <c:pt idx="2">
                  <c:v>150000</c:v>
                </c:pt>
                <c:pt idx="3">
                  <c:v>4500000</c:v>
                </c:pt>
                <c:pt idx="4">
                  <c:v>8000000</c:v>
                </c:pt>
                <c:pt idx="5">
                  <c:v>6000000</c:v>
                </c:pt>
                <c:pt idx="6">
                  <c:v>200000</c:v>
                </c:pt>
                <c:pt idx="7">
                  <c:v>1050000</c:v>
                </c:pt>
                <c:pt idx="8">
                  <c:v>4500000</c:v>
                </c:pt>
                <c:pt idx="9">
                  <c:v>4000000</c:v>
                </c:pt>
                <c:pt idx="10">
                  <c:v>4000000</c:v>
                </c:pt>
                <c:pt idx="11">
                  <c:v>100000</c:v>
                </c:pt>
                <c:pt idx="12">
                  <c:v>900000</c:v>
                </c:pt>
                <c:pt idx="13">
                  <c:v>7500000</c:v>
                </c:pt>
                <c:pt idx="14">
                  <c:v>6000000</c:v>
                </c:pt>
                <c:pt idx="15">
                  <c:v>2000000</c:v>
                </c:pt>
                <c:pt idx="16">
                  <c:v>400000</c:v>
                </c:pt>
                <c:pt idx="17">
                  <c:v>150000</c:v>
                </c:pt>
                <c:pt idx="18">
                  <c:v>7500000</c:v>
                </c:pt>
                <c:pt idx="19">
                  <c:v>12000000</c:v>
                </c:pt>
              </c:numCache>
            </c:numRef>
          </c:val>
          <c:smooth val="0"/>
          <c:extLst>
            <c:ext xmlns:c16="http://schemas.microsoft.com/office/drawing/2014/chart" uri="{C3380CC4-5D6E-409C-BE32-E72D297353CC}">
              <c16:uniqueId val="{00000000-EB9A-40D8-AEDA-85D0E640EB2A}"/>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678615391"/>
        <c:axId val="678616831"/>
      </c:lineChart>
      <c:catAx>
        <c:axId val="67861539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tx2"/>
                </a:solidFill>
                <a:latin typeface="+mn-lt"/>
                <a:ea typeface="+mn-ea"/>
                <a:cs typeface="+mn-cs"/>
              </a:defRPr>
            </a:pPr>
            <a:endParaRPr lang="en-US"/>
          </a:p>
        </c:txPr>
        <c:crossAx val="678616831"/>
        <c:crosses val="autoZero"/>
        <c:auto val="1"/>
        <c:lblAlgn val="ctr"/>
        <c:lblOffset val="100"/>
        <c:noMultiLvlLbl val="0"/>
      </c:catAx>
      <c:valAx>
        <c:axId val="678616831"/>
        <c:scaling>
          <c:orientation val="minMax"/>
        </c:scaling>
        <c:delete val="0"/>
        <c:axPos val="l"/>
        <c:numFmt formatCode="&quot;Rp&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2"/>
                </a:solidFill>
                <a:latin typeface="+mn-lt"/>
                <a:ea typeface="+mn-ea"/>
                <a:cs typeface="+mn-cs"/>
              </a:defRPr>
            </a:pPr>
            <a:endParaRPr lang="en-US"/>
          </a:p>
        </c:txPr>
        <c:crossAx val="678615391"/>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Analysis using Excel.xlsx]Pengolahan Data!PivotTable1</c:name>
    <c:fmtId val="2"/>
  </c:pivotSource>
  <c:chart>
    <c:title>
      <c:tx>
        <c:rich>
          <a:bodyPr rot="0" spcFirstLastPara="1" vertOverflow="ellipsis" vert="horz" wrap="square" anchor="ctr" anchorCtr="1"/>
          <a:lstStyle/>
          <a:p>
            <a:pPr>
              <a:defRPr sz="1600" b="0" i="0" u="none" strike="noStrike" kern="1200" cap="none" spc="0" normalizeH="0" baseline="0">
                <a:solidFill>
                  <a:schemeClr val="tx1">
                    <a:lumMod val="65000"/>
                    <a:lumOff val="35000"/>
                  </a:schemeClr>
                </a:solidFill>
                <a:latin typeface="+mj-lt"/>
                <a:ea typeface="+mj-ea"/>
                <a:cs typeface="+mj-cs"/>
              </a:defRPr>
            </a:pPr>
            <a:r>
              <a:rPr lang="en-US" sz="1600"/>
              <a:t>Total Penjualan Produk</a:t>
            </a:r>
          </a:p>
        </c:rich>
      </c:tx>
      <c:overlay val="0"/>
      <c:spPr>
        <a:noFill/>
        <a:ln>
          <a:noFill/>
        </a:ln>
        <a:effectLst/>
      </c:spPr>
      <c:txPr>
        <a:bodyPr rot="0" spcFirstLastPara="1" vertOverflow="ellipsis" vert="horz" wrap="square" anchor="ctr" anchorCtr="1"/>
        <a:lstStyle/>
        <a:p>
          <a:pPr>
            <a:defRPr sz="16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'Pengolahan Data'!$B$3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'Pengolahan Data'!$A$4:$A$9</c:f>
              <c:strCache>
                <c:ptCount val="5"/>
                <c:pt idx="0">
                  <c:v>Mouse</c:v>
                </c:pt>
                <c:pt idx="1">
                  <c:v>Laptop</c:v>
                </c:pt>
                <c:pt idx="2">
                  <c:v>Keyboard</c:v>
                </c:pt>
                <c:pt idx="3">
                  <c:v>Printer</c:v>
                </c:pt>
                <c:pt idx="4">
                  <c:v>Monitor</c:v>
                </c:pt>
              </c:strCache>
            </c:strRef>
          </c:cat>
          <c:val>
            <c:numRef>
              <c:f>'Pengolahan Data'!$B$4:$B$9</c:f>
              <c:numCache>
                <c:formatCode>0</c:formatCode>
                <c:ptCount val="5"/>
                <c:pt idx="0">
                  <c:v>12</c:v>
                </c:pt>
                <c:pt idx="1">
                  <c:v>14</c:v>
                </c:pt>
                <c:pt idx="2">
                  <c:v>15</c:v>
                </c:pt>
                <c:pt idx="3">
                  <c:v>15</c:v>
                </c:pt>
                <c:pt idx="4">
                  <c:v>16</c:v>
                </c:pt>
              </c:numCache>
            </c:numRef>
          </c:val>
          <c:extLst>
            <c:ext xmlns:c16="http://schemas.microsoft.com/office/drawing/2014/chart" uri="{C3380CC4-5D6E-409C-BE32-E72D297353CC}">
              <c16:uniqueId val="{00000000-8842-46A5-9D49-22E45D720AA6}"/>
            </c:ext>
          </c:extLst>
        </c:ser>
        <c:dLbls>
          <c:dLblPos val="outEnd"/>
          <c:showLegendKey val="0"/>
          <c:showVal val="1"/>
          <c:showCatName val="0"/>
          <c:showSerName val="0"/>
          <c:showPercent val="0"/>
          <c:showBubbleSize val="0"/>
        </c:dLbls>
        <c:gapWidth val="269"/>
        <c:axId val="678587551"/>
        <c:axId val="678588031"/>
      </c:barChart>
      <c:catAx>
        <c:axId val="67858755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78588031"/>
        <c:crosses val="autoZero"/>
        <c:auto val="1"/>
        <c:lblAlgn val="ctr"/>
        <c:lblOffset val="100"/>
        <c:noMultiLvlLbl val="0"/>
      </c:catAx>
      <c:valAx>
        <c:axId val="678588031"/>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58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Analysis using Excel.xlsx]Pengolahan Data!PivotTable8</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Tren Total Pendapatan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'Pengolahan Data'!$AF$3</c:f>
              <c:strCache>
                <c:ptCount val="1"/>
                <c:pt idx="0">
                  <c:v>Total</c:v>
                </c:pt>
              </c:strCache>
            </c:strRef>
          </c:tx>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cat>
            <c:strRef>
              <c:f>'Pengolahan Data'!$AE$4:$AE$24</c:f>
              <c:strCache>
                <c:ptCount val="20"/>
                <c:pt idx="0">
                  <c:v>01/01/2024</c:v>
                </c:pt>
                <c:pt idx="1">
                  <c:v>02/01/2024</c:v>
                </c:pt>
                <c:pt idx="2">
                  <c:v>03/01/2024</c:v>
                </c:pt>
                <c:pt idx="3">
                  <c:v>04/01/2024</c:v>
                </c:pt>
                <c:pt idx="4">
                  <c:v>05/01/2024</c:v>
                </c:pt>
                <c:pt idx="5">
                  <c:v>06/01/2024</c:v>
                </c:pt>
                <c:pt idx="6">
                  <c:v>07/01/2024</c:v>
                </c:pt>
                <c:pt idx="7">
                  <c:v>08/01/2024</c:v>
                </c:pt>
                <c:pt idx="8">
                  <c:v>09/01/2024</c:v>
                </c:pt>
                <c:pt idx="9">
                  <c:v>10/01/2024</c:v>
                </c:pt>
                <c:pt idx="10">
                  <c:v>11/01/2024</c:v>
                </c:pt>
                <c:pt idx="11">
                  <c:v>12/01/2024</c:v>
                </c:pt>
                <c:pt idx="12">
                  <c:v>13/01/2024</c:v>
                </c:pt>
                <c:pt idx="13">
                  <c:v>14/01/2024</c:v>
                </c:pt>
                <c:pt idx="14">
                  <c:v>15/01/2024</c:v>
                </c:pt>
                <c:pt idx="15">
                  <c:v>16/01/2024</c:v>
                </c:pt>
                <c:pt idx="16">
                  <c:v>17/01/2024</c:v>
                </c:pt>
                <c:pt idx="17">
                  <c:v>18/01/2024</c:v>
                </c:pt>
                <c:pt idx="18">
                  <c:v>19/01/2024</c:v>
                </c:pt>
                <c:pt idx="19">
                  <c:v>20/01/2024</c:v>
                </c:pt>
              </c:strCache>
            </c:strRef>
          </c:cat>
          <c:val>
            <c:numRef>
              <c:f>'Pengolahan Data'!$AF$4:$AF$24</c:f>
              <c:numCache>
                <c:formatCode>"Rp"#,##0.00</c:formatCode>
                <c:ptCount val="20"/>
                <c:pt idx="0">
                  <c:v>2000000</c:v>
                </c:pt>
                <c:pt idx="1">
                  <c:v>500000</c:v>
                </c:pt>
                <c:pt idx="2">
                  <c:v>150000</c:v>
                </c:pt>
                <c:pt idx="3">
                  <c:v>4500000</c:v>
                </c:pt>
                <c:pt idx="4">
                  <c:v>8000000</c:v>
                </c:pt>
                <c:pt idx="5">
                  <c:v>6000000</c:v>
                </c:pt>
                <c:pt idx="6">
                  <c:v>200000</c:v>
                </c:pt>
                <c:pt idx="7">
                  <c:v>1050000</c:v>
                </c:pt>
                <c:pt idx="8">
                  <c:v>4500000</c:v>
                </c:pt>
                <c:pt idx="9">
                  <c:v>4000000</c:v>
                </c:pt>
                <c:pt idx="10">
                  <c:v>4000000</c:v>
                </c:pt>
                <c:pt idx="11">
                  <c:v>100000</c:v>
                </c:pt>
                <c:pt idx="12">
                  <c:v>900000</c:v>
                </c:pt>
                <c:pt idx="13">
                  <c:v>7500000</c:v>
                </c:pt>
                <c:pt idx="14">
                  <c:v>6000000</c:v>
                </c:pt>
                <c:pt idx="15">
                  <c:v>2000000</c:v>
                </c:pt>
                <c:pt idx="16">
                  <c:v>400000</c:v>
                </c:pt>
                <c:pt idx="17">
                  <c:v>150000</c:v>
                </c:pt>
                <c:pt idx="18">
                  <c:v>7500000</c:v>
                </c:pt>
                <c:pt idx="19">
                  <c:v>12000000</c:v>
                </c:pt>
              </c:numCache>
            </c:numRef>
          </c:val>
          <c:smooth val="0"/>
          <c:extLst>
            <c:ext xmlns:c16="http://schemas.microsoft.com/office/drawing/2014/chart" uri="{C3380CC4-5D6E-409C-BE32-E72D297353CC}">
              <c16:uniqueId val="{00000000-0783-4A09-BDE7-98E4AA6EA3AA}"/>
            </c:ext>
          </c:extLst>
        </c:ser>
        <c:dLbls>
          <c:showLegendKey val="0"/>
          <c:showVal val="0"/>
          <c:showCatName val="0"/>
          <c:showSerName val="0"/>
          <c:showPercent val="0"/>
          <c:showBubbleSize val="0"/>
        </c:dLbls>
        <c:marker val="1"/>
        <c:smooth val="0"/>
        <c:axId val="678615391"/>
        <c:axId val="678616831"/>
      </c:lineChart>
      <c:catAx>
        <c:axId val="678615391"/>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8616831"/>
        <c:crosses val="autoZero"/>
        <c:auto val="1"/>
        <c:lblAlgn val="ctr"/>
        <c:lblOffset val="100"/>
        <c:noMultiLvlLbl val="0"/>
      </c:catAx>
      <c:valAx>
        <c:axId val="678616831"/>
        <c:scaling>
          <c:orientation val="minMax"/>
        </c:scaling>
        <c:delete val="0"/>
        <c:axPos val="l"/>
        <c:majorGridlines>
          <c:spPr>
            <a:ln w="9525" cap="flat" cmpd="sng" algn="ctr">
              <a:solidFill>
                <a:schemeClr val="tx2">
                  <a:lumMod val="15000"/>
                  <a:lumOff val="85000"/>
                </a:schemeClr>
              </a:solidFill>
              <a:round/>
            </a:ln>
            <a:effectLst/>
          </c:spPr>
        </c:majorGridlines>
        <c:numFmt formatCode="&quot;Rp&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8615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Analysis using Excel.xlsx]Pengolahan Data!PivotTable2</c:name>
    <c:fmtId val="8"/>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strRef>
              <c:f>'Pengolahan Data'!$G$3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2-9007-4409-8760-B4E02FB932DB}"/>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DCB-47C5-8CCF-1FA9B09D371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'Pengolahan Data'!$F$4:$F$6</c:f>
              <c:strCache>
                <c:ptCount val="2"/>
                <c:pt idx="0">
                  <c:v>Aksesoris</c:v>
                </c:pt>
                <c:pt idx="1">
                  <c:v>Elektronik</c:v>
                </c:pt>
              </c:strCache>
            </c:strRef>
          </c:cat>
          <c:val>
            <c:numRef>
              <c:f>'Pengolahan Data'!$G$4:$G$6</c:f>
              <c:numCache>
                <c:formatCode>0</c:formatCode>
                <c:ptCount val="2"/>
                <c:pt idx="0">
                  <c:v>27</c:v>
                </c:pt>
                <c:pt idx="1">
                  <c:v>45</c:v>
                </c:pt>
              </c:numCache>
            </c:numRef>
          </c:val>
          <c:extLst>
            <c:ext xmlns:c16="http://schemas.microsoft.com/office/drawing/2014/chart" uri="{C3380CC4-5D6E-409C-BE32-E72D297353CC}">
              <c16:uniqueId val="{00000000-9007-4409-8760-B4E02FB932DB}"/>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Analysis using Excel.xlsx]Pengolahan Data!PivotTable1</c:name>
    <c:fmtId val="6"/>
  </c:pivotSource>
  <c:chart>
    <c:autoTitleDeleted val="1"/>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'Pengolahan Data'!$B$3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'Pengolahan Data'!$A$4:$A$9</c:f>
              <c:strCache>
                <c:ptCount val="5"/>
                <c:pt idx="0">
                  <c:v>Mouse</c:v>
                </c:pt>
                <c:pt idx="1">
                  <c:v>Laptop</c:v>
                </c:pt>
                <c:pt idx="2">
                  <c:v>Keyboard</c:v>
                </c:pt>
                <c:pt idx="3">
                  <c:v>Printer</c:v>
                </c:pt>
                <c:pt idx="4">
                  <c:v>Monitor</c:v>
                </c:pt>
              </c:strCache>
            </c:strRef>
          </c:cat>
          <c:val>
            <c:numRef>
              <c:f>'Pengolahan Data'!$B$4:$B$9</c:f>
              <c:numCache>
                <c:formatCode>0</c:formatCode>
                <c:ptCount val="5"/>
                <c:pt idx="0">
                  <c:v>12</c:v>
                </c:pt>
                <c:pt idx="1">
                  <c:v>14</c:v>
                </c:pt>
                <c:pt idx="2">
                  <c:v>15</c:v>
                </c:pt>
                <c:pt idx="3">
                  <c:v>15</c:v>
                </c:pt>
                <c:pt idx="4">
                  <c:v>16</c:v>
                </c:pt>
              </c:numCache>
            </c:numRef>
          </c:val>
          <c:extLst>
            <c:ext xmlns:c16="http://schemas.microsoft.com/office/drawing/2014/chart" uri="{C3380CC4-5D6E-409C-BE32-E72D297353CC}">
              <c16:uniqueId val="{00000000-AD4C-4E16-BFA6-00318F3B5651}"/>
            </c:ext>
          </c:extLst>
        </c:ser>
        <c:dLbls>
          <c:dLblPos val="outEnd"/>
          <c:showLegendKey val="0"/>
          <c:showVal val="1"/>
          <c:showCatName val="0"/>
          <c:showSerName val="0"/>
          <c:showPercent val="0"/>
          <c:showBubbleSize val="0"/>
        </c:dLbls>
        <c:gapWidth val="269"/>
        <c:axId val="678587551"/>
        <c:axId val="678588031"/>
      </c:barChart>
      <c:catAx>
        <c:axId val="67858755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78588031"/>
        <c:crosses val="autoZero"/>
        <c:auto val="1"/>
        <c:lblAlgn val="ctr"/>
        <c:lblOffset val="100"/>
        <c:noMultiLvlLbl val="0"/>
      </c:catAx>
      <c:valAx>
        <c:axId val="678588031"/>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58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Analysis using Excel.xlsx]Pengolahan Data!PivotTable5</c:name>
    <c:fmtId val="4"/>
  </c:pivotSource>
  <c:chart>
    <c:autoTitleDeleted val="1"/>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dLbl>
          <c:idx val="0"/>
          <c:layout>
            <c:manualLayout>
              <c:x val="4.8883493314508695E-3"/>
              <c:y val="0.1289995576432491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dLbl>
          <c:idx val="0"/>
          <c:layout>
            <c:manualLayout>
              <c:x val="1.4665047994352609E-2"/>
              <c:y val="-0.2321986958855743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3636731749713439"/>
                  <c:h val="0.23190920868928833"/>
                </c:manualLayout>
              </c15:layout>
            </c:ext>
          </c:extLst>
        </c:dLbl>
      </c:pivotFmt>
    </c:pivotFmts>
    <c:plotArea>
      <c:layout/>
      <c:pieChart>
        <c:varyColors val="1"/>
        <c:ser>
          <c:idx val="0"/>
          <c:order val="0"/>
          <c:tx>
            <c:strRef>
              <c:f>'Pengolahan Data'!$P$3</c:f>
              <c:strCache>
                <c:ptCount val="1"/>
                <c:pt idx="0">
                  <c:v>Total</c:v>
                </c:pt>
              </c:strCache>
            </c:strRef>
          </c:tx>
          <c:dPt>
            <c:idx val="0"/>
            <c:bubble3D val="0"/>
            <c:explosion val="8"/>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870E-42CC-B247-51E7B6AD0423}"/>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70E-42CC-B247-51E7B6AD0423}"/>
              </c:ext>
            </c:extLst>
          </c:dPt>
          <c:dLbls>
            <c:dLbl>
              <c:idx val="0"/>
              <c:layout>
                <c:manualLayout>
                  <c:x val="4.8883493314508695E-3"/>
                  <c:y val="0.1289995576432491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70E-42CC-B247-51E7B6AD0423}"/>
                </c:ext>
              </c:extLst>
            </c:dLbl>
            <c:dLbl>
              <c:idx val="1"/>
              <c:layout>
                <c:manualLayout>
                  <c:x val="1.4665047994352609E-2"/>
                  <c:y val="-0.23219869588557435"/>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33636731749713439"/>
                      <c:h val="0.23190920868928833"/>
                    </c:manualLayout>
                  </c15:layout>
                </c:ext>
                <c:ext xmlns:c16="http://schemas.microsoft.com/office/drawing/2014/chart" uri="{C3380CC4-5D6E-409C-BE32-E72D297353CC}">
                  <c16:uniqueId val="{00000003-870E-42CC-B247-51E7B6AD0423}"/>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'Pengolahan Data'!$O$4:$O$6</c:f>
              <c:strCache>
                <c:ptCount val="2"/>
                <c:pt idx="0">
                  <c:v>Retail</c:v>
                </c:pt>
                <c:pt idx="1">
                  <c:v>Wholesale</c:v>
                </c:pt>
              </c:strCache>
            </c:strRef>
          </c:cat>
          <c:val>
            <c:numRef>
              <c:f>'Pengolahan Data'!$P$4:$P$6</c:f>
              <c:numCache>
                <c:formatCode>0</c:formatCode>
                <c:ptCount val="2"/>
                <c:pt idx="0">
                  <c:v>41</c:v>
                </c:pt>
                <c:pt idx="1">
                  <c:v>31</c:v>
                </c:pt>
              </c:numCache>
            </c:numRef>
          </c:val>
          <c:extLst>
            <c:ext xmlns:c16="http://schemas.microsoft.com/office/drawing/2014/chart" uri="{C3380CC4-5D6E-409C-BE32-E72D297353CC}">
              <c16:uniqueId val="{00000004-870E-42CC-B247-51E7B6AD0423}"/>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Analysis using Excel.xlsx]Pengolahan Data!PivotTable4</c:name>
    <c:fmtId val="5"/>
  </c:pivotSource>
  <c:chart>
    <c:autoTitleDeleted val="1"/>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'Pengolahan Data'!$J$3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'Pengolahan Data'!$I$4:$I$9</c:f>
              <c:strCache>
                <c:ptCount val="5"/>
                <c:pt idx="0">
                  <c:v>Medan</c:v>
                </c:pt>
                <c:pt idx="1">
                  <c:v>Surabaya</c:v>
                </c:pt>
                <c:pt idx="2">
                  <c:v>Semarang</c:v>
                </c:pt>
                <c:pt idx="3">
                  <c:v>Jakarta</c:v>
                </c:pt>
                <c:pt idx="4">
                  <c:v>Bandung</c:v>
                </c:pt>
              </c:strCache>
            </c:strRef>
          </c:cat>
          <c:val>
            <c:numRef>
              <c:f>'Pengolahan Data'!$J$4:$J$9</c:f>
              <c:numCache>
                <c:formatCode>0</c:formatCode>
                <c:ptCount val="5"/>
                <c:pt idx="0">
                  <c:v>16</c:v>
                </c:pt>
                <c:pt idx="1">
                  <c:v>15</c:v>
                </c:pt>
                <c:pt idx="2">
                  <c:v>15</c:v>
                </c:pt>
                <c:pt idx="3">
                  <c:v>14</c:v>
                </c:pt>
                <c:pt idx="4">
                  <c:v>12</c:v>
                </c:pt>
              </c:numCache>
            </c:numRef>
          </c:val>
          <c:extLst>
            <c:ext xmlns:c16="http://schemas.microsoft.com/office/drawing/2014/chart" uri="{C3380CC4-5D6E-409C-BE32-E72D297353CC}">
              <c16:uniqueId val="{00000000-EDBF-4E20-B373-BAD8329099BB}"/>
            </c:ext>
          </c:extLst>
        </c:ser>
        <c:dLbls>
          <c:dLblPos val="outEnd"/>
          <c:showLegendKey val="0"/>
          <c:showVal val="1"/>
          <c:showCatName val="0"/>
          <c:showSerName val="0"/>
          <c:showPercent val="0"/>
          <c:showBubbleSize val="0"/>
        </c:dLbls>
        <c:gapWidth val="199"/>
        <c:axId val="566597343"/>
        <c:axId val="566596383"/>
      </c:barChart>
      <c:catAx>
        <c:axId val="56659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66596383"/>
        <c:crosses val="autoZero"/>
        <c:auto val="1"/>
        <c:lblAlgn val="ctr"/>
        <c:lblOffset val="100"/>
        <c:noMultiLvlLbl val="0"/>
      </c:catAx>
      <c:valAx>
        <c:axId val="56659638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59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Analysis using Excel.xlsx]Pengolahan Data!PivotTable2</c:name>
    <c:fmtId val="12"/>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strRef>
              <c:f>'Pengolahan Data'!$G$3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CB37-4C20-A46E-A91EBC66D8D9}"/>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B37-4C20-A46E-A91EBC66D8D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'Pengolahan Data'!$F$4:$F$6</c:f>
              <c:strCache>
                <c:ptCount val="2"/>
                <c:pt idx="0">
                  <c:v>Aksesoris</c:v>
                </c:pt>
                <c:pt idx="1">
                  <c:v>Elektronik</c:v>
                </c:pt>
              </c:strCache>
            </c:strRef>
          </c:cat>
          <c:val>
            <c:numRef>
              <c:f>'Pengolahan Data'!$G$4:$G$6</c:f>
              <c:numCache>
                <c:formatCode>0</c:formatCode>
                <c:ptCount val="2"/>
                <c:pt idx="0">
                  <c:v>27</c:v>
                </c:pt>
                <c:pt idx="1">
                  <c:v>45</c:v>
                </c:pt>
              </c:numCache>
            </c:numRef>
          </c:val>
          <c:extLst>
            <c:ext xmlns:c16="http://schemas.microsoft.com/office/drawing/2014/chart" uri="{C3380CC4-5D6E-409C-BE32-E72D297353CC}">
              <c16:uniqueId val="{00000004-CB37-4C20-A46E-A91EBC66D8D9}"/>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legendEntry>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Analysis using Excel.xlsx]Pengolahan Data!PivotTable2</c:name>
    <c:fmtId val="0"/>
  </c:pivotSource>
  <c:chart>
    <c:title>
      <c:tx>
        <c:rich>
          <a:bodyPr rot="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Persentase Kategori Produk</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'Pengolahan Data'!$G$3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1F22-4595-8E06-0AB8A6EFEEEB}"/>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1F22-4595-8E06-0AB8A6EFEEE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'Pengolahan Data'!$F$4:$F$6</c:f>
              <c:strCache>
                <c:ptCount val="2"/>
                <c:pt idx="0">
                  <c:v>Aksesoris</c:v>
                </c:pt>
                <c:pt idx="1">
                  <c:v>Elektronik</c:v>
                </c:pt>
              </c:strCache>
            </c:strRef>
          </c:cat>
          <c:val>
            <c:numRef>
              <c:f>'Pengolahan Data'!$G$4:$G$6</c:f>
              <c:numCache>
                <c:formatCode>0</c:formatCode>
                <c:ptCount val="2"/>
                <c:pt idx="0">
                  <c:v>27</c:v>
                </c:pt>
                <c:pt idx="1">
                  <c:v>45</c:v>
                </c:pt>
              </c:numCache>
            </c:numRef>
          </c:val>
          <c:extLst>
            <c:ext xmlns:c16="http://schemas.microsoft.com/office/drawing/2014/chart" uri="{C3380CC4-5D6E-409C-BE32-E72D297353CC}">
              <c16:uniqueId val="{00000000-0F11-4FCB-A90C-7097592A824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Analysis using Excel.xlsx]Pengolahan Data!PivotTable4</c:name>
    <c:fmtId val="0"/>
  </c:pivotSource>
  <c:chart>
    <c:title>
      <c:tx>
        <c:rich>
          <a:bodyPr rot="0" spcFirstLastPara="1" vertOverflow="ellipsis" vert="horz" wrap="square" anchor="ctr" anchorCtr="1"/>
          <a:lstStyle/>
          <a:p>
            <a:pPr>
              <a:defRPr sz="1400" b="0" i="0" u="none" strike="noStrike" kern="1200" cap="none" spc="0" normalizeH="0" baseline="0">
                <a:solidFill>
                  <a:schemeClr val="tx1">
                    <a:lumMod val="65000"/>
                    <a:lumOff val="35000"/>
                  </a:schemeClr>
                </a:solidFill>
                <a:latin typeface="+mj-lt"/>
                <a:ea typeface="+mj-ea"/>
                <a:cs typeface="+mj-cs"/>
              </a:defRPr>
            </a:pPr>
            <a:r>
              <a:rPr lang="en-US" sz="1400"/>
              <a:t>Total Penjualan Berdasarkan</a:t>
            </a:r>
            <a:r>
              <a:rPr lang="en-US" sz="1400" baseline="0"/>
              <a:t> Kota</a:t>
            </a:r>
          </a:p>
        </c:rich>
      </c:tx>
      <c:overlay val="0"/>
      <c:spPr>
        <a:noFill/>
        <a:ln>
          <a:noFill/>
        </a:ln>
        <a:effectLst/>
      </c:spPr>
      <c:txPr>
        <a:bodyPr rot="0" spcFirstLastPara="1" vertOverflow="ellipsis" vert="horz" wrap="square" anchor="ctr" anchorCtr="1"/>
        <a:lstStyle/>
        <a:p>
          <a:pPr>
            <a:defRPr sz="14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'Pengolahan Data'!$J$3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'Pengolahan Data'!$I$4:$I$9</c:f>
              <c:strCache>
                <c:ptCount val="5"/>
                <c:pt idx="0">
                  <c:v>Medan</c:v>
                </c:pt>
                <c:pt idx="1">
                  <c:v>Surabaya</c:v>
                </c:pt>
                <c:pt idx="2">
                  <c:v>Semarang</c:v>
                </c:pt>
                <c:pt idx="3">
                  <c:v>Jakarta</c:v>
                </c:pt>
                <c:pt idx="4">
                  <c:v>Bandung</c:v>
                </c:pt>
              </c:strCache>
            </c:strRef>
          </c:cat>
          <c:val>
            <c:numRef>
              <c:f>'Pengolahan Data'!$J$4:$J$9</c:f>
              <c:numCache>
                <c:formatCode>0</c:formatCode>
                <c:ptCount val="5"/>
                <c:pt idx="0">
                  <c:v>16</c:v>
                </c:pt>
                <c:pt idx="1">
                  <c:v>15</c:v>
                </c:pt>
                <c:pt idx="2">
                  <c:v>15</c:v>
                </c:pt>
                <c:pt idx="3">
                  <c:v>14</c:v>
                </c:pt>
                <c:pt idx="4">
                  <c:v>12</c:v>
                </c:pt>
              </c:numCache>
            </c:numRef>
          </c:val>
          <c:extLst>
            <c:ext xmlns:c16="http://schemas.microsoft.com/office/drawing/2014/chart" uri="{C3380CC4-5D6E-409C-BE32-E72D297353CC}">
              <c16:uniqueId val="{00000000-40FD-4162-B662-009E2EEE9FCC}"/>
            </c:ext>
          </c:extLst>
        </c:ser>
        <c:dLbls>
          <c:dLblPos val="outEnd"/>
          <c:showLegendKey val="0"/>
          <c:showVal val="1"/>
          <c:showCatName val="0"/>
          <c:showSerName val="0"/>
          <c:showPercent val="0"/>
          <c:showBubbleSize val="0"/>
        </c:dLbls>
        <c:gapWidth val="199"/>
        <c:axId val="566597343"/>
        <c:axId val="566596383"/>
      </c:barChart>
      <c:catAx>
        <c:axId val="56659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66596383"/>
        <c:crosses val="autoZero"/>
        <c:auto val="1"/>
        <c:lblAlgn val="ctr"/>
        <c:lblOffset val="100"/>
        <c:noMultiLvlLbl val="0"/>
      </c:catAx>
      <c:valAx>
        <c:axId val="56659638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59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Analysis using Excel.xlsx]Pengolahan Data!PivotTable5</c:name>
    <c:fmtId val="0"/>
  </c:pivotSource>
  <c:chart>
    <c:title>
      <c:tx>
        <c:rich>
          <a:bodyPr rot="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Persentase Tipe</a:t>
            </a:r>
            <a:r>
              <a:rPr lang="en-US" sz="1400" baseline="0"/>
              <a:t> Pelanggan</a:t>
            </a:r>
            <a:endParaRPr lang="en-US" sz="1400"/>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'Pengolahan Data'!$P$3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2C8-4F6C-A050-FF15DF17E40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2C8-4F6C-A050-FF15DF17E40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'Pengolahan Data'!$O$4:$O$6</c:f>
              <c:strCache>
                <c:ptCount val="2"/>
                <c:pt idx="0">
                  <c:v>Retail</c:v>
                </c:pt>
                <c:pt idx="1">
                  <c:v>Wholesale</c:v>
                </c:pt>
              </c:strCache>
            </c:strRef>
          </c:cat>
          <c:val>
            <c:numRef>
              <c:f>'Pengolahan Data'!$P$4:$P$6</c:f>
              <c:numCache>
                <c:formatCode>0</c:formatCode>
                <c:ptCount val="2"/>
                <c:pt idx="0">
                  <c:v>41</c:v>
                </c:pt>
                <c:pt idx="1">
                  <c:v>31</c:v>
                </c:pt>
              </c:numCache>
            </c:numRef>
          </c:val>
          <c:extLst>
            <c:ext xmlns:c16="http://schemas.microsoft.com/office/drawing/2014/chart" uri="{C3380CC4-5D6E-409C-BE32-E72D297353CC}">
              <c16:uniqueId val="{00000000-FB44-452C-BED9-CA2BAA81E47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Analysis using Excel.xlsx]Pengolahan Data!PivotTable6</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D"/>
              <a:t>Tren Penjualan Produk</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'Pengolahan Data'!$V$3</c:f>
              <c:strCache>
                <c:ptCount val="1"/>
                <c:pt idx="0">
                  <c:v>Total</c:v>
                </c:pt>
              </c:strCache>
            </c:strRef>
          </c:tx>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cat>
            <c:strRef>
              <c:f>'Pengolahan Data'!$U$4:$U$24</c:f>
              <c:strCache>
                <c:ptCount val="20"/>
                <c:pt idx="0">
                  <c:v>01/01/2024</c:v>
                </c:pt>
                <c:pt idx="1">
                  <c:v>02/01/2024</c:v>
                </c:pt>
                <c:pt idx="2">
                  <c:v>03/01/2024</c:v>
                </c:pt>
                <c:pt idx="3">
                  <c:v>04/01/2024</c:v>
                </c:pt>
                <c:pt idx="4">
                  <c:v>05/01/2024</c:v>
                </c:pt>
                <c:pt idx="5">
                  <c:v>06/01/2024</c:v>
                </c:pt>
                <c:pt idx="6">
                  <c:v>07/01/2024</c:v>
                </c:pt>
                <c:pt idx="7">
                  <c:v>08/01/2024</c:v>
                </c:pt>
                <c:pt idx="8">
                  <c:v>09/01/2024</c:v>
                </c:pt>
                <c:pt idx="9">
                  <c:v>10/01/2024</c:v>
                </c:pt>
                <c:pt idx="10">
                  <c:v>11/01/2024</c:v>
                </c:pt>
                <c:pt idx="11">
                  <c:v>12/01/2024</c:v>
                </c:pt>
                <c:pt idx="12">
                  <c:v>13/01/2024</c:v>
                </c:pt>
                <c:pt idx="13">
                  <c:v>14/01/2024</c:v>
                </c:pt>
                <c:pt idx="14">
                  <c:v>15/01/2024</c:v>
                </c:pt>
                <c:pt idx="15">
                  <c:v>16/01/2024</c:v>
                </c:pt>
                <c:pt idx="16">
                  <c:v>17/01/2024</c:v>
                </c:pt>
                <c:pt idx="17">
                  <c:v>18/01/2024</c:v>
                </c:pt>
                <c:pt idx="18">
                  <c:v>19/01/2024</c:v>
                </c:pt>
                <c:pt idx="19">
                  <c:v>20/01/2024</c:v>
                </c:pt>
              </c:strCache>
            </c:strRef>
          </c:cat>
          <c:val>
            <c:numRef>
              <c:f>'Pengolahan Data'!$V$4:$V$24</c:f>
              <c:numCache>
                <c:formatCode>0</c:formatCode>
                <c:ptCount val="20"/>
                <c:pt idx="0">
                  <c:v>2</c:v>
                </c:pt>
                <c:pt idx="1">
                  <c:v>5</c:v>
                </c:pt>
                <c:pt idx="2">
                  <c:v>1</c:v>
                </c:pt>
                <c:pt idx="3">
                  <c:v>3</c:v>
                </c:pt>
                <c:pt idx="4">
                  <c:v>4</c:v>
                </c:pt>
                <c:pt idx="5">
                  <c:v>6</c:v>
                </c:pt>
                <c:pt idx="6">
                  <c:v>2</c:v>
                </c:pt>
                <c:pt idx="7">
                  <c:v>7</c:v>
                </c:pt>
                <c:pt idx="8">
                  <c:v>3</c:v>
                </c:pt>
                <c:pt idx="9">
                  <c:v>2</c:v>
                </c:pt>
                <c:pt idx="10">
                  <c:v>4</c:v>
                </c:pt>
                <c:pt idx="11">
                  <c:v>1</c:v>
                </c:pt>
                <c:pt idx="12">
                  <c:v>6</c:v>
                </c:pt>
                <c:pt idx="13">
                  <c:v>5</c:v>
                </c:pt>
                <c:pt idx="14">
                  <c:v>3</c:v>
                </c:pt>
                <c:pt idx="15">
                  <c:v>2</c:v>
                </c:pt>
                <c:pt idx="16">
                  <c:v>4</c:v>
                </c:pt>
                <c:pt idx="17">
                  <c:v>1</c:v>
                </c:pt>
                <c:pt idx="18">
                  <c:v>5</c:v>
                </c:pt>
                <c:pt idx="19">
                  <c:v>6</c:v>
                </c:pt>
              </c:numCache>
            </c:numRef>
          </c:val>
          <c:smooth val="0"/>
          <c:extLst>
            <c:ext xmlns:c16="http://schemas.microsoft.com/office/drawing/2014/chart" uri="{C3380CC4-5D6E-409C-BE32-E72D297353CC}">
              <c16:uniqueId val="{00000000-557A-4F3B-A012-AC5F443CAE24}"/>
            </c:ext>
          </c:extLst>
        </c:ser>
        <c:dLbls>
          <c:showLegendKey val="0"/>
          <c:showVal val="0"/>
          <c:showCatName val="0"/>
          <c:showSerName val="0"/>
          <c:showPercent val="0"/>
          <c:showBubbleSize val="0"/>
        </c:dLbls>
        <c:marker val="1"/>
        <c:smooth val="0"/>
        <c:axId val="626425087"/>
        <c:axId val="626418847"/>
      </c:lineChart>
      <c:catAx>
        <c:axId val="626425087"/>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626418847"/>
        <c:crosses val="autoZero"/>
        <c:auto val="1"/>
        <c:lblAlgn val="ctr"/>
        <c:lblOffset val="100"/>
        <c:noMultiLvlLbl val="0"/>
      </c:catAx>
      <c:valAx>
        <c:axId val="626418847"/>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642508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89646</xdr:colOff>
      <xdr:row>7</xdr:row>
      <xdr:rowOff>18248</xdr:rowOff>
    </xdr:from>
    <xdr:to>
      <xdr:col>7</xdr:col>
      <xdr:colOff>948765</xdr:colOff>
      <xdr:row>17</xdr:row>
      <xdr:rowOff>61193</xdr:rowOff>
    </xdr:to>
    <xdr:graphicFrame macro="">
      <xdr:nvGraphicFramePr>
        <xdr:cNvPr id="4" name="Chart 3">
          <a:extLst>
            <a:ext uri="{FF2B5EF4-FFF2-40B4-BE49-F238E27FC236}">
              <a16:creationId xmlns:a16="http://schemas.microsoft.com/office/drawing/2014/main" id="{447836E3-1AF8-4FB9-9BB1-82BDD3AA4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282525</xdr:colOff>
      <xdr:row>1</xdr:row>
      <xdr:rowOff>49067</xdr:rowOff>
    </xdr:from>
    <xdr:to>
      <xdr:col>6</xdr:col>
      <xdr:colOff>2481330</xdr:colOff>
      <xdr:row>4</xdr:row>
      <xdr:rowOff>173182</xdr:rowOff>
    </xdr:to>
    <mc:AlternateContent xmlns:mc="http://schemas.openxmlformats.org/markup-compatibility/2006" xmlns:tsle="http://schemas.microsoft.com/office/drawing/2012/timeslicer">
      <mc:Choice Requires="tsle">
        <xdr:graphicFrame macro="">
          <xdr:nvGraphicFramePr>
            <xdr:cNvPr id="5" name="Tanggal 1">
              <a:extLst>
                <a:ext uri="{FF2B5EF4-FFF2-40B4-BE49-F238E27FC236}">
                  <a16:creationId xmlns:a16="http://schemas.microsoft.com/office/drawing/2014/main" id="{1D342ECF-0E39-1632-7926-C9BD485FA093}"/>
                </a:ext>
              </a:extLst>
            </xdr:cNvPr>
            <xdr:cNvGraphicFramePr/>
          </xdr:nvGraphicFramePr>
          <xdr:xfrm>
            <a:off x="0" y="0"/>
            <a:ext cx="0" cy="0"/>
          </xdr:xfrm>
          <a:graphic>
            <a:graphicData uri="http://schemas.microsoft.com/office/drawing/2012/timeslicer">
              <tsle:timeslicer name="Tanggal 1"/>
            </a:graphicData>
          </a:graphic>
        </xdr:graphicFrame>
      </mc:Choice>
      <mc:Fallback xmlns="">
        <xdr:sp macro="" textlink="">
          <xdr:nvSpPr>
            <xdr:cNvPr id="0" name=""/>
            <xdr:cNvSpPr>
              <a:spLocks noTextEdit="1"/>
            </xdr:cNvSpPr>
          </xdr:nvSpPr>
          <xdr:spPr>
            <a:xfrm>
              <a:off x="282525" y="633556"/>
              <a:ext cx="5835623" cy="824058"/>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xdr:from>
      <xdr:col>7</xdr:col>
      <xdr:colOff>1526567</xdr:colOff>
      <xdr:row>19</xdr:row>
      <xdr:rowOff>91247</xdr:rowOff>
    </xdr:from>
    <xdr:to>
      <xdr:col>12</xdr:col>
      <xdr:colOff>218080</xdr:colOff>
      <xdr:row>30</xdr:row>
      <xdr:rowOff>68044</xdr:rowOff>
    </xdr:to>
    <xdr:graphicFrame macro="">
      <xdr:nvGraphicFramePr>
        <xdr:cNvPr id="7" name="Chart 6">
          <a:extLst>
            <a:ext uri="{FF2B5EF4-FFF2-40B4-BE49-F238E27FC236}">
              <a16:creationId xmlns:a16="http://schemas.microsoft.com/office/drawing/2014/main" id="{52185B07-C0AA-4DB8-B466-49A6C43A8A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67173</xdr:colOff>
      <xdr:row>19</xdr:row>
      <xdr:rowOff>119358</xdr:rowOff>
    </xdr:from>
    <xdr:to>
      <xdr:col>6</xdr:col>
      <xdr:colOff>827423</xdr:colOff>
      <xdr:row>30</xdr:row>
      <xdr:rowOff>33945</xdr:rowOff>
    </xdr:to>
    <xdr:graphicFrame macro="">
      <xdr:nvGraphicFramePr>
        <xdr:cNvPr id="8" name="Chart 7">
          <a:extLst>
            <a:ext uri="{FF2B5EF4-FFF2-40B4-BE49-F238E27FC236}">
              <a16:creationId xmlns:a16="http://schemas.microsoft.com/office/drawing/2014/main" id="{A8631C42-74BB-4F96-90E5-E96DFFBC8F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891566</xdr:colOff>
      <xdr:row>19</xdr:row>
      <xdr:rowOff>100116</xdr:rowOff>
    </xdr:from>
    <xdr:to>
      <xdr:col>7</xdr:col>
      <xdr:colOff>1462424</xdr:colOff>
      <xdr:row>30</xdr:row>
      <xdr:rowOff>62298</xdr:rowOff>
    </xdr:to>
    <xdr:graphicFrame macro="">
      <xdr:nvGraphicFramePr>
        <xdr:cNvPr id="9" name="Chart 8">
          <a:extLst>
            <a:ext uri="{FF2B5EF4-FFF2-40B4-BE49-F238E27FC236}">
              <a16:creationId xmlns:a16="http://schemas.microsoft.com/office/drawing/2014/main" id="{607D9B24-8E51-498C-9508-AAC38AEAED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1187824</xdr:colOff>
      <xdr:row>7</xdr:row>
      <xdr:rowOff>27449</xdr:rowOff>
    </xdr:from>
    <xdr:to>
      <xdr:col>12</xdr:col>
      <xdr:colOff>184285</xdr:colOff>
      <xdr:row>17</xdr:row>
      <xdr:rowOff>71868</xdr:rowOff>
    </xdr:to>
    <xdr:graphicFrame macro="">
      <xdr:nvGraphicFramePr>
        <xdr:cNvPr id="2" name="Chart 1">
          <a:extLst>
            <a:ext uri="{FF2B5EF4-FFF2-40B4-BE49-F238E27FC236}">
              <a16:creationId xmlns:a16="http://schemas.microsoft.com/office/drawing/2014/main" id="{222E62AB-9F0D-4D19-9415-C0DB9C91E2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27268</xdr:colOff>
      <xdr:row>5</xdr:row>
      <xdr:rowOff>152027</xdr:rowOff>
    </xdr:from>
    <xdr:to>
      <xdr:col>3</xdr:col>
      <xdr:colOff>18303</xdr:colOff>
      <xdr:row>15</xdr:row>
      <xdr:rowOff>164353</xdr:rowOff>
    </xdr:to>
    <mc:AlternateContent xmlns:mc="http://schemas.openxmlformats.org/markup-compatibility/2006" xmlns:a14="http://schemas.microsoft.com/office/drawing/2010/main">
      <mc:Choice Requires="a14">
        <xdr:graphicFrame macro="">
          <xdr:nvGraphicFramePr>
            <xdr:cNvPr id="3" name="Nama Produk 1">
              <a:extLst>
                <a:ext uri="{FF2B5EF4-FFF2-40B4-BE49-F238E27FC236}">
                  <a16:creationId xmlns:a16="http://schemas.microsoft.com/office/drawing/2014/main" id="{6223A66D-F1FB-690B-682B-401C77293D13}"/>
                </a:ext>
              </a:extLst>
            </xdr:cNvPr>
            <xdr:cNvGraphicFramePr/>
          </xdr:nvGraphicFramePr>
          <xdr:xfrm>
            <a:off x="0" y="0"/>
            <a:ext cx="0" cy="0"/>
          </xdr:xfrm>
          <a:graphic>
            <a:graphicData uri="http://schemas.microsoft.com/office/drawing/2010/slicer">
              <sle:slicer xmlns:sle="http://schemas.microsoft.com/office/drawing/2010/slicer" name="Nama Produk 1"/>
            </a:graphicData>
          </a:graphic>
        </xdr:graphicFrame>
      </mc:Choice>
      <mc:Fallback xmlns="">
        <xdr:sp macro="" textlink="">
          <xdr:nvSpPr>
            <xdr:cNvPr id="0" name=""/>
            <xdr:cNvSpPr>
              <a:spLocks noTextEdit="1"/>
            </xdr:cNvSpPr>
          </xdr:nvSpPr>
          <xdr:spPr>
            <a:xfrm>
              <a:off x="27268" y="1624072"/>
              <a:ext cx="1809444" cy="188846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20706</xdr:colOff>
      <xdr:row>16</xdr:row>
      <xdr:rowOff>15692</xdr:rowOff>
    </xdr:from>
    <xdr:to>
      <xdr:col>3</xdr:col>
      <xdr:colOff>16939</xdr:colOff>
      <xdr:row>25</xdr:row>
      <xdr:rowOff>127004</xdr:rowOff>
    </xdr:to>
    <mc:AlternateContent xmlns:mc="http://schemas.openxmlformats.org/markup-compatibility/2006" xmlns:a14="http://schemas.microsoft.com/office/drawing/2010/main">
      <mc:Choice Requires="a14">
        <xdr:graphicFrame macro="">
          <xdr:nvGraphicFramePr>
            <xdr:cNvPr id="10" name="Kota 1">
              <a:extLst>
                <a:ext uri="{FF2B5EF4-FFF2-40B4-BE49-F238E27FC236}">
                  <a16:creationId xmlns:a16="http://schemas.microsoft.com/office/drawing/2014/main" id="{D4D31569-7964-FE2C-F634-118B8040A438}"/>
                </a:ext>
              </a:extLst>
            </xdr:cNvPr>
            <xdr:cNvGraphicFramePr/>
          </xdr:nvGraphicFramePr>
          <xdr:xfrm>
            <a:off x="0" y="0"/>
            <a:ext cx="0" cy="0"/>
          </xdr:xfrm>
          <a:graphic>
            <a:graphicData uri="http://schemas.microsoft.com/office/drawing/2010/slicer">
              <sle:slicer xmlns:sle="http://schemas.microsoft.com/office/drawing/2010/slicer" name="Kota 1"/>
            </a:graphicData>
          </a:graphic>
        </xdr:graphicFrame>
      </mc:Choice>
      <mc:Fallback xmlns="">
        <xdr:sp macro="" textlink="">
          <xdr:nvSpPr>
            <xdr:cNvPr id="0" name=""/>
            <xdr:cNvSpPr>
              <a:spLocks noTextEdit="1"/>
            </xdr:cNvSpPr>
          </xdr:nvSpPr>
          <xdr:spPr>
            <a:xfrm>
              <a:off x="20706" y="3551487"/>
              <a:ext cx="1814642" cy="179983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5</xdr:col>
      <xdr:colOff>579782</xdr:colOff>
      <xdr:row>5</xdr:row>
      <xdr:rowOff>62119</xdr:rowOff>
    </xdr:from>
    <xdr:ext cx="2822439" cy="311496"/>
    <xdr:sp macro="" textlink="">
      <xdr:nvSpPr>
        <xdr:cNvPr id="11" name="TextBox 10">
          <a:extLst>
            <a:ext uri="{FF2B5EF4-FFF2-40B4-BE49-F238E27FC236}">
              <a16:creationId xmlns:a16="http://schemas.microsoft.com/office/drawing/2014/main" id="{E8487055-19BA-299C-FADC-A1AE4ECCC215}"/>
            </a:ext>
          </a:extLst>
        </xdr:cNvPr>
        <xdr:cNvSpPr txBox="1"/>
      </xdr:nvSpPr>
      <xdr:spPr>
        <a:xfrm>
          <a:off x="3616739" y="1539184"/>
          <a:ext cx="282243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1400" b="1">
              <a:solidFill>
                <a:schemeClr val="tx2"/>
              </a:solidFill>
            </a:rPr>
            <a:t>Tren Pendapatan</a:t>
          </a:r>
          <a:r>
            <a:rPr lang="en-ID" sz="1400" b="1" baseline="0">
              <a:solidFill>
                <a:schemeClr val="tx2"/>
              </a:solidFill>
            </a:rPr>
            <a:t> Penjualan Produk</a:t>
          </a:r>
          <a:endParaRPr lang="en-ID" sz="1400" b="1">
            <a:solidFill>
              <a:schemeClr val="tx2"/>
            </a:solidFill>
          </a:endParaRPr>
        </a:p>
      </xdr:txBody>
    </xdr:sp>
    <xdr:clientData/>
  </xdr:oneCellAnchor>
  <xdr:oneCellAnchor>
    <xdr:from>
      <xdr:col>7</xdr:col>
      <xdr:colOff>1387888</xdr:colOff>
      <xdr:row>5</xdr:row>
      <xdr:rowOff>41965</xdr:rowOff>
    </xdr:from>
    <xdr:ext cx="2250681" cy="311496"/>
    <xdr:sp macro="" textlink="">
      <xdr:nvSpPr>
        <xdr:cNvPr id="12" name="TextBox 11">
          <a:extLst>
            <a:ext uri="{FF2B5EF4-FFF2-40B4-BE49-F238E27FC236}">
              <a16:creationId xmlns:a16="http://schemas.microsoft.com/office/drawing/2014/main" id="{1CAD3F89-0D75-43B1-A0A1-3C7143655F5C}"/>
            </a:ext>
          </a:extLst>
        </xdr:cNvPr>
        <xdr:cNvSpPr txBox="1"/>
      </xdr:nvSpPr>
      <xdr:spPr>
        <a:xfrm>
          <a:off x="7951855" y="1519030"/>
          <a:ext cx="225068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1400" b="1">
              <a:solidFill>
                <a:schemeClr val="tx2"/>
              </a:solidFill>
            </a:rPr>
            <a:t>Persentase Kategori Produk</a:t>
          </a:r>
        </a:p>
      </xdr:txBody>
    </xdr:sp>
    <xdr:clientData/>
  </xdr:oneCellAnchor>
  <xdr:oneCellAnchor>
    <xdr:from>
      <xdr:col>3</xdr:col>
      <xdr:colOff>400878</xdr:colOff>
      <xdr:row>17</xdr:row>
      <xdr:rowOff>173103</xdr:rowOff>
    </xdr:from>
    <xdr:ext cx="2177006" cy="311496"/>
    <xdr:sp macro="" textlink="">
      <xdr:nvSpPr>
        <xdr:cNvPr id="13" name="TextBox 12">
          <a:extLst>
            <a:ext uri="{FF2B5EF4-FFF2-40B4-BE49-F238E27FC236}">
              <a16:creationId xmlns:a16="http://schemas.microsoft.com/office/drawing/2014/main" id="{59F0D8EF-BA88-4259-9C0E-3E44247B281C}"/>
            </a:ext>
          </a:extLst>
        </xdr:cNvPr>
        <xdr:cNvSpPr txBox="1"/>
      </xdr:nvSpPr>
      <xdr:spPr>
        <a:xfrm>
          <a:off x="2223052" y="3886473"/>
          <a:ext cx="217700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1400" b="1">
              <a:solidFill>
                <a:schemeClr val="tx2"/>
              </a:solidFill>
            </a:rPr>
            <a:t>Persentase Tipe Pelanggan</a:t>
          </a:r>
        </a:p>
      </xdr:txBody>
    </xdr:sp>
    <xdr:clientData/>
  </xdr:oneCellAnchor>
  <xdr:oneCellAnchor>
    <xdr:from>
      <xdr:col>6</xdr:col>
      <xdr:colOff>1643818</xdr:colOff>
      <xdr:row>17</xdr:row>
      <xdr:rowOff>159851</xdr:rowOff>
    </xdr:from>
    <xdr:ext cx="2178738" cy="311496"/>
    <xdr:sp macro="" textlink="">
      <xdr:nvSpPr>
        <xdr:cNvPr id="14" name="TextBox 13">
          <a:extLst>
            <a:ext uri="{FF2B5EF4-FFF2-40B4-BE49-F238E27FC236}">
              <a16:creationId xmlns:a16="http://schemas.microsoft.com/office/drawing/2014/main" id="{C9C9D8AB-C529-4AFA-9652-B2D27A88916F}"/>
            </a:ext>
          </a:extLst>
        </xdr:cNvPr>
        <xdr:cNvSpPr txBox="1"/>
      </xdr:nvSpPr>
      <xdr:spPr>
        <a:xfrm>
          <a:off x="5288166" y="3873221"/>
          <a:ext cx="217873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1400" b="1">
              <a:solidFill>
                <a:schemeClr val="tx2"/>
              </a:solidFill>
            </a:rPr>
            <a:t>Penjualan Produk Per Kota</a:t>
          </a:r>
        </a:p>
      </xdr:txBody>
    </xdr:sp>
    <xdr:clientData/>
  </xdr:oneCellAnchor>
  <xdr:oneCellAnchor>
    <xdr:from>
      <xdr:col>9</xdr:col>
      <xdr:colOff>118992</xdr:colOff>
      <xdr:row>17</xdr:row>
      <xdr:rowOff>153501</xdr:rowOff>
    </xdr:from>
    <xdr:ext cx="1502271" cy="311496"/>
    <xdr:sp macro="" textlink="">
      <xdr:nvSpPr>
        <xdr:cNvPr id="15" name="TextBox 14">
          <a:extLst>
            <a:ext uri="{FF2B5EF4-FFF2-40B4-BE49-F238E27FC236}">
              <a16:creationId xmlns:a16="http://schemas.microsoft.com/office/drawing/2014/main" id="{6B0E1E67-2E93-4825-ACB8-ADCAEAF147E3}"/>
            </a:ext>
          </a:extLst>
        </xdr:cNvPr>
        <xdr:cNvSpPr txBox="1"/>
      </xdr:nvSpPr>
      <xdr:spPr>
        <a:xfrm>
          <a:off x="8539644" y="3866871"/>
          <a:ext cx="150227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1400" b="1">
              <a:solidFill>
                <a:schemeClr val="tx2"/>
              </a:solidFill>
            </a:rPr>
            <a:t>Penjualan Produk</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471439</xdr:colOff>
      <xdr:row>11</xdr:row>
      <xdr:rowOff>1346</xdr:rowOff>
    </xdr:from>
    <xdr:to>
      <xdr:col>7</xdr:col>
      <xdr:colOff>885825</xdr:colOff>
      <xdr:row>24</xdr:row>
      <xdr:rowOff>76969</xdr:rowOff>
    </xdr:to>
    <xdr:graphicFrame macro="">
      <xdr:nvGraphicFramePr>
        <xdr:cNvPr id="3" name="Chart 2">
          <a:extLst>
            <a:ext uri="{FF2B5EF4-FFF2-40B4-BE49-F238E27FC236}">
              <a16:creationId xmlns:a16="http://schemas.microsoft.com/office/drawing/2014/main" id="{ECF3C1F3-0130-B16B-DBA5-F0C043437B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25401</xdr:colOff>
      <xdr:row>10</xdr:row>
      <xdr:rowOff>177800</xdr:rowOff>
    </xdr:from>
    <xdr:to>
      <xdr:col>13</xdr:col>
      <xdr:colOff>442090</xdr:colOff>
      <xdr:row>21</xdr:row>
      <xdr:rowOff>175260</xdr:rowOff>
    </xdr:to>
    <xdr:graphicFrame macro="">
      <xdr:nvGraphicFramePr>
        <xdr:cNvPr id="4" name="Chart 3">
          <a:extLst>
            <a:ext uri="{FF2B5EF4-FFF2-40B4-BE49-F238E27FC236}">
              <a16:creationId xmlns:a16="http://schemas.microsoft.com/office/drawing/2014/main" id="{A234EE1E-DF11-BD25-D518-246AA8E368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185208</xdr:colOff>
      <xdr:row>10</xdr:row>
      <xdr:rowOff>116800</xdr:rowOff>
    </xdr:from>
    <xdr:to>
      <xdr:col>17</xdr:col>
      <xdr:colOff>798561</xdr:colOff>
      <xdr:row>23</xdr:row>
      <xdr:rowOff>115454</xdr:rowOff>
    </xdr:to>
    <xdr:graphicFrame macro="">
      <xdr:nvGraphicFramePr>
        <xdr:cNvPr id="5" name="Chart 4">
          <a:extLst>
            <a:ext uri="{FF2B5EF4-FFF2-40B4-BE49-F238E27FC236}">
              <a16:creationId xmlns:a16="http://schemas.microsoft.com/office/drawing/2014/main" id="{5ACBE44C-66B7-B20A-5360-BB7EA48016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146050</xdr:colOff>
      <xdr:row>1</xdr:row>
      <xdr:rowOff>180975</xdr:rowOff>
    </xdr:from>
    <xdr:to>
      <xdr:col>28</xdr:col>
      <xdr:colOff>336550</xdr:colOff>
      <xdr:row>16</xdr:row>
      <xdr:rowOff>161925</xdr:rowOff>
    </xdr:to>
    <xdr:graphicFrame macro="">
      <xdr:nvGraphicFramePr>
        <xdr:cNvPr id="7" name="Chart 6">
          <a:extLst>
            <a:ext uri="{FF2B5EF4-FFF2-40B4-BE49-F238E27FC236}">
              <a16:creationId xmlns:a16="http://schemas.microsoft.com/office/drawing/2014/main" id="{66099F40-6142-92F6-4724-67EE51C11D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9</xdr:row>
      <xdr:rowOff>9524</xdr:rowOff>
    </xdr:from>
    <xdr:to>
      <xdr:col>4</xdr:col>
      <xdr:colOff>307879</xdr:colOff>
      <xdr:row>27</xdr:row>
      <xdr:rowOff>9620</xdr:rowOff>
    </xdr:to>
    <xdr:graphicFrame macro="">
      <xdr:nvGraphicFramePr>
        <xdr:cNvPr id="8" name="Chart 7">
          <a:extLst>
            <a:ext uri="{FF2B5EF4-FFF2-40B4-BE49-F238E27FC236}">
              <a16:creationId xmlns:a16="http://schemas.microsoft.com/office/drawing/2014/main" id="{2E4FFB70-41C0-7944-02FE-827060A352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32</xdr:col>
      <xdr:colOff>235256</xdr:colOff>
      <xdr:row>2</xdr:row>
      <xdr:rowOff>0</xdr:rowOff>
    </xdr:from>
    <xdr:to>
      <xdr:col>38</xdr:col>
      <xdr:colOff>631152</xdr:colOff>
      <xdr:row>17</xdr:row>
      <xdr:rowOff>82357</xdr:rowOff>
    </xdr:to>
    <xdr:graphicFrame macro="">
      <xdr:nvGraphicFramePr>
        <xdr:cNvPr id="12" name="Chart 11">
          <a:extLst>
            <a:ext uri="{FF2B5EF4-FFF2-40B4-BE49-F238E27FC236}">
              <a16:creationId xmlns:a16="http://schemas.microsoft.com/office/drawing/2014/main" id="{4C6D8E34-A82A-9E62-796D-016D2440A8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40</xdr:col>
      <xdr:colOff>11158</xdr:colOff>
      <xdr:row>5</xdr:row>
      <xdr:rowOff>9621</xdr:rowOff>
    </xdr:from>
    <xdr:to>
      <xdr:col>46</xdr:col>
      <xdr:colOff>22248</xdr:colOff>
      <xdr:row>12</xdr:row>
      <xdr:rowOff>144319</xdr:rowOff>
    </xdr:to>
    <mc:AlternateContent xmlns:mc="http://schemas.openxmlformats.org/markup-compatibility/2006" xmlns:tsle="http://schemas.microsoft.com/office/drawing/2012/timeslicer">
      <mc:Choice Requires="tsle">
        <xdr:graphicFrame macro="">
          <xdr:nvGraphicFramePr>
            <xdr:cNvPr id="13" name="Tanggal">
              <a:extLst>
                <a:ext uri="{FF2B5EF4-FFF2-40B4-BE49-F238E27FC236}">
                  <a16:creationId xmlns:a16="http://schemas.microsoft.com/office/drawing/2014/main" id="{28E0B5CC-5DE2-AE48-07B8-BA1B90B6259F}"/>
                </a:ext>
              </a:extLst>
            </xdr:cNvPr>
            <xdr:cNvGraphicFramePr/>
          </xdr:nvGraphicFramePr>
          <xdr:xfrm>
            <a:off x="0" y="0"/>
            <a:ext cx="0" cy="0"/>
          </xdr:xfrm>
          <a:graphic>
            <a:graphicData uri="http://schemas.microsoft.com/office/drawing/2012/timeslicer">
              <tsle:timeslicer name="Tanggal"/>
            </a:graphicData>
          </a:graphic>
        </xdr:graphicFrame>
      </mc:Choice>
      <mc:Fallback xmlns="">
        <xdr:sp macro="" textlink="">
          <xdr:nvSpPr>
            <xdr:cNvPr id="0" name=""/>
            <xdr:cNvSpPr>
              <a:spLocks noTextEdit="1"/>
            </xdr:cNvSpPr>
          </xdr:nvSpPr>
          <xdr:spPr>
            <a:xfrm>
              <a:off x="32664049" y="952199"/>
              <a:ext cx="5805465" cy="1454308"/>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46</xdr:col>
      <xdr:colOff>149513</xdr:colOff>
      <xdr:row>5</xdr:row>
      <xdr:rowOff>19050</xdr:rowOff>
    </xdr:from>
    <xdr:to>
      <xdr:col>49</xdr:col>
      <xdr:colOff>159904</xdr:colOff>
      <xdr:row>14</xdr:row>
      <xdr:rowOff>105834</xdr:rowOff>
    </xdr:to>
    <mc:AlternateContent xmlns:mc="http://schemas.openxmlformats.org/markup-compatibility/2006" xmlns:a14="http://schemas.microsoft.com/office/drawing/2010/main">
      <mc:Choice Requires="a14">
        <xdr:graphicFrame macro="">
          <xdr:nvGraphicFramePr>
            <xdr:cNvPr id="14" name="Nama Produk">
              <a:extLst>
                <a:ext uri="{FF2B5EF4-FFF2-40B4-BE49-F238E27FC236}">
                  <a16:creationId xmlns:a16="http://schemas.microsoft.com/office/drawing/2014/main" id="{F91FAD01-B204-6478-1B39-621889B0F1C7}"/>
                </a:ext>
              </a:extLst>
            </xdr:cNvPr>
            <xdr:cNvGraphicFramePr/>
          </xdr:nvGraphicFramePr>
          <xdr:xfrm>
            <a:off x="0" y="0"/>
            <a:ext cx="0" cy="0"/>
          </xdr:xfrm>
          <a:graphic>
            <a:graphicData uri="http://schemas.microsoft.com/office/drawing/2010/slicer">
              <sle:slicer xmlns:sle="http://schemas.microsoft.com/office/drawing/2010/slicer" name="Nama Produk"/>
            </a:graphicData>
          </a:graphic>
        </xdr:graphicFrame>
      </mc:Choice>
      <mc:Fallback xmlns="">
        <xdr:sp macro="" textlink="">
          <xdr:nvSpPr>
            <xdr:cNvPr id="0" name=""/>
            <xdr:cNvSpPr>
              <a:spLocks noTextEdit="1"/>
            </xdr:cNvSpPr>
          </xdr:nvSpPr>
          <xdr:spPr>
            <a:xfrm>
              <a:off x="38666232" y="961628"/>
              <a:ext cx="1826094" cy="17834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46</xdr:col>
      <xdr:colOff>162021</xdr:colOff>
      <xdr:row>15</xdr:row>
      <xdr:rowOff>86399</xdr:rowOff>
    </xdr:from>
    <xdr:to>
      <xdr:col>49</xdr:col>
      <xdr:colOff>172412</xdr:colOff>
      <xdr:row>25</xdr:row>
      <xdr:rowOff>38485</xdr:rowOff>
    </xdr:to>
    <mc:AlternateContent xmlns:mc="http://schemas.openxmlformats.org/markup-compatibility/2006" xmlns:a14="http://schemas.microsoft.com/office/drawing/2010/main">
      <mc:Choice Requires="a14">
        <xdr:graphicFrame macro="">
          <xdr:nvGraphicFramePr>
            <xdr:cNvPr id="15" name="Kota">
              <a:extLst>
                <a:ext uri="{FF2B5EF4-FFF2-40B4-BE49-F238E27FC236}">
                  <a16:creationId xmlns:a16="http://schemas.microsoft.com/office/drawing/2014/main" id="{782B178B-9038-9BE6-583D-DB13E864C98F}"/>
                </a:ext>
              </a:extLst>
            </xdr:cNvPr>
            <xdr:cNvGraphicFramePr/>
          </xdr:nvGraphicFramePr>
          <xdr:xfrm>
            <a:off x="0" y="0"/>
            <a:ext cx="0" cy="0"/>
          </xdr:xfrm>
          <a:graphic>
            <a:graphicData uri="http://schemas.microsoft.com/office/drawing/2010/slicer">
              <sle:slicer xmlns:sle="http://schemas.microsoft.com/office/drawing/2010/slicer" name="Kota"/>
            </a:graphicData>
          </a:graphic>
        </xdr:graphicFrame>
      </mc:Choice>
      <mc:Fallback xmlns="">
        <xdr:sp macro="" textlink="">
          <xdr:nvSpPr>
            <xdr:cNvPr id="0" name=""/>
            <xdr:cNvSpPr>
              <a:spLocks noTextEdit="1"/>
            </xdr:cNvSpPr>
          </xdr:nvSpPr>
          <xdr:spPr>
            <a:xfrm>
              <a:off x="38678740" y="2914133"/>
              <a:ext cx="1826094" cy="183724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460857</xdr:colOff>
      <xdr:row>25</xdr:row>
      <xdr:rowOff>90824</xdr:rowOff>
    </xdr:from>
    <xdr:to>
      <xdr:col>8</xdr:col>
      <xdr:colOff>436563</xdr:colOff>
      <xdr:row>40</xdr:row>
      <xdr:rowOff>91979</xdr:rowOff>
    </xdr:to>
    <xdr:graphicFrame macro="">
      <xdr:nvGraphicFramePr>
        <xdr:cNvPr id="16" name="Chart 15">
          <a:extLst>
            <a:ext uri="{FF2B5EF4-FFF2-40B4-BE49-F238E27FC236}">
              <a16:creationId xmlns:a16="http://schemas.microsoft.com/office/drawing/2014/main" id="{069375DB-E658-7FFC-35E9-0330771D17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far" refreshedDate="45691.472059490741" createdVersion="8" refreshedVersion="8" minRefreshableVersion="3" recordCount="20" xr:uid="{54B4AB53-C56E-4EF9-810F-6875327F2336}">
  <cacheSource type="worksheet">
    <worksheetSource name="Table1"/>
  </cacheSource>
  <cacheFields count="14">
    <cacheField name="ID Transaksi" numFmtId="0">
      <sharedItems containsSemiMixedTypes="0" containsString="0" containsNumber="1" containsInteger="1" minValue="1001" maxValue="1020"/>
    </cacheField>
    <cacheField name="Tanggal" numFmtId="14">
      <sharedItems containsSemiMixedTypes="0" containsNonDate="0" containsDate="1" containsString="0" minDate="2024-01-01T00:00:00" maxDate="2024-01-21T00:00:00" count="2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sharedItems>
    </cacheField>
    <cacheField name="ID Produk" numFmtId="0">
      <sharedItems containsSemiMixedTypes="0" containsString="0" containsNumber="1" containsInteger="1" minValue="101" maxValue="105"/>
    </cacheField>
    <cacheField name="Nama Produk" numFmtId="0">
      <sharedItems count="5">
        <s v="Laptop"/>
        <s v="Mouse"/>
        <s v="Keyboard"/>
        <s v="Monitor"/>
        <s v="Printer"/>
      </sharedItems>
    </cacheField>
    <cacheField name="Kategorit" numFmtId="0">
      <sharedItems count="2">
        <s v="Elektronik"/>
        <s v="Aksesoris"/>
      </sharedItems>
    </cacheField>
    <cacheField name="Harga Beli Satuan" numFmtId="164">
      <sharedItems containsSemiMixedTypes="0" containsString="0" containsNumber="1" containsInteger="1" minValue="98000" maxValue="1950000"/>
    </cacheField>
    <cacheField name="Harga Jual Satuan" numFmtId="164">
      <sharedItems containsSemiMixedTypes="0" containsString="0" containsNumber="1" containsInteger="1" minValue="100000" maxValue="2000000"/>
    </cacheField>
    <cacheField name="ID Pelanggan" numFmtId="0">
      <sharedItems containsSemiMixedTypes="0" containsString="0" containsNumber="1" containsInteger="1" minValue="201" maxValue="205"/>
    </cacheField>
    <cacheField name="Nama" numFmtId="0">
      <sharedItems/>
    </cacheField>
    <cacheField name="Kota" numFmtId="0">
      <sharedItems count="5">
        <s v="Jakarta"/>
        <s v="Bandung"/>
        <s v="Surabaya"/>
        <s v="Medan"/>
        <s v="Semarang"/>
      </sharedItems>
    </cacheField>
    <cacheField name="Tipe Pelanggan" numFmtId="0">
      <sharedItems count="2">
        <s v="Retail"/>
        <s v="Wholesale"/>
      </sharedItems>
    </cacheField>
    <cacheField name="Jumlah" numFmtId="1">
      <sharedItems containsSemiMixedTypes="0" containsString="0" containsNumber="1" containsInteger="1" minValue="1" maxValue="7"/>
    </cacheField>
    <cacheField name="Total Penjualan" numFmtId="164">
      <sharedItems containsSemiMixedTypes="0" containsString="0" containsNumber="1" containsInteger="1" minValue="100000" maxValue="12000000"/>
    </cacheField>
    <cacheField name="Total Pembelian" numFmtId="164">
      <sharedItems containsSemiMixedTypes="0" containsString="0" containsNumber="1" containsInteger="1" minValue="98000" maxValue="11700000"/>
    </cacheField>
  </cacheFields>
  <extLst>
    <ext xmlns:x14="http://schemas.microsoft.com/office/spreadsheetml/2009/9/main" uri="{725AE2AE-9491-48be-B2B4-4EB974FC3084}">
      <x14:pivotCacheDefinition pivotCacheId="1448348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n v="1001"/>
    <x v="0"/>
    <n v="101"/>
    <x v="0"/>
    <x v="0"/>
    <n v="900000"/>
    <n v="1000000"/>
    <n v="201"/>
    <s v="Andi"/>
    <x v="0"/>
    <x v="0"/>
    <n v="2"/>
    <n v="2000000"/>
    <n v="1800000"/>
  </r>
  <r>
    <n v="1002"/>
    <x v="1"/>
    <n v="102"/>
    <x v="1"/>
    <x v="1"/>
    <n v="98000"/>
    <n v="100000"/>
    <n v="202"/>
    <s v="Budi"/>
    <x v="1"/>
    <x v="0"/>
    <n v="5"/>
    <n v="500000"/>
    <n v="490000"/>
  </r>
  <r>
    <n v="1003"/>
    <x v="2"/>
    <n v="103"/>
    <x v="2"/>
    <x v="1"/>
    <n v="145000"/>
    <n v="150000"/>
    <n v="203"/>
    <s v="Citra"/>
    <x v="2"/>
    <x v="1"/>
    <n v="1"/>
    <n v="150000"/>
    <n v="145000"/>
  </r>
  <r>
    <n v="1004"/>
    <x v="3"/>
    <n v="104"/>
    <x v="3"/>
    <x v="0"/>
    <n v="1475000"/>
    <n v="1500000"/>
    <n v="204"/>
    <s v="Dewi"/>
    <x v="3"/>
    <x v="1"/>
    <n v="3"/>
    <n v="4500000"/>
    <n v="4425000"/>
  </r>
  <r>
    <n v="1005"/>
    <x v="4"/>
    <n v="105"/>
    <x v="4"/>
    <x v="0"/>
    <n v="1950000"/>
    <n v="2000000"/>
    <n v="205"/>
    <s v="Eka"/>
    <x v="4"/>
    <x v="0"/>
    <n v="4"/>
    <n v="8000000"/>
    <n v="7800000"/>
  </r>
  <r>
    <n v="1006"/>
    <x v="5"/>
    <n v="101"/>
    <x v="0"/>
    <x v="0"/>
    <n v="900000"/>
    <n v="1000000"/>
    <n v="201"/>
    <s v="Andi"/>
    <x v="0"/>
    <x v="0"/>
    <n v="6"/>
    <n v="6000000"/>
    <n v="5400000"/>
  </r>
  <r>
    <n v="1007"/>
    <x v="6"/>
    <n v="102"/>
    <x v="1"/>
    <x v="1"/>
    <n v="98000"/>
    <n v="100000"/>
    <n v="202"/>
    <s v="Budi"/>
    <x v="1"/>
    <x v="0"/>
    <n v="2"/>
    <n v="200000"/>
    <n v="196000"/>
  </r>
  <r>
    <n v="1008"/>
    <x v="7"/>
    <n v="103"/>
    <x v="2"/>
    <x v="1"/>
    <n v="145000"/>
    <n v="150000"/>
    <n v="203"/>
    <s v="Citra"/>
    <x v="2"/>
    <x v="1"/>
    <n v="7"/>
    <n v="1050000"/>
    <n v="1015000"/>
  </r>
  <r>
    <n v="1009"/>
    <x v="8"/>
    <n v="104"/>
    <x v="3"/>
    <x v="0"/>
    <n v="1475000"/>
    <n v="1500000"/>
    <n v="204"/>
    <s v="Dewi"/>
    <x v="3"/>
    <x v="1"/>
    <n v="3"/>
    <n v="4500000"/>
    <n v="4425000"/>
  </r>
  <r>
    <n v="1010"/>
    <x v="9"/>
    <n v="105"/>
    <x v="4"/>
    <x v="0"/>
    <n v="1950000"/>
    <n v="2000000"/>
    <n v="205"/>
    <s v="Eka"/>
    <x v="4"/>
    <x v="0"/>
    <n v="2"/>
    <n v="4000000"/>
    <n v="3900000"/>
  </r>
  <r>
    <n v="1011"/>
    <x v="10"/>
    <n v="101"/>
    <x v="0"/>
    <x v="0"/>
    <n v="900000"/>
    <n v="1000000"/>
    <n v="201"/>
    <s v="Andi"/>
    <x v="0"/>
    <x v="0"/>
    <n v="4"/>
    <n v="4000000"/>
    <n v="3600000"/>
  </r>
  <r>
    <n v="1012"/>
    <x v="11"/>
    <n v="102"/>
    <x v="1"/>
    <x v="1"/>
    <n v="98000"/>
    <n v="100000"/>
    <n v="202"/>
    <s v="Budi"/>
    <x v="1"/>
    <x v="0"/>
    <n v="1"/>
    <n v="100000"/>
    <n v="98000"/>
  </r>
  <r>
    <n v="1013"/>
    <x v="12"/>
    <n v="103"/>
    <x v="2"/>
    <x v="1"/>
    <n v="145000"/>
    <n v="150000"/>
    <n v="203"/>
    <s v="Citra"/>
    <x v="2"/>
    <x v="1"/>
    <n v="6"/>
    <n v="900000"/>
    <n v="870000"/>
  </r>
  <r>
    <n v="1014"/>
    <x v="13"/>
    <n v="104"/>
    <x v="3"/>
    <x v="0"/>
    <n v="1475000"/>
    <n v="1500000"/>
    <n v="204"/>
    <s v="Dewi"/>
    <x v="3"/>
    <x v="1"/>
    <n v="5"/>
    <n v="7500000"/>
    <n v="7375000"/>
  </r>
  <r>
    <n v="1015"/>
    <x v="14"/>
    <n v="105"/>
    <x v="4"/>
    <x v="0"/>
    <n v="1950000"/>
    <n v="2000000"/>
    <n v="205"/>
    <s v="Eka"/>
    <x v="4"/>
    <x v="0"/>
    <n v="3"/>
    <n v="6000000"/>
    <n v="5850000"/>
  </r>
  <r>
    <n v="1016"/>
    <x v="15"/>
    <n v="101"/>
    <x v="0"/>
    <x v="0"/>
    <n v="900000"/>
    <n v="1000000"/>
    <n v="201"/>
    <s v="Andi"/>
    <x v="0"/>
    <x v="0"/>
    <n v="2"/>
    <n v="2000000"/>
    <n v="1800000"/>
  </r>
  <r>
    <n v="1017"/>
    <x v="16"/>
    <n v="102"/>
    <x v="1"/>
    <x v="1"/>
    <n v="98000"/>
    <n v="100000"/>
    <n v="202"/>
    <s v="Budi"/>
    <x v="1"/>
    <x v="0"/>
    <n v="4"/>
    <n v="400000"/>
    <n v="392000"/>
  </r>
  <r>
    <n v="1018"/>
    <x v="17"/>
    <n v="103"/>
    <x v="2"/>
    <x v="1"/>
    <n v="145000"/>
    <n v="150000"/>
    <n v="203"/>
    <s v="Citra"/>
    <x v="2"/>
    <x v="1"/>
    <n v="1"/>
    <n v="150000"/>
    <n v="145000"/>
  </r>
  <r>
    <n v="1019"/>
    <x v="18"/>
    <n v="104"/>
    <x v="3"/>
    <x v="0"/>
    <n v="1475000"/>
    <n v="1500000"/>
    <n v="204"/>
    <s v="Dewi"/>
    <x v="3"/>
    <x v="1"/>
    <n v="5"/>
    <n v="7500000"/>
    <n v="7375000"/>
  </r>
  <r>
    <n v="1020"/>
    <x v="19"/>
    <n v="105"/>
    <x v="4"/>
    <x v="0"/>
    <n v="1950000"/>
    <n v="2000000"/>
    <n v="205"/>
    <s v="Eka"/>
    <x v="4"/>
    <x v="0"/>
    <n v="6"/>
    <n v="12000000"/>
    <n v="117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B8B5E5-4B91-42C2-915D-44425732B308}"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B9" firstHeaderRow="1" firstDataRow="1" firstDataCol="1"/>
  <pivotFields count="14">
    <pivotField showAll="0"/>
    <pivotField numFmtId="14" showAll="0">
      <items count="21">
        <item x="0"/>
        <item x="1"/>
        <item x="2"/>
        <item x="3"/>
        <item x="4"/>
        <item x="5"/>
        <item x="6"/>
        <item x="7"/>
        <item x="8"/>
        <item x="9"/>
        <item x="10"/>
        <item x="11"/>
        <item x="12"/>
        <item x="13"/>
        <item x="14"/>
        <item x="15"/>
        <item x="16"/>
        <item x="17"/>
        <item x="18"/>
        <item x="19"/>
        <item t="default"/>
      </items>
    </pivotField>
    <pivotField showAll="0"/>
    <pivotField axis="axisRow" showAll="0" sortType="ascending">
      <items count="6">
        <item x="2"/>
        <item x="0"/>
        <item x="3"/>
        <item x="1"/>
        <item x="4"/>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showAll="0"/>
    <pivotField showAll="0"/>
    <pivotField showAll="0">
      <items count="6">
        <item x="1"/>
        <item x="0"/>
        <item x="3"/>
        <item x="4"/>
        <item x="2"/>
        <item t="default"/>
      </items>
    </pivotField>
    <pivotField showAll="0"/>
    <pivotField dataField="1" numFmtId="1" showAll="0"/>
    <pivotField numFmtId="164" showAll="0"/>
    <pivotField numFmtId="164" showAll="0"/>
  </pivotFields>
  <rowFields count="1">
    <field x="3"/>
  </rowFields>
  <rowItems count="6">
    <i>
      <x v="3"/>
    </i>
    <i>
      <x v="1"/>
    </i>
    <i>
      <x/>
    </i>
    <i>
      <x v="4"/>
    </i>
    <i>
      <x v="2"/>
    </i>
    <i t="grand">
      <x/>
    </i>
  </rowItems>
  <colItems count="1">
    <i/>
  </colItems>
  <dataFields count="1">
    <dataField name="Sum of Jumlah" fld="11" baseField="0" baseItem="0" numFmtId="1"/>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93" name="Tanggal">
      <autoFilter ref="A1">
        <filterColumn colId="0">
          <customFilters and="1">
            <customFilter operator="greaterThanOrEqual" val="45292"/>
            <customFilter operator="lessThanOrEqual" val="4531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68E489-C315-4B27-9A3F-680C9EDE66B8}"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6">
  <location ref="AE3:AF24" firstHeaderRow="1" firstDataRow="1" firstDataCol="1"/>
  <pivotFields count="14">
    <pivotField showAll="0"/>
    <pivotField axis="axisRow" numFmtId="14" showAll="0">
      <items count="21">
        <item x="0"/>
        <item x="1"/>
        <item x="2"/>
        <item x="3"/>
        <item x="4"/>
        <item x="5"/>
        <item x="6"/>
        <item x="7"/>
        <item x="8"/>
        <item x="9"/>
        <item x="10"/>
        <item x="11"/>
        <item x="12"/>
        <item x="13"/>
        <item x="14"/>
        <item x="15"/>
        <item x="16"/>
        <item x="17"/>
        <item x="18"/>
        <item x="19"/>
        <item t="default"/>
      </items>
    </pivotField>
    <pivotField showAll="0"/>
    <pivotField showAll="0">
      <items count="6">
        <item x="2"/>
        <item x="0"/>
        <item x="3"/>
        <item x="1"/>
        <item x="4"/>
        <item t="default"/>
      </items>
    </pivotField>
    <pivotField showAll="0"/>
    <pivotField numFmtId="164" showAll="0"/>
    <pivotField numFmtId="164" showAll="0"/>
    <pivotField showAll="0"/>
    <pivotField showAll="0"/>
    <pivotField showAll="0">
      <items count="6">
        <item x="1"/>
        <item x="0"/>
        <item x="3"/>
        <item x="4"/>
        <item x="2"/>
        <item t="default"/>
      </items>
    </pivotField>
    <pivotField showAll="0"/>
    <pivotField numFmtId="1" showAll="0"/>
    <pivotField dataField="1" numFmtId="164" showAll="0"/>
    <pivotField numFmtId="164" showAll="0"/>
  </pivotFields>
  <rowFields count="1">
    <field x="1"/>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Total Penjualan" fld="12" baseField="0" baseItem="0" numFmtId="164"/>
  </dataFields>
  <chartFormats count="2">
    <chartFormat chart="6"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01" name="Tanggal">
      <autoFilter ref="A1">
        <filterColumn colId="0">
          <customFilters and="1">
            <customFilter operator="greaterThanOrEqual" val="45292"/>
            <customFilter operator="lessThanOrEqual" val="4531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7BEC36-F1EF-4406-A8E0-D51963DF113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O16:AQ33" firstHeaderRow="1" firstDataRow="1" firstDataCol="0"/>
  <pivotFields count="14">
    <pivotField showAll="0"/>
    <pivotField numFmtId="14" showAll="0"/>
    <pivotField showAll="0"/>
    <pivotField showAll="0">
      <items count="6">
        <item x="2"/>
        <item x="0"/>
        <item x="3"/>
        <item x="1"/>
        <item x="4"/>
        <item t="default"/>
      </items>
    </pivotField>
    <pivotField showAll="0"/>
    <pivotField numFmtId="164" showAll="0"/>
    <pivotField numFmtId="164" showAll="0"/>
    <pivotField showAll="0"/>
    <pivotField showAll="0"/>
    <pivotField showAll="0">
      <items count="6">
        <item x="1"/>
        <item x="0"/>
        <item x="3"/>
        <item x="4"/>
        <item x="2"/>
        <item t="default"/>
      </items>
    </pivotField>
    <pivotField showAll="0"/>
    <pivotField numFmtId="1" showAll="0"/>
    <pivotField numFmtId="164" showAll="0"/>
    <pivotField numFmtId="164"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82A98F-785F-4DEF-9C32-7144561191A4}"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I3:J9" firstHeaderRow="1" firstDataRow="1" firstDataCol="1"/>
  <pivotFields count="14">
    <pivotField showAll="0"/>
    <pivotField numFmtId="14" showAll="0">
      <items count="21">
        <item x="0"/>
        <item x="1"/>
        <item x="2"/>
        <item x="3"/>
        <item x="4"/>
        <item x="5"/>
        <item x="6"/>
        <item x="7"/>
        <item x="8"/>
        <item x="9"/>
        <item x="10"/>
        <item x="11"/>
        <item x="12"/>
        <item x="13"/>
        <item x="14"/>
        <item x="15"/>
        <item x="16"/>
        <item x="17"/>
        <item x="18"/>
        <item x="19"/>
        <item t="default"/>
      </items>
    </pivotField>
    <pivotField showAll="0"/>
    <pivotField showAll="0">
      <items count="6">
        <item x="2"/>
        <item x="0"/>
        <item x="3"/>
        <item x="1"/>
        <item x="4"/>
        <item t="default"/>
      </items>
    </pivotField>
    <pivotField showAll="0"/>
    <pivotField numFmtId="164" showAll="0"/>
    <pivotField numFmtId="164" showAll="0"/>
    <pivotField showAll="0"/>
    <pivotField showAll="0"/>
    <pivotField axis="axisRow" showAll="0" sortType="descending">
      <items count="6">
        <item x="1"/>
        <item x="0"/>
        <item x="3"/>
        <item x="4"/>
        <item x="2"/>
        <item t="default"/>
      </items>
      <autoSortScope>
        <pivotArea dataOnly="0" outline="0" fieldPosition="0">
          <references count="1">
            <reference field="4294967294" count="1" selected="0">
              <x v="0"/>
            </reference>
          </references>
        </pivotArea>
      </autoSortScope>
    </pivotField>
    <pivotField showAll="0"/>
    <pivotField dataField="1" numFmtId="1" showAll="0"/>
    <pivotField numFmtId="164" showAll="0"/>
    <pivotField numFmtId="164" showAll="0"/>
  </pivotFields>
  <rowFields count="1">
    <field x="9"/>
  </rowFields>
  <rowItems count="6">
    <i>
      <x v="2"/>
    </i>
    <i>
      <x v="4"/>
    </i>
    <i>
      <x v="3"/>
    </i>
    <i>
      <x v="1"/>
    </i>
    <i>
      <x/>
    </i>
    <i t="grand">
      <x/>
    </i>
  </rowItems>
  <colItems count="1">
    <i/>
  </colItems>
  <dataFields count="1">
    <dataField name="Sum of Jumlah" fld="11" baseField="0" baseItem="0" numFmtId="1"/>
  </dataField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82" name="Tanggal">
      <autoFilter ref="A1">
        <filterColumn colId="0">
          <customFilters and="1">
            <customFilter operator="greaterThanOrEqual" val="45292"/>
            <customFilter operator="lessThanOrEqual" val="4531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B7AA63A-1048-47FB-86EA-7E5145F22D37}"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U3:V24" firstHeaderRow="1" firstDataRow="1" firstDataCol="1"/>
  <pivotFields count="14">
    <pivotField showAll="0"/>
    <pivotField axis="axisRow" numFmtId="14" showAll="0">
      <items count="21">
        <item x="0"/>
        <item x="1"/>
        <item x="2"/>
        <item x="3"/>
        <item x="4"/>
        <item x="5"/>
        <item x="6"/>
        <item x="7"/>
        <item x="8"/>
        <item x="9"/>
        <item x="10"/>
        <item x="11"/>
        <item x="12"/>
        <item x="13"/>
        <item x="14"/>
        <item x="15"/>
        <item x="16"/>
        <item x="17"/>
        <item x="18"/>
        <item x="19"/>
        <item t="default"/>
      </items>
    </pivotField>
    <pivotField showAll="0"/>
    <pivotField showAll="0">
      <items count="6">
        <item x="2"/>
        <item x="0"/>
        <item x="3"/>
        <item x="1"/>
        <item x="4"/>
        <item t="default"/>
      </items>
    </pivotField>
    <pivotField showAll="0"/>
    <pivotField numFmtId="164" showAll="0"/>
    <pivotField numFmtId="164" showAll="0"/>
    <pivotField showAll="0"/>
    <pivotField showAll="0"/>
    <pivotField showAll="0">
      <items count="6">
        <item x="1"/>
        <item x="0"/>
        <item x="3"/>
        <item x="4"/>
        <item x="2"/>
        <item t="default"/>
      </items>
    </pivotField>
    <pivotField showAll="0"/>
    <pivotField dataField="1" numFmtId="1" showAll="0"/>
    <pivotField numFmtId="164" showAll="0"/>
    <pivotField numFmtId="164" showAll="0"/>
  </pivotFields>
  <rowFields count="1">
    <field x="1"/>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Jumlah" fld="11" baseField="0" baseItem="0" numFmtId="1"/>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95" name="Tanggal">
      <autoFilter ref="A1">
        <filterColumn colId="0">
          <customFilters and="1">
            <customFilter operator="greaterThanOrEqual" val="45292"/>
            <customFilter operator="lessThanOrEqual" val="4531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D354998-C134-4E40-AD6F-1E85427A149E}"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O3:AP4" firstHeaderRow="0" firstDataRow="1" firstDataCol="0"/>
  <pivotFields count="14">
    <pivotField showAll="0"/>
    <pivotField showAll="0">
      <items count="21">
        <item x="0"/>
        <item x="1"/>
        <item x="2"/>
        <item x="3"/>
        <item x="4"/>
        <item x="5"/>
        <item x="6"/>
        <item x="7"/>
        <item x="8"/>
        <item x="9"/>
        <item x="10"/>
        <item x="11"/>
        <item x="12"/>
        <item x="13"/>
        <item x="14"/>
        <item x="15"/>
        <item x="16"/>
        <item x="17"/>
        <item x="18"/>
        <item x="19"/>
        <item t="default"/>
      </items>
    </pivotField>
    <pivotField showAll="0"/>
    <pivotField showAll="0">
      <items count="6">
        <item x="2"/>
        <item x="0"/>
        <item x="3"/>
        <item x="1"/>
        <item x="4"/>
        <item t="default"/>
      </items>
    </pivotField>
    <pivotField showAll="0"/>
    <pivotField showAll="0"/>
    <pivotField showAll="0"/>
    <pivotField showAll="0"/>
    <pivotField showAll="0"/>
    <pivotField showAll="0">
      <items count="6">
        <item x="1"/>
        <item x="0"/>
        <item x="3"/>
        <item x="4"/>
        <item x="2"/>
        <item t="default"/>
      </items>
    </pivotField>
    <pivotField showAll="0"/>
    <pivotField showAll="0"/>
    <pivotField dataField="1" showAll="0"/>
    <pivotField dataField="1" numFmtId="164" showAll="0"/>
  </pivotFields>
  <rowItems count="1">
    <i/>
  </rowItems>
  <colFields count="1">
    <field x="-2"/>
  </colFields>
  <colItems count="2">
    <i>
      <x/>
    </i>
    <i i="1">
      <x v="1"/>
    </i>
  </colItems>
  <dataFields count="2">
    <dataField name="Sum of Total Pembelian" fld="13" baseField="0" baseItem="0" numFmtId="164"/>
    <dataField name="Sum of Total Penjualan" fld="12" baseField="0" baseItem="0" numFmtId="164"/>
  </dataFields>
  <formats count="1">
    <format dxfId="14">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filters count="1">
    <filter fld="1" type="dateBetween" evalOrder="-1" id="120" name="Tanggal">
      <autoFilter ref="A1">
        <filterColumn colId="0">
          <customFilters and="1">
            <customFilter operator="greaterThanOrEqual" val="45292"/>
            <customFilter operator="lessThanOrEqual" val="4531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ED8BB14-5FCD-4332-98C0-A8595A5C30E2}"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O3:P6" firstHeaderRow="1" firstDataRow="1" firstDataCol="1"/>
  <pivotFields count="14">
    <pivotField showAll="0"/>
    <pivotField numFmtId="14" showAll="0">
      <items count="21">
        <item x="0"/>
        <item x="1"/>
        <item x="2"/>
        <item x="3"/>
        <item x="4"/>
        <item x="5"/>
        <item x="6"/>
        <item x="7"/>
        <item x="8"/>
        <item x="9"/>
        <item x="10"/>
        <item x="11"/>
        <item x="12"/>
        <item x="13"/>
        <item x="14"/>
        <item x="15"/>
        <item x="16"/>
        <item x="17"/>
        <item x="18"/>
        <item x="19"/>
        <item t="default"/>
      </items>
    </pivotField>
    <pivotField showAll="0"/>
    <pivotField showAll="0">
      <items count="6">
        <item x="2"/>
        <item x="0"/>
        <item x="3"/>
        <item x="1"/>
        <item x="4"/>
        <item t="default"/>
      </items>
    </pivotField>
    <pivotField showAll="0"/>
    <pivotField numFmtId="164" showAll="0"/>
    <pivotField numFmtId="164" showAll="0"/>
    <pivotField showAll="0"/>
    <pivotField showAll="0"/>
    <pivotField showAll="0">
      <items count="6">
        <item x="1"/>
        <item x="0"/>
        <item x="3"/>
        <item x="4"/>
        <item x="2"/>
        <item t="default"/>
      </items>
    </pivotField>
    <pivotField axis="axisRow" showAll="0">
      <items count="3">
        <item x="0"/>
        <item x="1"/>
        <item t="default"/>
      </items>
    </pivotField>
    <pivotField dataField="1" numFmtId="1" showAll="0"/>
    <pivotField numFmtId="164" showAll="0"/>
    <pivotField numFmtId="164" showAll="0"/>
  </pivotFields>
  <rowFields count="1">
    <field x="10"/>
  </rowFields>
  <rowItems count="3">
    <i>
      <x/>
    </i>
    <i>
      <x v="1"/>
    </i>
    <i t="grand">
      <x/>
    </i>
  </rowItems>
  <colItems count="1">
    <i/>
  </colItems>
  <dataFields count="1">
    <dataField name="Sum of Jumlah" fld="11" baseField="0" baseItem="0" numFmtId="1"/>
  </dataField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0" count="1" selected="0">
            <x v="0"/>
          </reference>
        </references>
      </pivotArea>
    </chartFormat>
    <chartFormat chart="4" format="6">
      <pivotArea type="data" outline="0" fieldPosition="0">
        <references count="2">
          <reference field="4294967294" count="1" selected="0">
            <x v="0"/>
          </reference>
          <reference field="10" count="1" selected="0">
            <x v="1"/>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1" type="dateBetween" evalOrder="-1" id="75" name="Tanggal">
      <autoFilter ref="A1">
        <filterColumn colId="0">
          <customFilters and="1">
            <customFilter operator="greaterThanOrEqual" val="45292"/>
            <customFilter operator="lessThanOrEqual" val="4531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F8734D8-8EA0-47C9-9E0D-636A95233EFA}"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F3:G6" firstHeaderRow="1" firstDataRow="1" firstDataCol="1"/>
  <pivotFields count="14">
    <pivotField showAll="0"/>
    <pivotField numFmtId="14" showAll="0">
      <items count="21">
        <item x="0"/>
        <item x="1"/>
        <item x="2"/>
        <item x="3"/>
        <item x="4"/>
        <item x="5"/>
        <item x="6"/>
        <item x="7"/>
        <item x="8"/>
        <item x="9"/>
        <item x="10"/>
        <item x="11"/>
        <item x="12"/>
        <item x="13"/>
        <item x="14"/>
        <item x="15"/>
        <item x="16"/>
        <item x="17"/>
        <item x="18"/>
        <item x="19"/>
        <item t="default"/>
      </items>
    </pivotField>
    <pivotField showAll="0"/>
    <pivotField showAll="0">
      <items count="6">
        <item x="2"/>
        <item x="0"/>
        <item x="3"/>
        <item x="1"/>
        <item x="4"/>
        <item t="default"/>
      </items>
    </pivotField>
    <pivotField axis="axisRow" showAll="0">
      <items count="3">
        <item x="1"/>
        <item x="0"/>
        <item t="default"/>
      </items>
    </pivotField>
    <pivotField numFmtId="164" showAll="0"/>
    <pivotField numFmtId="164" showAll="0"/>
    <pivotField showAll="0"/>
    <pivotField showAll="0"/>
    <pivotField showAll="0">
      <items count="6">
        <item x="1"/>
        <item x="0"/>
        <item x="3"/>
        <item x="4"/>
        <item x="2"/>
        <item t="default"/>
      </items>
    </pivotField>
    <pivotField showAll="0"/>
    <pivotField dataField="1" numFmtId="1" showAll="0"/>
    <pivotField numFmtId="164" showAll="0"/>
    <pivotField numFmtId="164" showAll="0"/>
  </pivotFields>
  <rowFields count="1">
    <field x="4"/>
  </rowFields>
  <rowItems count="3">
    <i>
      <x/>
    </i>
    <i>
      <x v="1"/>
    </i>
    <i t="grand">
      <x/>
    </i>
  </rowItems>
  <colItems count="1">
    <i/>
  </colItems>
  <dataFields count="1">
    <dataField name="Sum of Jumlah" fld="11" baseField="0" baseItem="0" numFmtId="1"/>
  </dataFields>
  <chartFormats count="9">
    <chartFormat chart="0"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8" format="1">
      <pivotArea type="data" outline="0" fieldPosition="0">
        <references count="2">
          <reference field="4294967294" count="1" selected="0">
            <x v="0"/>
          </reference>
          <reference field="4" count="1" selected="0">
            <x v="0"/>
          </reference>
        </references>
      </pivotArea>
    </chartFormat>
    <chartFormat chart="8" format="2">
      <pivotArea type="data" outline="0" fieldPosition="0">
        <references count="2">
          <reference field="4294967294" count="1" selected="0">
            <x v="0"/>
          </reference>
          <reference field="4" count="1" selected="0">
            <x v="1"/>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4" count="1" selected="0">
            <x v="0"/>
          </reference>
        </references>
      </pivotArea>
    </chartFormat>
    <chartFormat chart="12"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filters count="1">
    <filter fld="1" type="dateBetween" evalOrder="-1" id="88" name="Tanggal">
      <autoFilter ref="A1">
        <filterColumn colId="0">
          <customFilters and="1">
            <customFilter operator="greaterThanOrEqual" val="45292"/>
            <customFilter operator="lessThanOrEqual" val="4531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a_Produk" xr10:uid="{79FB7E6B-F343-46DB-AEDC-21EFEF4142DA}" sourceName="Nama Produk">
  <pivotTables>
    <pivotTable tabId="4" name="PivotTable11"/>
    <pivotTable tabId="4" name="PivotTable10"/>
    <pivotTable tabId="4" name="PivotTable8"/>
    <pivotTable tabId="4" name="PivotTable6"/>
    <pivotTable tabId="4" name="PivotTable5"/>
    <pivotTable tabId="4" name="PivotTable4"/>
    <pivotTable tabId="4" name="PivotTable2"/>
    <pivotTable tabId="4" name="PivotTable1"/>
  </pivotTables>
  <data>
    <tabular pivotCacheId="144834864">
      <items count="5">
        <i x="2" s="1"/>
        <i x="0" s="1"/>
        <i x="3"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ota" xr10:uid="{8E8EEC27-A441-440E-818F-EA2925D48EBC}" sourceName="Kota">
  <pivotTables>
    <pivotTable tabId="4" name="PivotTable11"/>
    <pivotTable tabId="4" name="PivotTable10"/>
    <pivotTable tabId="4" name="PivotTable8"/>
    <pivotTable tabId="4" name="PivotTable6"/>
    <pivotTable tabId="4" name="PivotTable5"/>
    <pivotTable tabId="4" name="PivotTable4"/>
    <pivotTable tabId="4" name="PivotTable1"/>
    <pivotTable tabId="4" name="PivotTable2"/>
  </pivotTables>
  <data>
    <tabular pivotCacheId="144834864">
      <items count="5">
        <i x="1" s="1"/>
        <i x="0"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a Produk 1" xr10:uid="{B745D4DC-4D80-4FDC-B410-F540931CBB63}" cache="Slicer_Nama_Produk" caption="Nama Produk" rowHeight="241300"/>
  <slicer name="Kota 1" xr10:uid="{EAFD1151-11C4-44B9-B8F4-3D3E4DE39356}" cache="Slicer_Kota" caption="Kota"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a Produk" xr10:uid="{04D9FDE9-DC36-45F4-990F-7B77DEC32529}" cache="Slicer_Nama_Produk" caption="Nama Produk" rowHeight="241300"/>
  <slicer name="Kota" xr10:uid="{E2A021FB-2747-46EE-9F75-ED281B490D51}" cache="Slicer_Kota" caption="Kota"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B1BAF0-6B88-43D6-A249-FE768281630B}" name="Table1" displayName="Table1" ref="A1:N21" totalsRowShown="0" headerRowDxfId="13" headerRowBorderDxfId="12" tableBorderDxfId="11">
  <autoFilter ref="A1:N21" xr:uid="{B4B1BAF0-6B88-43D6-A249-FE768281630B}"/>
  <tableColumns count="14">
    <tableColumn id="1" xr3:uid="{84E14A7B-A562-468A-AF68-16179163CFFF}" name="ID Transaksi"/>
    <tableColumn id="2" xr3:uid="{093CD573-C5B4-4DEC-B409-169A6D5C5F4E}" name="Tanggal" dataDxfId="10"/>
    <tableColumn id="3" xr3:uid="{4C13C3E8-6CAD-4D3F-A893-1E55167709D2}" name="ID Produk"/>
    <tableColumn id="21" xr3:uid="{78A1CBAB-F98A-4621-BBC5-6D777F34A709}" name="Nama Produk" dataDxfId="9">
      <calculatedColumnFormula>_xlfn.XLOOKUP(Table1[[#This Row],[ID Produk]],Produk!$A$2:$A$6,Produk!$B$2:$B$6,,0,)</calculatedColumnFormula>
    </tableColumn>
    <tableColumn id="20" xr3:uid="{6856C724-AF81-4262-8FAF-67C79E27724D}" name="Kategorit" dataDxfId="8">
      <calculatedColumnFormula>_xlfn.XLOOKUP(Table1[[#This Row],[ID Produk]],Produk!$A$2:$A$6,Produk!$C$2:$C$6,,0,)</calculatedColumnFormula>
    </tableColumn>
    <tableColumn id="23" xr3:uid="{994F99F7-041D-4253-A631-A2F5F1F6293E}" name="Harga Beli Satuan" dataDxfId="7">
      <calculatedColumnFormula>_xlfn.XLOOKUP(Table1[[#This Row],[Nama Produk]],Produk!$B$2:$B$6,Produk!$E$2:$E$6,,,)</calculatedColumnFormula>
    </tableColumn>
    <tableColumn id="19" xr3:uid="{4F230DB9-42E3-4074-8806-C69C35FD3C8E}" name="Harga Jual Satuan" dataDxfId="6">
      <calculatedColumnFormula>_xlfn.XLOOKUP(Table1[[#This Row],[ID Produk]],Produk!$A$2:$A$6,Produk!$D$2:$D$6,,0,)</calculatedColumnFormula>
    </tableColumn>
    <tableColumn id="4" xr3:uid="{8F550675-E0CB-4F44-BA99-FB63B88EF2A6}" name="ID Pelanggan"/>
    <tableColumn id="7" xr3:uid="{877C70F0-9E07-4433-AE67-181A01A16B9F}" name="Nama" dataDxfId="5">
      <calculatedColumnFormula>_xlfn.XLOOKUP(Table1[[#This Row],[ID Pelanggan]],Pelanggan!$A$2:$A$6,Pelanggan!$B$2:$B$6,,0,)</calculatedColumnFormula>
    </tableColumn>
    <tableColumn id="17" xr3:uid="{7AC5AFF9-4948-4E72-BF5C-DB93E499EED6}" name="Kota" dataDxfId="4">
      <calculatedColumnFormula>_xlfn.XLOOKUP(Table1[[#This Row],[ID Pelanggan]],Pelanggan!$A$2:$A$6,Pelanggan!$C$2:$C$6,,0,)</calculatedColumnFormula>
    </tableColumn>
    <tableColumn id="18" xr3:uid="{B1EF6F14-AEE7-4D67-A62E-E1B27523E3F3}" name="Tipe Pelanggan" dataDxfId="3">
      <calculatedColumnFormula>_xlfn.XLOOKUP(Table1[[#This Row],[ID Pelanggan]],Pelanggan!$A$2:$A$6,Pelanggan!$D$2:$D$6,,0,)</calculatedColumnFormula>
    </tableColumn>
    <tableColumn id="5" xr3:uid="{B414D903-8937-4EAF-AB93-3762D2930C08}" name="Jumlah" dataDxfId="2"/>
    <tableColumn id="22" xr3:uid="{21AFB976-0B7E-4958-8890-18A52D8236D4}" name="Total Penjualan" dataDxfId="1">
      <calculatedColumnFormula>Table1[[#This Row],[Harga Jual Satuan]]*Table1[[#This Row],[Jumlah]]</calculatedColumnFormula>
    </tableColumn>
    <tableColumn id="25" xr3:uid="{71DDBFAD-4415-4525-A0A6-31B4058114BF}" name="Total Pembelian" dataDxfId="0">
      <calculatedColumnFormula>Table1[[#This Row],[Harga Beli Satuan]]*Table1[[#This Row],[Jumlah]]</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Tanggal" xr10:uid="{BC001A26-E10E-41C9-BBB2-717981E709F0}" sourceName="Tanggal">
  <pivotTables>
    <pivotTable tabId="4" name="PivotTable10"/>
    <pivotTable tabId="4" name="PivotTable8"/>
    <pivotTable tabId="4" name="PivotTable6"/>
    <pivotTable tabId="4" name="PivotTable1"/>
    <pivotTable tabId="4" name="PivotTable2"/>
    <pivotTable tabId="4" name="PivotTable4"/>
    <pivotTable tabId="4" name="PivotTable5"/>
  </pivotTables>
  <state minimalRefreshVersion="6" lastRefreshVersion="6" pivotCacheId="144834864" filterType="dateBetween">
    <selection startDate="2024-01-01T00:00:00" endDate="2024-01-20T00:00:00"/>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anggal 1" xr10:uid="{BA617D6A-90FE-438B-9150-93BBEBF5FEB2}" cache="NativeTimeline_Tanggal" caption="Tanggal" showHeader="0" showSelectionLabel="0" showTimeLevel="0" level="3" selectionLevel="3" scrollPosition="2024-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anggal" xr10:uid="{4DEB72C8-094C-40AF-AAA8-EB39191D3B85}" cache="NativeTimeline_Tanggal" caption="Tanggal" level="3" selectionLevel="3" scrollPosition="2024-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11/relationships/timeline" Target="../timelines/timeline2.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20E96-1A5C-4D86-864E-B1E9DAD191EF}">
  <dimension ref="G1:J4"/>
  <sheetViews>
    <sheetView showGridLines="0" showRowColHeaders="0" zoomScale="85" zoomScaleNormal="100" workbookViewId="0">
      <selection activeCell="P11" sqref="P11"/>
    </sheetView>
  </sheetViews>
  <sheetFormatPr defaultRowHeight="14.5" x14ac:dyDescent="0.35"/>
  <cols>
    <col min="7" max="7" width="41.81640625" customWidth="1"/>
    <col min="8" max="8" width="22.6328125" bestFit="1" customWidth="1"/>
    <col min="9" max="9" width="4" customWidth="1"/>
    <col min="10" max="10" width="8.81640625" bestFit="1" customWidth="1"/>
  </cols>
  <sheetData>
    <row r="1" spans="7:10" ht="46" x14ac:dyDescent="0.35">
      <c r="G1" s="22" t="s">
        <v>49</v>
      </c>
    </row>
    <row r="3" spans="7:10" ht="19.5" customHeight="1" x14ac:dyDescent="0.35">
      <c r="H3" s="24" t="s">
        <v>50</v>
      </c>
      <c r="J3" s="24" t="s">
        <v>51</v>
      </c>
    </row>
    <row r="4" spans="7:10" ht="21" x14ac:dyDescent="0.5">
      <c r="H4" s="23">
        <f>GETPIVOTDATA("Sum of Total Penjualan",'Pengolahan Data'!$AO$3)</f>
        <v>71450000</v>
      </c>
      <c r="J4" s="25">
        <f>'Pengolahan Data'!AR4</f>
        <v>3.8502347349602478E-2</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574FB-FF4F-4CED-A035-DDC1E8FD4FD9}">
  <dimension ref="A1:AR33"/>
  <sheetViews>
    <sheetView tabSelected="1" topLeftCell="B1" zoomScale="64" workbookViewId="0">
      <selection activeCell="O29" sqref="O29"/>
    </sheetView>
  </sheetViews>
  <sheetFormatPr defaultRowHeight="14.5" x14ac:dyDescent="0.35"/>
  <cols>
    <col min="1" max="1" width="13.90625" bestFit="1" customWidth="1"/>
    <col min="2" max="2" width="13.26953125" bestFit="1" customWidth="1"/>
    <col min="3" max="3" width="9.36328125" bestFit="1" customWidth="1"/>
    <col min="4" max="4" width="14.1796875" bestFit="1" customWidth="1"/>
    <col min="5" max="5" width="13.08984375" bestFit="1" customWidth="1"/>
    <col min="6" max="6" width="13.90625" bestFit="1" customWidth="1"/>
    <col min="7" max="7" width="13.26953125" bestFit="1" customWidth="1"/>
    <col min="8" max="8" width="15.26953125" bestFit="1" customWidth="1"/>
    <col min="9" max="9" width="13.90625" bestFit="1" customWidth="1"/>
    <col min="10" max="10" width="13.26953125" bestFit="1" customWidth="1"/>
    <col min="11" max="11" width="6.54296875" bestFit="1" customWidth="1"/>
    <col min="12" max="12" width="6.6328125" bestFit="1" customWidth="1"/>
    <col min="13" max="13" width="10.7265625" bestFit="1" customWidth="1"/>
    <col min="15" max="15" width="13.90625" bestFit="1" customWidth="1"/>
    <col min="16" max="16" width="13.26953125" bestFit="1" customWidth="1"/>
    <col min="18" max="18" width="12.36328125" bestFit="1" customWidth="1"/>
    <col min="19" max="19" width="13.08984375" bestFit="1" customWidth="1"/>
    <col min="21" max="21" width="13.90625" bestFit="1" customWidth="1"/>
    <col min="22" max="22" width="13.26953125" bestFit="1" customWidth="1"/>
    <col min="23" max="30" width="10.453125" bestFit="1" customWidth="1"/>
    <col min="31" max="31" width="13.90625" bestFit="1" customWidth="1"/>
    <col min="32" max="32" width="20.54296875" bestFit="1" customWidth="1"/>
    <col min="33" max="40" width="10.453125" bestFit="1" customWidth="1"/>
    <col min="41" max="41" width="20.81640625" bestFit="1" customWidth="1"/>
    <col min="42" max="42" width="20.54296875" bestFit="1" customWidth="1"/>
    <col min="43" max="43" width="13.6328125" bestFit="1" customWidth="1"/>
    <col min="44" max="44" width="10.453125" bestFit="1" customWidth="1"/>
  </cols>
  <sheetData>
    <row r="1" spans="1:44" x14ac:dyDescent="0.35">
      <c r="A1" t="s">
        <v>34</v>
      </c>
      <c r="F1" t="s">
        <v>35</v>
      </c>
      <c r="I1" t="s">
        <v>36</v>
      </c>
      <c r="O1" t="s">
        <v>37</v>
      </c>
      <c r="U1" t="s">
        <v>46</v>
      </c>
      <c r="AE1" t="s">
        <v>47</v>
      </c>
      <c r="AO1" t="s">
        <v>48</v>
      </c>
    </row>
    <row r="3" spans="1:44" x14ac:dyDescent="0.35">
      <c r="A3" s="18" t="s">
        <v>31</v>
      </c>
      <c r="B3" t="s">
        <v>33</v>
      </c>
      <c r="F3" s="18" t="s">
        <v>31</v>
      </c>
      <c r="G3" t="s">
        <v>33</v>
      </c>
      <c r="I3" s="18" t="s">
        <v>31</v>
      </c>
      <c r="J3" t="s">
        <v>33</v>
      </c>
      <c r="L3" t="s">
        <v>31</v>
      </c>
      <c r="M3" t="s">
        <v>33</v>
      </c>
      <c r="O3" s="18" t="s">
        <v>31</v>
      </c>
      <c r="P3" t="s">
        <v>33</v>
      </c>
      <c r="U3" s="18" t="s">
        <v>31</v>
      </c>
      <c r="V3" t="s">
        <v>33</v>
      </c>
      <c r="AE3" s="18" t="s">
        <v>31</v>
      </c>
      <c r="AF3" t="s">
        <v>41</v>
      </c>
      <c r="AO3" t="s">
        <v>43</v>
      </c>
      <c r="AP3" t="s">
        <v>41</v>
      </c>
      <c r="AQ3" t="s">
        <v>44</v>
      </c>
      <c r="AR3" t="s">
        <v>45</v>
      </c>
    </row>
    <row r="4" spans="1:44" x14ac:dyDescent="0.35">
      <c r="A4" s="19" t="s">
        <v>8</v>
      </c>
      <c r="B4" s="6">
        <v>12</v>
      </c>
      <c r="F4" s="19" t="s">
        <v>13</v>
      </c>
      <c r="G4" s="6">
        <v>27</v>
      </c>
      <c r="I4" s="19" t="s">
        <v>25</v>
      </c>
      <c r="J4" s="6">
        <v>16</v>
      </c>
      <c r="L4" t="s">
        <v>25</v>
      </c>
      <c r="M4">
        <v>16</v>
      </c>
      <c r="O4" s="19" t="s">
        <v>27</v>
      </c>
      <c r="P4" s="6">
        <v>41</v>
      </c>
      <c r="U4" s="20">
        <v>45292</v>
      </c>
      <c r="V4" s="6">
        <v>2</v>
      </c>
      <c r="AE4" s="20">
        <v>45292</v>
      </c>
      <c r="AF4" s="4">
        <v>2000000</v>
      </c>
      <c r="AO4" s="4">
        <v>68801000</v>
      </c>
      <c r="AP4" s="4">
        <v>71450000</v>
      </c>
      <c r="AQ4" s="4">
        <f>GETPIVOTDATA("Sum of Total Penjualan",$AO$3)-GETPIVOTDATA("Sum of Total Pembelian",$AO$3)</f>
        <v>2649000</v>
      </c>
      <c r="AR4" s="21">
        <f>AQ4/GETPIVOTDATA("Sum of Total Pembelian",$AO$3)*100%</f>
        <v>3.8502347349602478E-2</v>
      </c>
    </row>
    <row r="5" spans="1:44" x14ac:dyDescent="0.35">
      <c r="A5" s="19" t="s">
        <v>7</v>
      </c>
      <c r="B5" s="6">
        <v>14</v>
      </c>
      <c r="F5" s="19" t="s">
        <v>12</v>
      </c>
      <c r="G5" s="6">
        <v>45</v>
      </c>
      <c r="I5" s="19" t="s">
        <v>24</v>
      </c>
      <c r="J5" s="6">
        <v>15</v>
      </c>
      <c r="L5" t="s">
        <v>24</v>
      </c>
      <c r="M5">
        <v>15</v>
      </c>
      <c r="O5" s="19" t="s">
        <v>28</v>
      </c>
      <c r="P5" s="6">
        <v>31</v>
      </c>
      <c r="U5" s="20">
        <v>45293</v>
      </c>
      <c r="V5" s="6">
        <v>5</v>
      </c>
      <c r="AE5" s="20">
        <v>45293</v>
      </c>
      <c r="AF5" s="4">
        <v>500000</v>
      </c>
    </row>
    <row r="6" spans="1:44" x14ac:dyDescent="0.35">
      <c r="A6" s="19" t="s">
        <v>9</v>
      </c>
      <c r="B6" s="6">
        <v>15</v>
      </c>
      <c r="F6" s="19" t="s">
        <v>32</v>
      </c>
      <c r="G6" s="6">
        <v>72</v>
      </c>
      <c r="I6" s="19" t="s">
        <v>26</v>
      </c>
      <c r="J6" s="6">
        <v>15</v>
      </c>
      <c r="L6" t="s">
        <v>26</v>
      </c>
      <c r="M6">
        <v>15</v>
      </c>
      <c r="O6" s="19" t="s">
        <v>32</v>
      </c>
      <c r="P6" s="6">
        <v>72</v>
      </c>
      <c r="U6" s="20">
        <v>45294</v>
      </c>
      <c r="V6" s="6">
        <v>1</v>
      </c>
      <c r="AE6" s="20">
        <v>45294</v>
      </c>
      <c r="AF6" s="4">
        <v>150000</v>
      </c>
    </row>
    <row r="7" spans="1:44" x14ac:dyDescent="0.35">
      <c r="A7" s="19" t="s">
        <v>11</v>
      </c>
      <c r="B7" s="6">
        <v>15</v>
      </c>
      <c r="I7" s="19" t="s">
        <v>22</v>
      </c>
      <c r="J7" s="6">
        <v>14</v>
      </c>
      <c r="L7" t="s">
        <v>22</v>
      </c>
      <c r="M7">
        <v>14</v>
      </c>
      <c r="U7" s="20">
        <v>45295</v>
      </c>
      <c r="V7" s="6">
        <v>3</v>
      </c>
      <c r="AE7" s="20">
        <v>45295</v>
      </c>
      <c r="AF7" s="4">
        <v>4500000</v>
      </c>
    </row>
    <row r="8" spans="1:44" x14ac:dyDescent="0.35">
      <c r="A8" s="19" t="s">
        <v>10</v>
      </c>
      <c r="B8" s="6">
        <v>16</v>
      </c>
      <c r="I8" s="19" t="s">
        <v>23</v>
      </c>
      <c r="J8" s="6">
        <v>12</v>
      </c>
      <c r="L8" t="s">
        <v>23</v>
      </c>
      <c r="M8">
        <v>12</v>
      </c>
      <c r="U8" s="20">
        <v>45296</v>
      </c>
      <c r="V8" s="6">
        <v>4</v>
      </c>
      <c r="AE8" s="20">
        <v>45296</v>
      </c>
      <c r="AF8" s="4">
        <v>8000000</v>
      </c>
    </row>
    <row r="9" spans="1:44" x14ac:dyDescent="0.35">
      <c r="A9" s="19" t="s">
        <v>32</v>
      </c>
      <c r="B9" s="6">
        <v>72</v>
      </c>
      <c r="I9" s="19" t="s">
        <v>32</v>
      </c>
      <c r="J9" s="6">
        <v>72</v>
      </c>
      <c r="L9" t="s">
        <v>32</v>
      </c>
      <c r="M9">
        <v>72</v>
      </c>
      <c r="U9" s="20">
        <v>45297</v>
      </c>
      <c r="V9" s="6">
        <v>6</v>
      </c>
      <c r="AE9" s="20">
        <v>45297</v>
      </c>
      <c r="AF9" s="4">
        <v>6000000</v>
      </c>
    </row>
    <row r="10" spans="1:44" x14ac:dyDescent="0.35">
      <c r="U10" s="20">
        <v>45298</v>
      </c>
      <c r="V10" s="6">
        <v>2</v>
      </c>
      <c r="AE10" s="20">
        <v>45298</v>
      </c>
      <c r="AF10" s="4">
        <v>200000</v>
      </c>
    </row>
    <row r="11" spans="1:44" x14ac:dyDescent="0.35">
      <c r="U11" s="20">
        <v>45299</v>
      </c>
      <c r="V11" s="6">
        <v>7</v>
      </c>
      <c r="AE11" s="20">
        <v>45299</v>
      </c>
      <c r="AF11" s="4">
        <v>1050000</v>
      </c>
    </row>
    <row r="12" spans="1:44" x14ac:dyDescent="0.35">
      <c r="U12" s="20">
        <v>45300</v>
      </c>
      <c r="V12" s="6">
        <v>3</v>
      </c>
      <c r="AE12" s="20">
        <v>45300</v>
      </c>
      <c r="AF12" s="4">
        <v>4500000</v>
      </c>
    </row>
    <row r="13" spans="1:44" x14ac:dyDescent="0.35">
      <c r="U13" s="20">
        <v>45301</v>
      </c>
      <c r="V13" s="6">
        <v>2</v>
      </c>
      <c r="AE13" s="20">
        <v>45301</v>
      </c>
      <c r="AF13" s="4">
        <v>4000000</v>
      </c>
    </row>
    <row r="14" spans="1:44" x14ac:dyDescent="0.35">
      <c r="U14" s="20">
        <v>45302</v>
      </c>
      <c r="V14" s="6">
        <v>4</v>
      </c>
      <c r="AE14" s="20">
        <v>45302</v>
      </c>
      <c r="AF14" s="4">
        <v>4000000</v>
      </c>
    </row>
    <row r="15" spans="1:44" x14ac:dyDescent="0.35">
      <c r="U15" s="20">
        <v>45303</v>
      </c>
      <c r="V15" s="6">
        <v>1</v>
      </c>
      <c r="AE15" s="20">
        <v>45303</v>
      </c>
      <c r="AF15" s="4">
        <v>100000</v>
      </c>
    </row>
    <row r="16" spans="1:44" x14ac:dyDescent="0.35">
      <c r="U16" s="20">
        <v>45304</v>
      </c>
      <c r="V16" s="6">
        <v>6</v>
      </c>
      <c r="AE16" s="20">
        <v>45304</v>
      </c>
      <c r="AF16" s="4">
        <v>900000</v>
      </c>
      <c r="AO16" s="9"/>
      <c r="AP16" s="10"/>
      <c r="AQ16" s="11"/>
    </row>
    <row r="17" spans="21:43" x14ac:dyDescent="0.35">
      <c r="U17" s="20">
        <v>45305</v>
      </c>
      <c r="V17" s="6">
        <v>5</v>
      </c>
      <c r="AE17" s="20">
        <v>45305</v>
      </c>
      <c r="AF17" s="4">
        <v>7500000</v>
      </c>
      <c r="AO17" s="12"/>
      <c r="AP17" s="13"/>
      <c r="AQ17" s="14"/>
    </row>
    <row r="18" spans="21:43" x14ac:dyDescent="0.35">
      <c r="U18" s="20">
        <v>45306</v>
      </c>
      <c r="V18" s="6">
        <v>3</v>
      </c>
      <c r="AE18" s="20">
        <v>45306</v>
      </c>
      <c r="AF18" s="4">
        <v>6000000</v>
      </c>
      <c r="AO18" s="12"/>
      <c r="AP18" s="13"/>
      <c r="AQ18" s="14"/>
    </row>
    <row r="19" spans="21:43" x14ac:dyDescent="0.35">
      <c r="U19" s="20">
        <v>45307</v>
      </c>
      <c r="V19" s="6">
        <v>2</v>
      </c>
      <c r="AE19" s="20">
        <v>45307</v>
      </c>
      <c r="AF19" s="4">
        <v>2000000</v>
      </c>
      <c r="AO19" s="12"/>
      <c r="AP19" s="13"/>
      <c r="AQ19" s="14"/>
    </row>
    <row r="20" spans="21:43" x14ac:dyDescent="0.35">
      <c r="U20" s="20">
        <v>45308</v>
      </c>
      <c r="V20" s="6">
        <v>4</v>
      </c>
      <c r="AE20" s="20">
        <v>45308</v>
      </c>
      <c r="AF20" s="4">
        <v>400000</v>
      </c>
      <c r="AO20" s="12"/>
      <c r="AP20" s="13"/>
      <c r="AQ20" s="14"/>
    </row>
    <row r="21" spans="21:43" x14ac:dyDescent="0.35">
      <c r="U21" s="20">
        <v>45309</v>
      </c>
      <c r="V21" s="6">
        <v>1</v>
      </c>
      <c r="AE21" s="20">
        <v>45309</v>
      </c>
      <c r="AF21" s="4">
        <v>150000</v>
      </c>
      <c r="AO21" s="12"/>
      <c r="AP21" s="13"/>
      <c r="AQ21" s="14"/>
    </row>
    <row r="22" spans="21:43" x14ac:dyDescent="0.35">
      <c r="U22" s="20">
        <v>45310</v>
      </c>
      <c r="V22" s="6">
        <v>5</v>
      </c>
      <c r="AE22" s="20">
        <v>45310</v>
      </c>
      <c r="AF22" s="4">
        <v>7500000</v>
      </c>
      <c r="AO22" s="12"/>
      <c r="AP22" s="13"/>
      <c r="AQ22" s="14"/>
    </row>
    <row r="23" spans="21:43" x14ac:dyDescent="0.35">
      <c r="U23" s="20">
        <v>45311</v>
      </c>
      <c r="V23" s="6">
        <v>6</v>
      </c>
      <c r="AE23" s="20">
        <v>45311</v>
      </c>
      <c r="AF23" s="4">
        <v>12000000</v>
      </c>
      <c r="AO23" s="12"/>
      <c r="AP23" s="13"/>
      <c r="AQ23" s="14"/>
    </row>
    <row r="24" spans="21:43" x14ac:dyDescent="0.35">
      <c r="U24" s="20" t="s">
        <v>32</v>
      </c>
      <c r="V24" s="6">
        <v>72</v>
      </c>
      <c r="AE24" s="20" t="s">
        <v>32</v>
      </c>
      <c r="AF24" s="4">
        <v>71450000</v>
      </c>
      <c r="AO24" s="12"/>
      <c r="AP24" s="13"/>
      <c r="AQ24" s="14"/>
    </row>
    <row r="25" spans="21:43" x14ac:dyDescent="0.35">
      <c r="AO25" s="12"/>
      <c r="AP25" s="13"/>
      <c r="AQ25" s="14"/>
    </row>
    <row r="26" spans="21:43" x14ac:dyDescent="0.35">
      <c r="AO26" s="12"/>
      <c r="AP26" s="13"/>
      <c r="AQ26" s="14"/>
    </row>
    <row r="27" spans="21:43" x14ac:dyDescent="0.35">
      <c r="AO27" s="12"/>
      <c r="AP27" s="13"/>
      <c r="AQ27" s="14"/>
    </row>
    <row r="28" spans="21:43" x14ac:dyDescent="0.35">
      <c r="AO28" s="12"/>
      <c r="AP28" s="13"/>
      <c r="AQ28" s="14"/>
    </row>
    <row r="29" spans="21:43" x14ac:dyDescent="0.35">
      <c r="AO29" s="12"/>
      <c r="AP29" s="13"/>
      <c r="AQ29" s="14"/>
    </row>
    <row r="30" spans="21:43" x14ac:dyDescent="0.35">
      <c r="AO30" s="12"/>
      <c r="AP30" s="13"/>
      <c r="AQ30" s="14"/>
    </row>
    <row r="31" spans="21:43" x14ac:dyDescent="0.35">
      <c r="AO31" s="12"/>
      <c r="AP31" s="13"/>
      <c r="AQ31" s="14"/>
    </row>
    <row r="32" spans="21:43" x14ac:dyDescent="0.35">
      <c r="AO32" s="12"/>
      <c r="AP32" s="13"/>
      <c r="AQ32" s="14"/>
    </row>
    <row r="33" spans="41:43" x14ac:dyDescent="0.35">
      <c r="AO33" s="15"/>
      <c r="AP33" s="16"/>
      <c r="AQ33" s="17"/>
    </row>
  </sheetData>
  <pageMargins left="0.7" right="0.7" top="0.75" bottom="0.75" header="0.3" footer="0.3"/>
  <drawing r:id="rId9"/>
  <extLst>
    <ext xmlns:x14="http://schemas.microsoft.com/office/spreadsheetml/2009/9/main" uri="{A8765BA9-456A-4dab-B4F3-ACF838C121DE}">
      <x14:slicerList>
        <x14:slicer r:id="rId10"/>
      </x14:slicerList>
    </ext>
    <ext xmlns:x15="http://schemas.microsoft.com/office/spreadsheetml/2010/11/main" uri="{7E03D99C-DC04-49d9-9315-930204A7B6E9}">
      <x15:timelineRefs>
        <x15:timelineRef r:id="rId11"/>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1"/>
  <sheetViews>
    <sheetView workbookViewId="0">
      <selection activeCell="G2" sqref="G2"/>
    </sheetView>
  </sheetViews>
  <sheetFormatPr defaultRowHeight="14.5" x14ac:dyDescent="0.35"/>
  <cols>
    <col min="1" max="1" width="13" customWidth="1"/>
    <col min="2" max="2" width="17.81640625" style="8" bestFit="1" customWidth="1"/>
    <col min="3" max="3" width="17.81640625" bestFit="1" customWidth="1"/>
    <col min="4" max="5" width="17.81640625" customWidth="1"/>
    <col min="6" max="7" width="17.81640625" style="4" customWidth="1"/>
    <col min="8" max="8" width="16.1796875" bestFit="1" customWidth="1"/>
    <col min="9" max="11" width="13.6328125" customWidth="1"/>
    <col min="12" max="12" width="13" style="6" customWidth="1"/>
    <col min="13" max="13" width="18.54296875" style="4" bestFit="1" customWidth="1"/>
    <col min="14" max="14" width="19" style="4" bestFit="1" customWidth="1"/>
  </cols>
  <sheetData>
    <row r="1" spans="1:14" x14ac:dyDescent="0.35">
      <c r="A1" s="2" t="s">
        <v>0</v>
      </c>
      <c r="B1" s="7" t="s">
        <v>1</v>
      </c>
      <c r="C1" s="2" t="s">
        <v>2</v>
      </c>
      <c r="D1" s="2" t="s">
        <v>5</v>
      </c>
      <c r="E1" s="2" t="s">
        <v>30</v>
      </c>
      <c r="F1" s="3" t="s">
        <v>39</v>
      </c>
      <c r="G1" s="3" t="s">
        <v>38</v>
      </c>
      <c r="H1" s="2" t="s">
        <v>3</v>
      </c>
      <c r="I1" s="2" t="s">
        <v>29</v>
      </c>
      <c r="J1" s="2" t="s">
        <v>15</v>
      </c>
      <c r="K1" s="2" t="s">
        <v>16</v>
      </c>
      <c r="L1" s="5" t="s">
        <v>4</v>
      </c>
      <c r="M1" s="3" t="s">
        <v>40</v>
      </c>
      <c r="N1" s="3" t="s">
        <v>42</v>
      </c>
    </row>
    <row r="2" spans="1:14" x14ac:dyDescent="0.35">
      <c r="A2">
        <v>1001</v>
      </c>
      <c r="B2" s="8">
        <v>45292</v>
      </c>
      <c r="C2">
        <v>101</v>
      </c>
      <c r="D2" t="str">
        <f>_xlfn.XLOOKUP(Table1[[#This Row],[ID Produk]],Produk!$A$2:$A$6,Produk!$B$2:$B$6,,0,)</f>
        <v>Laptop</v>
      </c>
      <c r="E2" t="str">
        <f>_xlfn.XLOOKUP(Table1[[#This Row],[ID Produk]],Produk!$A$2:$A$6,Produk!$C$2:$C$6,,0,)</f>
        <v>Elektronik</v>
      </c>
      <c r="F2" s="4">
        <f>_xlfn.XLOOKUP(Table1[[#This Row],[Nama Produk]],Produk!$B$2:$B$6,Produk!$E$2:$E$6,,,)</f>
        <v>900000</v>
      </c>
      <c r="G2" s="4">
        <f>_xlfn.XLOOKUP(Table1[[#This Row],[ID Produk]],Produk!$A$2:$A$6,Produk!$D$2:$D$6,,0,)</f>
        <v>1000000</v>
      </c>
      <c r="H2">
        <v>201</v>
      </c>
      <c r="I2" t="str">
        <f>_xlfn.XLOOKUP(Table1[[#This Row],[ID Pelanggan]],Pelanggan!$A$2:$A$6,Pelanggan!$B$2:$B$6,,0,)</f>
        <v>Andi</v>
      </c>
      <c r="J2" t="str">
        <f>_xlfn.XLOOKUP(Table1[[#This Row],[ID Pelanggan]],Pelanggan!$A$2:$A$6,Pelanggan!$C$2:$C$6,,0,)</f>
        <v>Jakarta</v>
      </c>
      <c r="K2" t="str">
        <f>_xlfn.XLOOKUP(Table1[[#This Row],[ID Pelanggan]],Pelanggan!$A$2:$A$6,Pelanggan!$D$2:$D$6,,0,)</f>
        <v>Retail</v>
      </c>
      <c r="L2" s="6">
        <v>2</v>
      </c>
      <c r="M2" s="4">
        <f>Table1[[#This Row],[Harga Jual Satuan]]*Table1[[#This Row],[Jumlah]]</f>
        <v>2000000</v>
      </c>
      <c r="N2" s="4">
        <f>Table1[[#This Row],[Harga Beli Satuan]]*Table1[[#This Row],[Jumlah]]</f>
        <v>1800000</v>
      </c>
    </row>
    <row r="3" spans="1:14" x14ac:dyDescent="0.35">
      <c r="A3">
        <v>1002</v>
      </c>
      <c r="B3" s="8">
        <v>45293</v>
      </c>
      <c r="C3">
        <v>102</v>
      </c>
      <c r="D3" t="str">
        <f>_xlfn.XLOOKUP(Table1[[#This Row],[ID Produk]],Produk!$A$2:$A$6,Produk!$B$2:$B$6,,0,)</f>
        <v>Mouse</v>
      </c>
      <c r="E3" t="str">
        <f>_xlfn.XLOOKUP(Table1[[#This Row],[ID Produk]],Produk!$A$2:$A$6,Produk!$C$2:$C$6,,0,)</f>
        <v>Aksesoris</v>
      </c>
      <c r="F3" s="4">
        <f>_xlfn.XLOOKUP(Table1[[#This Row],[Nama Produk]],Produk!$B$2:$B$6,Produk!$E$2:$E$6,,,)</f>
        <v>98000</v>
      </c>
      <c r="G3" s="4">
        <f>_xlfn.XLOOKUP(Table1[[#This Row],[ID Produk]],Produk!$A$2:$A$6,Produk!$D$2:$D$6,,0,)</f>
        <v>100000</v>
      </c>
      <c r="H3">
        <v>202</v>
      </c>
      <c r="I3" t="str">
        <f>_xlfn.XLOOKUP(Table1[[#This Row],[ID Pelanggan]],Pelanggan!$A$2:$A$6,Pelanggan!$B$2:$B$6,,0,)</f>
        <v>Budi</v>
      </c>
      <c r="J3" t="str">
        <f>_xlfn.XLOOKUP(Table1[[#This Row],[ID Pelanggan]],Pelanggan!$A$2:$A$6,Pelanggan!$C$2:$C$6,,0,)</f>
        <v>Bandung</v>
      </c>
      <c r="K3" t="str">
        <f>_xlfn.XLOOKUP(Table1[[#This Row],[ID Pelanggan]],Pelanggan!$A$2:$A$6,Pelanggan!$D$2:$D$6,,0,)</f>
        <v>Retail</v>
      </c>
      <c r="L3" s="6">
        <v>5</v>
      </c>
      <c r="M3" s="4">
        <f>Table1[[#This Row],[Harga Jual Satuan]]*Table1[[#This Row],[Jumlah]]</f>
        <v>500000</v>
      </c>
      <c r="N3" s="4">
        <f>Table1[[#This Row],[Harga Beli Satuan]]*Table1[[#This Row],[Jumlah]]</f>
        <v>490000</v>
      </c>
    </row>
    <row r="4" spans="1:14" x14ac:dyDescent="0.35">
      <c r="A4">
        <v>1003</v>
      </c>
      <c r="B4" s="8">
        <v>45294</v>
      </c>
      <c r="C4">
        <v>103</v>
      </c>
      <c r="D4" t="str">
        <f>_xlfn.XLOOKUP(Table1[[#This Row],[ID Produk]],Produk!$A$2:$A$6,Produk!$B$2:$B$6,,0,)</f>
        <v>Keyboard</v>
      </c>
      <c r="E4" t="str">
        <f>_xlfn.XLOOKUP(Table1[[#This Row],[ID Produk]],Produk!$A$2:$A$6,Produk!$C$2:$C$6,,0,)</f>
        <v>Aksesoris</v>
      </c>
      <c r="F4" s="4">
        <f>_xlfn.XLOOKUP(Table1[[#This Row],[Nama Produk]],Produk!$B$2:$B$6,Produk!$E$2:$E$6,,,)</f>
        <v>145000</v>
      </c>
      <c r="G4" s="4">
        <f>_xlfn.XLOOKUP(Table1[[#This Row],[ID Produk]],Produk!$A$2:$A$6,Produk!$D$2:$D$6,,0,)</f>
        <v>150000</v>
      </c>
      <c r="H4">
        <v>203</v>
      </c>
      <c r="I4" t="str">
        <f>_xlfn.XLOOKUP(Table1[[#This Row],[ID Pelanggan]],Pelanggan!$A$2:$A$6,Pelanggan!$B$2:$B$6,,0,)</f>
        <v>Citra</v>
      </c>
      <c r="J4" t="str">
        <f>_xlfn.XLOOKUP(Table1[[#This Row],[ID Pelanggan]],Pelanggan!$A$2:$A$6,Pelanggan!$C$2:$C$6,,0,)</f>
        <v>Surabaya</v>
      </c>
      <c r="K4" t="str">
        <f>_xlfn.XLOOKUP(Table1[[#This Row],[ID Pelanggan]],Pelanggan!$A$2:$A$6,Pelanggan!$D$2:$D$6,,0,)</f>
        <v>Wholesale</v>
      </c>
      <c r="L4" s="6">
        <v>1</v>
      </c>
      <c r="M4" s="4">
        <f>Table1[[#This Row],[Harga Jual Satuan]]*Table1[[#This Row],[Jumlah]]</f>
        <v>150000</v>
      </c>
      <c r="N4" s="4">
        <f>Table1[[#This Row],[Harga Beli Satuan]]*Table1[[#This Row],[Jumlah]]</f>
        <v>145000</v>
      </c>
    </row>
    <row r="5" spans="1:14" x14ac:dyDescent="0.35">
      <c r="A5">
        <v>1004</v>
      </c>
      <c r="B5" s="8">
        <v>45295</v>
      </c>
      <c r="C5">
        <v>104</v>
      </c>
      <c r="D5" t="str">
        <f>_xlfn.XLOOKUP(Table1[[#This Row],[ID Produk]],Produk!$A$2:$A$6,Produk!$B$2:$B$6,,0,)</f>
        <v>Monitor</v>
      </c>
      <c r="E5" t="str">
        <f>_xlfn.XLOOKUP(Table1[[#This Row],[ID Produk]],Produk!$A$2:$A$6,Produk!$C$2:$C$6,,0,)</f>
        <v>Elektronik</v>
      </c>
      <c r="F5" s="4">
        <f>_xlfn.XLOOKUP(Table1[[#This Row],[Nama Produk]],Produk!$B$2:$B$6,Produk!$E$2:$E$6,,,)</f>
        <v>1475000</v>
      </c>
      <c r="G5" s="4">
        <f>_xlfn.XLOOKUP(Table1[[#This Row],[ID Produk]],Produk!$A$2:$A$6,Produk!$D$2:$D$6,,0,)</f>
        <v>1500000</v>
      </c>
      <c r="H5">
        <v>204</v>
      </c>
      <c r="I5" t="str">
        <f>_xlfn.XLOOKUP(Table1[[#This Row],[ID Pelanggan]],Pelanggan!$A$2:$A$6,Pelanggan!$B$2:$B$6,,0,)</f>
        <v>Dewi</v>
      </c>
      <c r="J5" t="str">
        <f>_xlfn.XLOOKUP(Table1[[#This Row],[ID Pelanggan]],Pelanggan!$A$2:$A$6,Pelanggan!$C$2:$C$6,,0,)</f>
        <v>Medan</v>
      </c>
      <c r="K5" t="str">
        <f>_xlfn.XLOOKUP(Table1[[#This Row],[ID Pelanggan]],Pelanggan!$A$2:$A$6,Pelanggan!$D$2:$D$6,,0,)</f>
        <v>Wholesale</v>
      </c>
      <c r="L5" s="6">
        <v>3</v>
      </c>
      <c r="M5" s="4">
        <f>Table1[[#This Row],[Harga Jual Satuan]]*Table1[[#This Row],[Jumlah]]</f>
        <v>4500000</v>
      </c>
      <c r="N5" s="4">
        <f>Table1[[#This Row],[Harga Beli Satuan]]*Table1[[#This Row],[Jumlah]]</f>
        <v>4425000</v>
      </c>
    </row>
    <row r="6" spans="1:14" x14ac:dyDescent="0.35">
      <c r="A6">
        <v>1005</v>
      </c>
      <c r="B6" s="8">
        <v>45296</v>
      </c>
      <c r="C6">
        <v>105</v>
      </c>
      <c r="D6" t="str">
        <f>_xlfn.XLOOKUP(Table1[[#This Row],[ID Produk]],Produk!$A$2:$A$6,Produk!$B$2:$B$6,,0,)</f>
        <v>Printer</v>
      </c>
      <c r="E6" t="str">
        <f>_xlfn.XLOOKUP(Table1[[#This Row],[ID Produk]],Produk!$A$2:$A$6,Produk!$C$2:$C$6,,0,)</f>
        <v>Elektronik</v>
      </c>
      <c r="F6" s="4">
        <f>_xlfn.XLOOKUP(Table1[[#This Row],[Nama Produk]],Produk!$B$2:$B$6,Produk!$E$2:$E$6,,,)</f>
        <v>1950000</v>
      </c>
      <c r="G6" s="4">
        <f>_xlfn.XLOOKUP(Table1[[#This Row],[ID Produk]],Produk!$A$2:$A$6,Produk!$D$2:$D$6,,0,)</f>
        <v>2000000</v>
      </c>
      <c r="H6">
        <v>205</v>
      </c>
      <c r="I6" t="str">
        <f>_xlfn.XLOOKUP(Table1[[#This Row],[ID Pelanggan]],Pelanggan!$A$2:$A$6,Pelanggan!$B$2:$B$6,,0,)</f>
        <v>Eka</v>
      </c>
      <c r="J6" t="str">
        <f>_xlfn.XLOOKUP(Table1[[#This Row],[ID Pelanggan]],Pelanggan!$A$2:$A$6,Pelanggan!$C$2:$C$6,,0,)</f>
        <v>Semarang</v>
      </c>
      <c r="K6" t="str">
        <f>_xlfn.XLOOKUP(Table1[[#This Row],[ID Pelanggan]],Pelanggan!$A$2:$A$6,Pelanggan!$D$2:$D$6,,0,)</f>
        <v>Retail</v>
      </c>
      <c r="L6" s="6">
        <v>4</v>
      </c>
      <c r="M6" s="4">
        <f>Table1[[#This Row],[Harga Jual Satuan]]*Table1[[#This Row],[Jumlah]]</f>
        <v>8000000</v>
      </c>
      <c r="N6" s="4">
        <f>Table1[[#This Row],[Harga Beli Satuan]]*Table1[[#This Row],[Jumlah]]</f>
        <v>7800000</v>
      </c>
    </row>
    <row r="7" spans="1:14" x14ac:dyDescent="0.35">
      <c r="A7">
        <v>1006</v>
      </c>
      <c r="B7" s="8">
        <v>45297</v>
      </c>
      <c r="C7">
        <v>101</v>
      </c>
      <c r="D7" t="str">
        <f>_xlfn.XLOOKUP(Table1[[#This Row],[ID Produk]],Produk!$A$2:$A$6,Produk!$B$2:$B$6,,0,)</f>
        <v>Laptop</v>
      </c>
      <c r="E7" t="str">
        <f>_xlfn.XLOOKUP(Table1[[#This Row],[ID Produk]],Produk!$A$2:$A$6,Produk!$C$2:$C$6,,0,)</f>
        <v>Elektronik</v>
      </c>
      <c r="F7" s="4">
        <f>_xlfn.XLOOKUP(Table1[[#This Row],[Nama Produk]],Produk!$B$2:$B$6,Produk!$E$2:$E$6,,,)</f>
        <v>900000</v>
      </c>
      <c r="G7" s="4">
        <f>_xlfn.XLOOKUP(Table1[[#This Row],[ID Produk]],Produk!$A$2:$A$6,Produk!$D$2:$D$6,,0,)</f>
        <v>1000000</v>
      </c>
      <c r="H7">
        <v>201</v>
      </c>
      <c r="I7" t="str">
        <f>_xlfn.XLOOKUP(Table1[[#This Row],[ID Pelanggan]],Pelanggan!$A$2:$A$6,Pelanggan!$B$2:$B$6,,0,)</f>
        <v>Andi</v>
      </c>
      <c r="J7" t="str">
        <f>_xlfn.XLOOKUP(Table1[[#This Row],[ID Pelanggan]],Pelanggan!$A$2:$A$6,Pelanggan!$C$2:$C$6,,0,)</f>
        <v>Jakarta</v>
      </c>
      <c r="K7" t="str">
        <f>_xlfn.XLOOKUP(Table1[[#This Row],[ID Pelanggan]],Pelanggan!$A$2:$A$6,Pelanggan!$D$2:$D$6,,0,)</f>
        <v>Retail</v>
      </c>
      <c r="L7" s="6">
        <v>6</v>
      </c>
      <c r="M7" s="4">
        <f>Table1[[#This Row],[Harga Jual Satuan]]*Table1[[#This Row],[Jumlah]]</f>
        <v>6000000</v>
      </c>
      <c r="N7" s="4">
        <f>Table1[[#This Row],[Harga Beli Satuan]]*Table1[[#This Row],[Jumlah]]</f>
        <v>5400000</v>
      </c>
    </row>
    <row r="8" spans="1:14" x14ac:dyDescent="0.35">
      <c r="A8">
        <v>1007</v>
      </c>
      <c r="B8" s="8">
        <v>45298</v>
      </c>
      <c r="C8">
        <v>102</v>
      </c>
      <c r="D8" t="str">
        <f>_xlfn.XLOOKUP(Table1[[#This Row],[ID Produk]],Produk!$A$2:$A$6,Produk!$B$2:$B$6,,0,)</f>
        <v>Mouse</v>
      </c>
      <c r="E8" t="str">
        <f>_xlfn.XLOOKUP(Table1[[#This Row],[ID Produk]],Produk!$A$2:$A$6,Produk!$C$2:$C$6,,0,)</f>
        <v>Aksesoris</v>
      </c>
      <c r="F8" s="4">
        <f>_xlfn.XLOOKUP(Table1[[#This Row],[Nama Produk]],Produk!$B$2:$B$6,Produk!$E$2:$E$6,,,)</f>
        <v>98000</v>
      </c>
      <c r="G8" s="4">
        <f>_xlfn.XLOOKUP(Table1[[#This Row],[ID Produk]],Produk!$A$2:$A$6,Produk!$D$2:$D$6,,0,)</f>
        <v>100000</v>
      </c>
      <c r="H8">
        <v>202</v>
      </c>
      <c r="I8" t="str">
        <f>_xlfn.XLOOKUP(Table1[[#This Row],[ID Pelanggan]],Pelanggan!$A$2:$A$6,Pelanggan!$B$2:$B$6,,0,)</f>
        <v>Budi</v>
      </c>
      <c r="J8" t="str">
        <f>_xlfn.XLOOKUP(Table1[[#This Row],[ID Pelanggan]],Pelanggan!$A$2:$A$6,Pelanggan!$C$2:$C$6,,0,)</f>
        <v>Bandung</v>
      </c>
      <c r="K8" t="str">
        <f>_xlfn.XLOOKUP(Table1[[#This Row],[ID Pelanggan]],Pelanggan!$A$2:$A$6,Pelanggan!$D$2:$D$6,,0,)</f>
        <v>Retail</v>
      </c>
      <c r="L8" s="6">
        <v>2</v>
      </c>
      <c r="M8" s="4">
        <f>Table1[[#This Row],[Harga Jual Satuan]]*Table1[[#This Row],[Jumlah]]</f>
        <v>200000</v>
      </c>
      <c r="N8" s="4">
        <f>Table1[[#This Row],[Harga Beli Satuan]]*Table1[[#This Row],[Jumlah]]</f>
        <v>196000</v>
      </c>
    </row>
    <row r="9" spans="1:14" x14ac:dyDescent="0.35">
      <c r="A9">
        <v>1008</v>
      </c>
      <c r="B9" s="8">
        <v>45299</v>
      </c>
      <c r="C9">
        <v>103</v>
      </c>
      <c r="D9" t="str">
        <f>_xlfn.XLOOKUP(Table1[[#This Row],[ID Produk]],Produk!$A$2:$A$6,Produk!$B$2:$B$6,,0,)</f>
        <v>Keyboard</v>
      </c>
      <c r="E9" t="str">
        <f>_xlfn.XLOOKUP(Table1[[#This Row],[ID Produk]],Produk!$A$2:$A$6,Produk!$C$2:$C$6,,0,)</f>
        <v>Aksesoris</v>
      </c>
      <c r="F9" s="4">
        <f>_xlfn.XLOOKUP(Table1[[#This Row],[Nama Produk]],Produk!$B$2:$B$6,Produk!$E$2:$E$6,,,)</f>
        <v>145000</v>
      </c>
      <c r="G9" s="4">
        <f>_xlfn.XLOOKUP(Table1[[#This Row],[ID Produk]],Produk!$A$2:$A$6,Produk!$D$2:$D$6,,0,)</f>
        <v>150000</v>
      </c>
      <c r="H9">
        <v>203</v>
      </c>
      <c r="I9" t="str">
        <f>_xlfn.XLOOKUP(Table1[[#This Row],[ID Pelanggan]],Pelanggan!$A$2:$A$6,Pelanggan!$B$2:$B$6,,0,)</f>
        <v>Citra</v>
      </c>
      <c r="J9" t="str">
        <f>_xlfn.XLOOKUP(Table1[[#This Row],[ID Pelanggan]],Pelanggan!$A$2:$A$6,Pelanggan!$C$2:$C$6,,0,)</f>
        <v>Surabaya</v>
      </c>
      <c r="K9" t="str">
        <f>_xlfn.XLOOKUP(Table1[[#This Row],[ID Pelanggan]],Pelanggan!$A$2:$A$6,Pelanggan!$D$2:$D$6,,0,)</f>
        <v>Wholesale</v>
      </c>
      <c r="L9" s="6">
        <v>7</v>
      </c>
      <c r="M9" s="4">
        <f>Table1[[#This Row],[Harga Jual Satuan]]*Table1[[#This Row],[Jumlah]]</f>
        <v>1050000</v>
      </c>
      <c r="N9" s="4">
        <f>Table1[[#This Row],[Harga Beli Satuan]]*Table1[[#This Row],[Jumlah]]</f>
        <v>1015000</v>
      </c>
    </row>
    <row r="10" spans="1:14" x14ac:dyDescent="0.35">
      <c r="A10">
        <v>1009</v>
      </c>
      <c r="B10" s="8">
        <v>45300</v>
      </c>
      <c r="C10">
        <v>104</v>
      </c>
      <c r="D10" t="str">
        <f>_xlfn.XLOOKUP(Table1[[#This Row],[ID Produk]],Produk!$A$2:$A$6,Produk!$B$2:$B$6,,0,)</f>
        <v>Monitor</v>
      </c>
      <c r="E10" t="str">
        <f>_xlfn.XLOOKUP(Table1[[#This Row],[ID Produk]],Produk!$A$2:$A$6,Produk!$C$2:$C$6,,0,)</f>
        <v>Elektronik</v>
      </c>
      <c r="F10" s="4">
        <f>_xlfn.XLOOKUP(Table1[[#This Row],[Nama Produk]],Produk!$B$2:$B$6,Produk!$E$2:$E$6,,,)</f>
        <v>1475000</v>
      </c>
      <c r="G10" s="4">
        <f>_xlfn.XLOOKUP(Table1[[#This Row],[ID Produk]],Produk!$A$2:$A$6,Produk!$D$2:$D$6,,0,)</f>
        <v>1500000</v>
      </c>
      <c r="H10">
        <v>204</v>
      </c>
      <c r="I10" t="str">
        <f>_xlfn.XLOOKUP(Table1[[#This Row],[ID Pelanggan]],Pelanggan!$A$2:$A$6,Pelanggan!$B$2:$B$6,,0,)</f>
        <v>Dewi</v>
      </c>
      <c r="J10" t="str">
        <f>_xlfn.XLOOKUP(Table1[[#This Row],[ID Pelanggan]],Pelanggan!$A$2:$A$6,Pelanggan!$C$2:$C$6,,0,)</f>
        <v>Medan</v>
      </c>
      <c r="K10" t="str">
        <f>_xlfn.XLOOKUP(Table1[[#This Row],[ID Pelanggan]],Pelanggan!$A$2:$A$6,Pelanggan!$D$2:$D$6,,0,)</f>
        <v>Wholesale</v>
      </c>
      <c r="L10" s="6">
        <v>3</v>
      </c>
      <c r="M10" s="4">
        <f>Table1[[#This Row],[Harga Jual Satuan]]*Table1[[#This Row],[Jumlah]]</f>
        <v>4500000</v>
      </c>
      <c r="N10" s="4">
        <f>Table1[[#This Row],[Harga Beli Satuan]]*Table1[[#This Row],[Jumlah]]</f>
        <v>4425000</v>
      </c>
    </row>
    <row r="11" spans="1:14" x14ac:dyDescent="0.35">
      <c r="A11">
        <v>1010</v>
      </c>
      <c r="B11" s="8">
        <v>45301</v>
      </c>
      <c r="C11">
        <v>105</v>
      </c>
      <c r="D11" t="str">
        <f>_xlfn.XLOOKUP(Table1[[#This Row],[ID Produk]],Produk!$A$2:$A$6,Produk!$B$2:$B$6,,0,)</f>
        <v>Printer</v>
      </c>
      <c r="E11" t="str">
        <f>_xlfn.XLOOKUP(Table1[[#This Row],[ID Produk]],Produk!$A$2:$A$6,Produk!$C$2:$C$6,,0,)</f>
        <v>Elektronik</v>
      </c>
      <c r="F11" s="4">
        <f>_xlfn.XLOOKUP(Table1[[#This Row],[Nama Produk]],Produk!$B$2:$B$6,Produk!$E$2:$E$6,,,)</f>
        <v>1950000</v>
      </c>
      <c r="G11" s="4">
        <f>_xlfn.XLOOKUP(Table1[[#This Row],[ID Produk]],Produk!$A$2:$A$6,Produk!$D$2:$D$6,,0,)</f>
        <v>2000000</v>
      </c>
      <c r="H11">
        <v>205</v>
      </c>
      <c r="I11" t="str">
        <f>_xlfn.XLOOKUP(Table1[[#This Row],[ID Pelanggan]],Pelanggan!$A$2:$A$6,Pelanggan!$B$2:$B$6,,0,)</f>
        <v>Eka</v>
      </c>
      <c r="J11" t="str">
        <f>_xlfn.XLOOKUP(Table1[[#This Row],[ID Pelanggan]],Pelanggan!$A$2:$A$6,Pelanggan!$C$2:$C$6,,0,)</f>
        <v>Semarang</v>
      </c>
      <c r="K11" t="str">
        <f>_xlfn.XLOOKUP(Table1[[#This Row],[ID Pelanggan]],Pelanggan!$A$2:$A$6,Pelanggan!$D$2:$D$6,,0,)</f>
        <v>Retail</v>
      </c>
      <c r="L11" s="6">
        <v>2</v>
      </c>
      <c r="M11" s="4">
        <f>Table1[[#This Row],[Harga Jual Satuan]]*Table1[[#This Row],[Jumlah]]</f>
        <v>4000000</v>
      </c>
      <c r="N11" s="4">
        <f>Table1[[#This Row],[Harga Beli Satuan]]*Table1[[#This Row],[Jumlah]]</f>
        <v>3900000</v>
      </c>
    </row>
    <row r="12" spans="1:14" x14ac:dyDescent="0.35">
      <c r="A12">
        <v>1011</v>
      </c>
      <c r="B12" s="8">
        <v>45302</v>
      </c>
      <c r="C12">
        <v>101</v>
      </c>
      <c r="D12" t="str">
        <f>_xlfn.XLOOKUP(Table1[[#This Row],[ID Produk]],Produk!$A$2:$A$6,Produk!$B$2:$B$6,,0,)</f>
        <v>Laptop</v>
      </c>
      <c r="E12" t="str">
        <f>_xlfn.XLOOKUP(Table1[[#This Row],[ID Produk]],Produk!$A$2:$A$6,Produk!$C$2:$C$6,,0,)</f>
        <v>Elektronik</v>
      </c>
      <c r="F12" s="4">
        <f>_xlfn.XLOOKUP(Table1[[#This Row],[Nama Produk]],Produk!$B$2:$B$6,Produk!$E$2:$E$6,,,)</f>
        <v>900000</v>
      </c>
      <c r="G12" s="4">
        <f>_xlfn.XLOOKUP(Table1[[#This Row],[ID Produk]],Produk!$A$2:$A$6,Produk!$D$2:$D$6,,0,)</f>
        <v>1000000</v>
      </c>
      <c r="H12">
        <v>201</v>
      </c>
      <c r="I12" t="str">
        <f>_xlfn.XLOOKUP(Table1[[#This Row],[ID Pelanggan]],Pelanggan!$A$2:$A$6,Pelanggan!$B$2:$B$6,,0,)</f>
        <v>Andi</v>
      </c>
      <c r="J12" t="str">
        <f>_xlfn.XLOOKUP(Table1[[#This Row],[ID Pelanggan]],Pelanggan!$A$2:$A$6,Pelanggan!$C$2:$C$6,,0,)</f>
        <v>Jakarta</v>
      </c>
      <c r="K12" t="str">
        <f>_xlfn.XLOOKUP(Table1[[#This Row],[ID Pelanggan]],Pelanggan!$A$2:$A$6,Pelanggan!$D$2:$D$6,,0,)</f>
        <v>Retail</v>
      </c>
      <c r="L12" s="6">
        <v>4</v>
      </c>
      <c r="M12" s="4">
        <f>Table1[[#This Row],[Harga Jual Satuan]]*Table1[[#This Row],[Jumlah]]</f>
        <v>4000000</v>
      </c>
      <c r="N12" s="4">
        <f>Table1[[#This Row],[Harga Beli Satuan]]*Table1[[#This Row],[Jumlah]]</f>
        <v>3600000</v>
      </c>
    </row>
    <row r="13" spans="1:14" x14ac:dyDescent="0.35">
      <c r="A13">
        <v>1012</v>
      </c>
      <c r="B13" s="8">
        <v>45303</v>
      </c>
      <c r="C13">
        <v>102</v>
      </c>
      <c r="D13" t="str">
        <f>_xlfn.XLOOKUP(Table1[[#This Row],[ID Produk]],Produk!$A$2:$A$6,Produk!$B$2:$B$6,,0,)</f>
        <v>Mouse</v>
      </c>
      <c r="E13" t="str">
        <f>_xlfn.XLOOKUP(Table1[[#This Row],[ID Produk]],Produk!$A$2:$A$6,Produk!$C$2:$C$6,,0,)</f>
        <v>Aksesoris</v>
      </c>
      <c r="F13" s="4">
        <f>_xlfn.XLOOKUP(Table1[[#This Row],[Nama Produk]],Produk!$B$2:$B$6,Produk!$E$2:$E$6,,,)</f>
        <v>98000</v>
      </c>
      <c r="G13" s="4">
        <f>_xlfn.XLOOKUP(Table1[[#This Row],[ID Produk]],Produk!$A$2:$A$6,Produk!$D$2:$D$6,,0,)</f>
        <v>100000</v>
      </c>
      <c r="H13">
        <v>202</v>
      </c>
      <c r="I13" t="str">
        <f>_xlfn.XLOOKUP(Table1[[#This Row],[ID Pelanggan]],Pelanggan!$A$2:$A$6,Pelanggan!$B$2:$B$6,,0,)</f>
        <v>Budi</v>
      </c>
      <c r="J13" t="str">
        <f>_xlfn.XLOOKUP(Table1[[#This Row],[ID Pelanggan]],Pelanggan!$A$2:$A$6,Pelanggan!$C$2:$C$6,,0,)</f>
        <v>Bandung</v>
      </c>
      <c r="K13" t="str">
        <f>_xlfn.XLOOKUP(Table1[[#This Row],[ID Pelanggan]],Pelanggan!$A$2:$A$6,Pelanggan!$D$2:$D$6,,0,)</f>
        <v>Retail</v>
      </c>
      <c r="L13" s="6">
        <v>1</v>
      </c>
      <c r="M13" s="4">
        <f>Table1[[#This Row],[Harga Jual Satuan]]*Table1[[#This Row],[Jumlah]]</f>
        <v>100000</v>
      </c>
      <c r="N13" s="4">
        <f>Table1[[#This Row],[Harga Beli Satuan]]*Table1[[#This Row],[Jumlah]]</f>
        <v>98000</v>
      </c>
    </row>
    <row r="14" spans="1:14" x14ac:dyDescent="0.35">
      <c r="A14">
        <v>1013</v>
      </c>
      <c r="B14" s="8">
        <v>45304</v>
      </c>
      <c r="C14">
        <v>103</v>
      </c>
      <c r="D14" t="str">
        <f>_xlfn.XLOOKUP(Table1[[#This Row],[ID Produk]],Produk!$A$2:$A$6,Produk!$B$2:$B$6,,0,)</f>
        <v>Keyboard</v>
      </c>
      <c r="E14" t="str">
        <f>_xlfn.XLOOKUP(Table1[[#This Row],[ID Produk]],Produk!$A$2:$A$6,Produk!$C$2:$C$6,,0,)</f>
        <v>Aksesoris</v>
      </c>
      <c r="F14" s="4">
        <f>_xlfn.XLOOKUP(Table1[[#This Row],[Nama Produk]],Produk!$B$2:$B$6,Produk!$E$2:$E$6,,,)</f>
        <v>145000</v>
      </c>
      <c r="G14" s="4">
        <f>_xlfn.XLOOKUP(Table1[[#This Row],[ID Produk]],Produk!$A$2:$A$6,Produk!$D$2:$D$6,,0,)</f>
        <v>150000</v>
      </c>
      <c r="H14">
        <v>203</v>
      </c>
      <c r="I14" t="str">
        <f>_xlfn.XLOOKUP(Table1[[#This Row],[ID Pelanggan]],Pelanggan!$A$2:$A$6,Pelanggan!$B$2:$B$6,,0,)</f>
        <v>Citra</v>
      </c>
      <c r="J14" t="str">
        <f>_xlfn.XLOOKUP(Table1[[#This Row],[ID Pelanggan]],Pelanggan!$A$2:$A$6,Pelanggan!$C$2:$C$6,,0,)</f>
        <v>Surabaya</v>
      </c>
      <c r="K14" t="str">
        <f>_xlfn.XLOOKUP(Table1[[#This Row],[ID Pelanggan]],Pelanggan!$A$2:$A$6,Pelanggan!$D$2:$D$6,,0,)</f>
        <v>Wholesale</v>
      </c>
      <c r="L14" s="6">
        <v>6</v>
      </c>
      <c r="M14" s="4">
        <f>Table1[[#This Row],[Harga Jual Satuan]]*Table1[[#This Row],[Jumlah]]</f>
        <v>900000</v>
      </c>
      <c r="N14" s="4">
        <f>Table1[[#This Row],[Harga Beli Satuan]]*Table1[[#This Row],[Jumlah]]</f>
        <v>870000</v>
      </c>
    </row>
    <row r="15" spans="1:14" x14ac:dyDescent="0.35">
      <c r="A15">
        <v>1014</v>
      </c>
      <c r="B15" s="8">
        <v>45305</v>
      </c>
      <c r="C15">
        <v>104</v>
      </c>
      <c r="D15" t="str">
        <f>_xlfn.XLOOKUP(Table1[[#This Row],[ID Produk]],Produk!$A$2:$A$6,Produk!$B$2:$B$6,,0,)</f>
        <v>Monitor</v>
      </c>
      <c r="E15" t="str">
        <f>_xlfn.XLOOKUP(Table1[[#This Row],[ID Produk]],Produk!$A$2:$A$6,Produk!$C$2:$C$6,,0,)</f>
        <v>Elektronik</v>
      </c>
      <c r="F15" s="4">
        <f>_xlfn.XLOOKUP(Table1[[#This Row],[Nama Produk]],Produk!$B$2:$B$6,Produk!$E$2:$E$6,,,)</f>
        <v>1475000</v>
      </c>
      <c r="G15" s="4">
        <f>_xlfn.XLOOKUP(Table1[[#This Row],[ID Produk]],Produk!$A$2:$A$6,Produk!$D$2:$D$6,,0,)</f>
        <v>1500000</v>
      </c>
      <c r="H15">
        <v>204</v>
      </c>
      <c r="I15" t="str">
        <f>_xlfn.XLOOKUP(Table1[[#This Row],[ID Pelanggan]],Pelanggan!$A$2:$A$6,Pelanggan!$B$2:$B$6,,0,)</f>
        <v>Dewi</v>
      </c>
      <c r="J15" t="str">
        <f>_xlfn.XLOOKUP(Table1[[#This Row],[ID Pelanggan]],Pelanggan!$A$2:$A$6,Pelanggan!$C$2:$C$6,,0,)</f>
        <v>Medan</v>
      </c>
      <c r="K15" t="str">
        <f>_xlfn.XLOOKUP(Table1[[#This Row],[ID Pelanggan]],Pelanggan!$A$2:$A$6,Pelanggan!$D$2:$D$6,,0,)</f>
        <v>Wholesale</v>
      </c>
      <c r="L15" s="6">
        <v>5</v>
      </c>
      <c r="M15" s="4">
        <f>Table1[[#This Row],[Harga Jual Satuan]]*Table1[[#This Row],[Jumlah]]</f>
        <v>7500000</v>
      </c>
      <c r="N15" s="4">
        <f>Table1[[#This Row],[Harga Beli Satuan]]*Table1[[#This Row],[Jumlah]]</f>
        <v>7375000</v>
      </c>
    </row>
    <row r="16" spans="1:14" x14ac:dyDescent="0.35">
      <c r="A16">
        <v>1015</v>
      </c>
      <c r="B16" s="8">
        <v>45306</v>
      </c>
      <c r="C16">
        <v>105</v>
      </c>
      <c r="D16" t="str">
        <f>_xlfn.XLOOKUP(Table1[[#This Row],[ID Produk]],Produk!$A$2:$A$6,Produk!$B$2:$B$6,,0,)</f>
        <v>Printer</v>
      </c>
      <c r="E16" t="str">
        <f>_xlfn.XLOOKUP(Table1[[#This Row],[ID Produk]],Produk!$A$2:$A$6,Produk!$C$2:$C$6,,0,)</f>
        <v>Elektronik</v>
      </c>
      <c r="F16" s="4">
        <f>_xlfn.XLOOKUP(Table1[[#This Row],[Nama Produk]],Produk!$B$2:$B$6,Produk!$E$2:$E$6,,,)</f>
        <v>1950000</v>
      </c>
      <c r="G16" s="4">
        <f>_xlfn.XLOOKUP(Table1[[#This Row],[ID Produk]],Produk!$A$2:$A$6,Produk!$D$2:$D$6,,0,)</f>
        <v>2000000</v>
      </c>
      <c r="H16">
        <v>205</v>
      </c>
      <c r="I16" t="str">
        <f>_xlfn.XLOOKUP(Table1[[#This Row],[ID Pelanggan]],Pelanggan!$A$2:$A$6,Pelanggan!$B$2:$B$6,,0,)</f>
        <v>Eka</v>
      </c>
      <c r="J16" t="str">
        <f>_xlfn.XLOOKUP(Table1[[#This Row],[ID Pelanggan]],Pelanggan!$A$2:$A$6,Pelanggan!$C$2:$C$6,,0,)</f>
        <v>Semarang</v>
      </c>
      <c r="K16" t="str">
        <f>_xlfn.XLOOKUP(Table1[[#This Row],[ID Pelanggan]],Pelanggan!$A$2:$A$6,Pelanggan!$D$2:$D$6,,0,)</f>
        <v>Retail</v>
      </c>
      <c r="L16" s="6">
        <v>3</v>
      </c>
      <c r="M16" s="4">
        <f>Table1[[#This Row],[Harga Jual Satuan]]*Table1[[#This Row],[Jumlah]]</f>
        <v>6000000</v>
      </c>
      <c r="N16" s="4">
        <f>Table1[[#This Row],[Harga Beli Satuan]]*Table1[[#This Row],[Jumlah]]</f>
        <v>5850000</v>
      </c>
    </row>
    <row r="17" spans="1:14" x14ac:dyDescent="0.35">
      <c r="A17">
        <v>1016</v>
      </c>
      <c r="B17" s="8">
        <v>45307</v>
      </c>
      <c r="C17">
        <v>101</v>
      </c>
      <c r="D17" t="str">
        <f>_xlfn.XLOOKUP(Table1[[#This Row],[ID Produk]],Produk!$A$2:$A$6,Produk!$B$2:$B$6,,0,)</f>
        <v>Laptop</v>
      </c>
      <c r="E17" t="str">
        <f>_xlfn.XLOOKUP(Table1[[#This Row],[ID Produk]],Produk!$A$2:$A$6,Produk!$C$2:$C$6,,0,)</f>
        <v>Elektronik</v>
      </c>
      <c r="F17" s="4">
        <f>_xlfn.XLOOKUP(Table1[[#This Row],[Nama Produk]],Produk!$B$2:$B$6,Produk!$E$2:$E$6,,,)</f>
        <v>900000</v>
      </c>
      <c r="G17" s="4">
        <f>_xlfn.XLOOKUP(Table1[[#This Row],[ID Produk]],Produk!$A$2:$A$6,Produk!$D$2:$D$6,,0,)</f>
        <v>1000000</v>
      </c>
      <c r="H17">
        <v>201</v>
      </c>
      <c r="I17" t="str">
        <f>_xlfn.XLOOKUP(Table1[[#This Row],[ID Pelanggan]],Pelanggan!$A$2:$A$6,Pelanggan!$B$2:$B$6,,0,)</f>
        <v>Andi</v>
      </c>
      <c r="J17" t="str">
        <f>_xlfn.XLOOKUP(Table1[[#This Row],[ID Pelanggan]],Pelanggan!$A$2:$A$6,Pelanggan!$C$2:$C$6,,0,)</f>
        <v>Jakarta</v>
      </c>
      <c r="K17" t="str">
        <f>_xlfn.XLOOKUP(Table1[[#This Row],[ID Pelanggan]],Pelanggan!$A$2:$A$6,Pelanggan!$D$2:$D$6,,0,)</f>
        <v>Retail</v>
      </c>
      <c r="L17" s="6">
        <v>2</v>
      </c>
      <c r="M17" s="4">
        <f>Table1[[#This Row],[Harga Jual Satuan]]*Table1[[#This Row],[Jumlah]]</f>
        <v>2000000</v>
      </c>
      <c r="N17" s="4">
        <f>Table1[[#This Row],[Harga Beli Satuan]]*Table1[[#This Row],[Jumlah]]</f>
        <v>1800000</v>
      </c>
    </row>
    <row r="18" spans="1:14" x14ac:dyDescent="0.35">
      <c r="A18">
        <v>1017</v>
      </c>
      <c r="B18" s="8">
        <v>45308</v>
      </c>
      <c r="C18">
        <v>102</v>
      </c>
      <c r="D18" t="str">
        <f>_xlfn.XLOOKUP(Table1[[#This Row],[ID Produk]],Produk!$A$2:$A$6,Produk!$B$2:$B$6,,0,)</f>
        <v>Mouse</v>
      </c>
      <c r="E18" t="str">
        <f>_xlfn.XLOOKUP(Table1[[#This Row],[ID Produk]],Produk!$A$2:$A$6,Produk!$C$2:$C$6,,0,)</f>
        <v>Aksesoris</v>
      </c>
      <c r="F18" s="4">
        <f>_xlfn.XLOOKUP(Table1[[#This Row],[Nama Produk]],Produk!$B$2:$B$6,Produk!$E$2:$E$6,,,)</f>
        <v>98000</v>
      </c>
      <c r="G18" s="4">
        <f>_xlfn.XLOOKUP(Table1[[#This Row],[ID Produk]],Produk!$A$2:$A$6,Produk!$D$2:$D$6,,0,)</f>
        <v>100000</v>
      </c>
      <c r="H18">
        <v>202</v>
      </c>
      <c r="I18" t="str">
        <f>_xlfn.XLOOKUP(Table1[[#This Row],[ID Pelanggan]],Pelanggan!$A$2:$A$6,Pelanggan!$B$2:$B$6,,0,)</f>
        <v>Budi</v>
      </c>
      <c r="J18" t="str">
        <f>_xlfn.XLOOKUP(Table1[[#This Row],[ID Pelanggan]],Pelanggan!$A$2:$A$6,Pelanggan!$C$2:$C$6,,0,)</f>
        <v>Bandung</v>
      </c>
      <c r="K18" t="str">
        <f>_xlfn.XLOOKUP(Table1[[#This Row],[ID Pelanggan]],Pelanggan!$A$2:$A$6,Pelanggan!$D$2:$D$6,,0,)</f>
        <v>Retail</v>
      </c>
      <c r="L18" s="6">
        <v>4</v>
      </c>
      <c r="M18" s="4">
        <f>Table1[[#This Row],[Harga Jual Satuan]]*Table1[[#This Row],[Jumlah]]</f>
        <v>400000</v>
      </c>
      <c r="N18" s="4">
        <f>Table1[[#This Row],[Harga Beli Satuan]]*Table1[[#This Row],[Jumlah]]</f>
        <v>392000</v>
      </c>
    </row>
    <row r="19" spans="1:14" x14ac:dyDescent="0.35">
      <c r="A19">
        <v>1018</v>
      </c>
      <c r="B19" s="8">
        <v>45309</v>
      </c>
      <c r="C19">
        <v>103</v>
      </c>
      <c r="D19" t="str">
        <f>_xlfn.XLOOKUP(Table1[[#This Row],[ID Produk]],Produk!$A$2:$A$6,Produk!$B$2:$B$6,,0,)</f>
        <v>Keyboard</v>
      </c>
      <c r="E19" t="str">
        <f>_xlfn.XLOOKUP(Table1[[#This Row],[ID Produk]],Produk!$A$2:$A$6,Produk!$C$2:$C$6,,0,)</f>
        <v>Aksesoris</v>
      </c>
      <c r="F19" s="4">
        <f>_xlfn.XLOOKUP(Table1[[#This Row],[Nama Produk]],Produk!$B$2:$B$6,Produk!$E$2:$E$6,,,)</f>
        <v>145000</v>
      </c>
      <c r="G19" s="4">
        <f>_xlfn.XLOOKUP(Table1[[#This Row],[ID Produk]],Produk!$A$2:$A$6,Produk!$D$2:$D$6,,0,)</f>
        <v>150000</v>
      </c>
      <c r="H19">
        <v>203</v>
      </c>
      <c r="I19" t="str">
        <f>_xlfn.XLOOKUP(Table1[[#This Row],[ID Pelanggan]],Pelanggan!$A$2:$A$6,Pelanggan!$B$2:$B$6,,0,)</f>
        <v>Citra</v>
      </c>
      <c r="J19" t="str">
        <f>_xlfn.XLOOKUP(Table1[[#This Row],[ID Pelanggan]],Pelanggan!$A$2:$A$6,Pelanggan!$C$2:$C$6,,0,)</f>
        <v>Surabaya</v>
      </c>
      <c r="K19" t="str">
        <f>_xlfn.XLOOKUP(Table1[[#This Row],[ID Pelanggan]],Pelanggan!$A$2:$A$6,Pelanggan!$D$2:$D$6,,0,)</f>
        <v>Wholesale</v>
      </c>
      <c r="L19" s="6">
        <v>1</v>
      </c>
      <c r="M19" s="4">
        <f>Table1[[#This Row],[Harga Jual Satuan]]*Table1[[#This Row],[Jumlah]]</f>
        <v>150000</v>
      </c>
      <c r="N19" s="4">
        <f>Table1[[#This Row],[Harga Beli Satuan]]*Table1[[#This Row],[Jumlah]]</f>
        <v>145000</v>
      </c>
    </row>
    <row r="20" spans="1:14" x14ac:dyDescent="0.35">
      <c r="A20">
        <v>1019</v>
      </c>
      <c r="B20" s="8">
        <v>45310</v>
      </c>
      <c r="C20">
        <v>104</v>
      </c>
      <c r="D20" t="str">
        <f>_xlfn.XLOOKUP(Table1[[#This Row],[ID Produk]],Produk!$A$2:$A$6,Produk!$B$2:$B$6,,0,)</f>
        <v>Monitor</v>
      </c>
      <c r="E20" t="str">
        <f>_xlfn.XLOOKUP(Table1[[#This Row],[ID Produk]],Produk!$A$2:$A$6,Produk!$C$2:$C$6,,0,)</f>
        <v>Elektronik</v>
      </c>
      <c r="F20" s="4">
        <f>_xlfn.XLOOKUP(Table1[[#This Row],[Nama Produk]],Produk!$B$2:$B$6,Produk!$E$2:$E$6,,,)</f>
        <v>1475000</v>
      </c>
      <c r="G20" s="4">
        <f>_xlfn.XLOOKUP(Table1[[#This Row],[ID Produk]],Produk!$A$2:$A$6,Produk!$D$2:$D$6,,0,)</f>
        <v>1500000</v>
      </c>
      <c r="H20">
        <v>204</v>
      </c>
      <c r="I20" t="str">
        <f>_xlfn.XLOOKUP(Table1[[#This Row],[ID Pelanggan]],Pelanggan!$A$2:$A$6,Pelanggan!$B$2:$B$6,,0,)</f>
        <v>Dewi</v>
      </c>
      <c r="J20" t="str">
        <f>_xlfn.XLOOKUP(Table1[[#This Row],[ID Pelanggan]],Pelanggan!$A$2:$A$6,Pelanggan!$C$2:$C$6,,0,)</f>
        <v>Medan</v>
      </c>
      <c r="K20" t="str">
        <f>_xlfn.XLOOKUP(Table1[[#This Row],[ID Pelanggan]],Pelanggan!$A$2:$A$6,Pelanggan!$D$2:$D$6,,0,)</f>
        <v>Wholesale</v>
      </c>
      <c r="L20" s="6">
        <v>5</v>
      </c>
      <c r="M20" s="4">
        <f>Table1[[#This Row],[Harga Jual Satuan]]*Table1[[#This Row],[Jumlah]]</f>
        <v>7500000</v>
      </c>
      <c r="N20" s="4">
        <f>Table1[[#This Row],[Harga Beli Satuan]]*Table1[[#This Row],[Jumlah]]</f>
        <v>7375000</v>
      </c>
    </row>
    <row r="21" spans="1:14" x14ac:dyDescent="0.35">
      <c r="A21">
        <v>1020</v>
      </c>
      <c r="B21" s="8">
        <v>45311</v>
      </c>
      <c r="C21">
        <v>105</v>
      </c>
      <c r="D21" t="str">
        <f>_xlfn.XLOOKUP(Table1[[#This Row],[ID Produk]],Produk!$A$2:$A$6,Produk!$B$2:$B$6,,0,)</f>
        <v>Printer</v>
      </c>
      <c r="E21" t="str">
        <f>_xlfn.XLOOKUP(Table1[[#This Row],[ID Produk]],Produk!$A$2:$A$6,Produk!$C$2:$C$6,,0,)</f>
        <v>Elektronik</v>
      </c>
      <c r="F21" s="4">
        <f>_xlfn.XLOOKUP(Table1[[#This Row],[Nama Produk]],Produk!$B$2:$B$6,Produk!$E$2:$E$6,,,)</f>
        <v>1950000</v>
      </c>
      <c r="G21" s="4">
        <f>_xlfn.XLOOKUP(Table1[[#This Row],[ID Produk]],Produk!$A$2:$A$6,Produk!$D$2:$D$6,,0,)</f>
        <v>2000000</v>
      </c>
      <c r="H21">
        <v>205</v>
      </c>
      <c r="I21" t="str">
        <f>_xlfn.XLOOKUP(Table1[[#This Row],[ID Pelanggan]],Pelanggan!$A$2:$A$6,Pelanggan!$B$2:$B$6,,0,)</f>
        <v>Eka</v>
      </c>
      <c r="J21" t="str">
        <f>_xlfn.XLOOKUP(Table1[[#This Row],[ID Pelanggan]],Pelanggan!$A$2:$A$6,Pelanggan!$C$2:$C$6,,0,)</f>
        <v>Semarang</v>
      </c>
      <c r="K21" t="str">
        <f>_xlfn.XLOOKUP(Table1[[#This Row],[ID Pelanggan]],Pelanggan!$A$2:$A$6,Pelanggan!$D$2:$D$6,,0,)</f>
        <v>Retail</v>
      </c>
      <c r="L21" s="6">
        <v>6</v>
      </c>
      <c r="M21" s="4">
        <f>Table1[[#This Row],[Harga Jual Satuan]]*Table1[[#This Row],[Jumlah]]</f>
        <v>12000000</v>
      </c>
      <c r="N21" s="4">
        <f>Table1[[#This Row],[Harga Beli Satuan]]*Table1[[#This Row],[Jumlah]]</f>
        <v>11700000</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
  <sheetViews>
    <sheetView workbookViewId="0">
      <selection activeCell="F7" sqref="F7"/>
    </sheetView>
  </sheetViews>
  <sheetFormatPr defaultRowHeight="14.5" x14ac:dyDescent="0.35"/>
  <cols>
    <col min="1" max="1" width="9.1796875" bestFit="1" customWidth="1"/>
    <col min="2" max="2" width="12.26953125" bestFit="1" customWidth="1"/>
    <col min="3" max="3" width="9.08984375" bestFit="1" customWidth="1"/>
    <col min="4" max="4" width="15.7265625" bestFit="1" customWidth="1"/>
    <col min="5" max="5" width="15.54296875" bestFit="1" customWidth="1"/>
  </cols>
  <sheetData>
    <row r="1" spans="1:5" x14ac:dyDescent="0.35">
      <c r="A1" s="1" t="s">
        <v>2</v>
      </c>
      <c r="B1" s="1" t="s">
        <v>5</v>
      </c>
      <c r="C1" s="1" t="s">
        <v>6</v>
      </c>
      <c r="D1" s="1" t="s">
        <v>38</v>
      </c>
      <c r="E1" s="1" t="s">
        <v>39</v>
      </c>
    </row>
    <row r="2" spans="1:5" x14ac:dyDescent="0.35">
      <c r="A2">
        <v>101</v>
      </c>
      <c r="B2" t="s">
        <v>7</v>
      </c>
      <c r="C2" t="s">
        <v>12</v>
      </c>
      <c r="D2">
        <v>1000000</v>
      </c>
      <c r="E2">
        <v>900000</v>
      </c>
    </row>
    <row r="3" spans="1:5" x14ac:dyDescent="0.35">
      <c r="A3">
        <v>102</v>
      </c>
      <c r="B3" t="s">
        <v>8</v>
      </c>
      <c r="C3" t="s">
        <v>13</v>
      </c>
      <c r="D3">
        <v>100000</v>
      </c>
      <c r="E3">
        <v>98000</v>
      </c>
    </row>
    <row r="4" spans="1:5" x14ac:dyDescent="0.35">
      <c r="A4">
        <v>103</v>
      </c>
      <c r="B4" t="s">
        <v>9</v>
      </c>
      <c r="C4" t="s">
        <v>13</v>
      </c>
      <c r="D4">
        <v>150000</v>
      </c>
      <c r="E4">
        <v>145000</v>
      </c>
    </row>
    <row r="5" spans="1:5" x14ac:dyDescent="0.35">
      <c r="A5">
        <v>104</v>
      </c>
      <c r="B5" t="s">
        <v>10</v>
      </c>
      <c r="C5" t="s">
        <v>12</v>
      </c>
      <c r="D5">
        <v>1500000</v>
      </c>
      <c r="E5">
        <v>1475000</v>
      </c>
    </row>
    <row r="6" spans="1:5" x14ac:dyDescent="0.35">
      <c r="A6">
        <v>105</v>
      </c>
      <c r="B6" t="s">
        <v>11</v>
      </c>
      <c r="C6" t="s">
        <v>12</v>
      </c>
      <c r="D6">
        <v>2000000</v>
      </c>
      <c r="E6">
        <v>1950000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
  <sheetViews>
    <sheetView workbookViewId="0"/>
  </sheetViews>
  <sheetFormatPr defaultRowHeight="14.5" x14ac:dyDescent="0.35"/>
  <cols>
    <col min="4" max="4" width="13.453125" bestFit="1" customWidth="1"/>
  </cols>
  <sheetData>
    <row r="1" spans="1:4" x14ac:dyDescent="0.35">
      <c r="A1" s="1" t="s">
        <v>3</v>
      </c>
      <c r="B1" s="1" t="s">
        <v>14</v>
      </c>
      <c r="C1" s="1" t="s">
        <v>15</v>
      </c>
      <c r="D1" s="1" t="s">
        <v>16</v>
      </c>
    </row>
    <row r="2" spans="1:4" x14ac:dyDescent="0.35">
      <c r="A2">
        <v>201</v>
      </c>
      <c r="B2" t="s">
        <v>17</v>
      </c>
      <c r="C2" t="s">
        <v>22</v>
      </c>
      <c r="D2" t="s">
        <v>27</v>
      </c>
    </row>
    <row r="3" spans="1:4" x14ac:dyDescent="0.35">
      <c r="A3">
        <v>202</v>
      </c>
      <c r="B3" t="s">
        <v>18</v>
      </c>
      <c r="C3" t="s">
        <v>23</v>
      </c>
      <c r="D3" t="s">
        <v>27</v>
      </c>
    </row>
    <row r="4" spans="1:4" x14ac:dyDescent="0.35">
      <c r="A4">
        <v>203</v>
      </c>
      <c r="B4" t="s">
        <v>19</v>
      </c>
      <c r="C4" t="s">
        <v>24</v>
      </c>
      <c r="D4" t="s">
        <v>28</v>
      </c>
    </row>
    <row r="5" spans="1:4" x14ac:dyDescent="0.35">
      <c r="A5">
        <v>204</v>
      </c>
      <c r="B5" t="s">
        <v>20</v>
      </c>
      <c r="C5" t="s">
        <v>25</v>
      </c>
      <c r="D5" t="s">
        <v>28</v>
      </c>
    </row>
    <row r="6" spans="1:4" x14ac:dyDescent="0.35">
      <c r="A6">
        <v>205</v>
      </c>
      <c r="B6" t="s">
        <v>21</v>
      </c>
      <c r="C6" t="s">
        <v>26</v>
      </c>
      <c r="D6"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Pengolahan Data</vt:lpstr>
      <vt:lpstr>Penjualan</vt:lpstr>
      <vt:lpstr>Produk</vt:lpstr>
      <vt:lpstr>Pelanggan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Buya Al-Fariz</dc:creator>
  <cp:lastModifiedBy>Buya Al-Fariz</cp:lastModifiedBy>
  <dcterms:created xsi:type="dcterms:W3CDTF">2025-02-03T01:28:28Z</dcterms:created>
  <dcterms:modified xsi:type="dcterms:W3CDTF">2025-02-21T09:19:42Z</dcterms:modified>
</cp:coreProperties>
</file>