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peed\OneDrive\Desktop\STFC\"/>
    </mc:Choice>
  </mc:AlternateContent>
  <xr:revisionPtr revIDLastSave="0" documentId="13_ncr:1_{C786DC6D-A0EE-467A-A36E-452AD027F1A3}" xr6:coauthVersionLast="47" xr6:coauthVersionMax="47" xr10:uidLastSave="{00000000-0000-0000-0000-000000000000}"/>
  <bookViews>
    <workbookView xWindow="3855" yWindow="2685" windowWidth="21600" windowHeight="11295" xr2:uid="{00000000-000D-0000-FFFF-FFFF00000000}"/>
  </bookViews>
  <sheets>
    <sheet name="Full List" sheetId="1" r:id="rId1"/>
    <sheet name="Max Levels Needed" sheetId="2" r:id="rId2"/>
    <sheet name="Copy of Alliance Exo ATAs" sheetId="3" r:id="rId3"/>
    <sheet name="Copy of ATA list" sheetId="4" r:id="rId4"/>
  </sheets>
  <definedNames>
    <definedName name="_xlnm._FilterDatabase" localSheetId="0" hidden="1">'Full List'!$A$8:$L$72</definedName>
  </definedNames>
  <calcPr calcId="191029"/>
</workbook>
</file>

<file path=xl/calcChain.xml><?xml version="1.0" encoding="utf-8"?>
<calcChain xmlns="http://schemas.openxmlformats.org/spreadsheetml/2006/main">
  <c r="T19" i="4" l="1"/>
  <c r="U19" i="4" s="1"/>
  <c r="S19" i="4"/>
  <c r="T18" i="4"/>
  <c r="U18" i="4" s="1"/>
  <c r="S18" i="4"/>
  <c r="T17" i="4"/>
  <c r="U17" i="4" s="1"/>
  <c r="S17" i="4"/>
  <c r="T16" i="4"/>
  <c r="U16" i="4" s="1"/>
  <c r="S16" i="4"/>
  <c r="T15" i="4"/>
  <c r="U15" i="4" s="1"/>
  <c r="S15" i="4"/>
  <c r="T14" i="4"/>
  <c r="U14" i="4" s="1"/>
  <c r="S14" i="4"/>
  <c r="T13" i="4"/>
  <c r="U13" i="4" s="1"/>
  <c r="S13" i="4"/>
  <c r="T12" i="4"/>
  <c r="U12" i="4" s="1"/>
  <c r="S12" i="4"/>
  <c r="T11" i="4"/>
  <c r="U11" i="4" s="1"/>
  <c r="S11" i="4"/>
  <c r="T10" i="4"/>
  <c r="U10" i="4" s="1"/>
  <c r="S10" i="4"/>
  <c r="T9" i="4"/>
  <c r="U9" i="4" s="1"/>
  <c r="S9" i="4"/>
  <c r="T8" i="4"/>
  <c r="U8" i="4" s="1"/>
  <c r="S8" i="4"/>
  <c r="T7" i="4"/>
  <c r="U7" i="4" s="1"/>
  <c r="S7" i="4"/>
  <c r="T6" i="4"/>
  <c r="U6" i="4" s="1"/>
  <c r="S6" i="4"/>
  <c r="T5" i="4"/>
  <c r="U5" i="4" s="1"/>
  <c r="S5" i="4"/>
  <c r="T4" i="4"/>
  <c r="U4" i="4" s="1"/>
  <c r="S4" i="4"/>
  <c r="T3" i="4"/>
  <c r="U3" i="4" s="1"/>
  <c r="S3" i="4"/>
  <c r="T2" i="4"/>
  <c r="U2" i="4" s="1"/>
  <c r="S2" i="4"/>
  <c r="C29" i="3"/>
  <c r="D29" i="3" s="1"/>
  <c r="C28" i="3"/>
  <c r="D28" i="3" s="1"/>
  <c r="C27" i="3"/>
  <c r="D27" i="3" s="1"/>
  <c r="C26" i="3"/>
  <c r="D26" i="3" s="1"/>
  <c r="C25" i="3"/>
  <c r="D25" i="3" s="1"/>
  <c r="B6" i="3"/>
  <c r="B5" i="3"/>
  <c r="I72" i="1"/>
  <c r="I71" i="1"/>
  <c r="I70" i="1"/>
  <c r="I69" i="1"/>
  <c r="I7" i="1" s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L7" i="1"/>
  <c r="K7" i="1"/>
  <c r="J7" i="1"/>
  <c r="F7" i="1"/>
  <c r="F6" i="1"/>
  <c r="G6" i="1" s="1"/>
  <c r="K5" i="1"/>
  <c r="J5" i="1"/>
  <c r="I5" i="1"/>
  <c r="G5" i="1"/>
  <c r="H5" i="1" s="1"/>
  <c r="F5" i="1"/>
  <c r="F4" i="1"/>
  <c r="G4" i="1" s="1"/>
  <c r="K3" i="1"/>
  <c r="J3" i="1"/>
  <c r="I3" i="1"/>
  <c r="G3" i="1"/>
  <c r="H3" i="1" s="1"/>
  <c r="F3" i="1"/>
  <c r="F2" i="1"/>
  <c r="G2" i="1" s="1"/>
  <c r="I4" i="1" l="1"/>
  <c r="H4" i="1"/>
  <c r="J4" i="1"/>
  <c r="K4" i="1"/>
  <c r="J2" i="1"/>
  <c r="H2" i="1"/>
  <c r="K2" i="1"/>
  <c r="I2" i="1"/>
  <c r="J6" i="1"/>
  <c r="H6" i="1"/>
  <c r="I6" i="1"/>
  <c r="K6" i="1"/>
</calcChain>
</file>

<file path=xl/sharedStrings.xml><?xml version="1.0" encoding="utf-8"?>
<sst xmlns="http://schemas.openxmlformats.org/spreadsheetml/2006/main" count="381" uniqueCount="152">
  <si>
    <t>Intelligence Research (ops 51+)</t>
  </si>
  <si>
    <t>Ops</t>
  </si>
  <si>
    <t>Daily Events</t>
  </si>
  <si>
    <t>Converted</t>
  </si>
  <si>
    <t>1 hwy</t>
  </si>
  <si>
    <t>origin hwy</t>
  </si>
  <si>
    <t>Max 1 faction</t>
  </si>
  <si>
    <t>Max all</t>
  </si>
  <si>
    <t>51-52</t>
  </si>
  <si>
    <t>53-54</t>
  </si>
  <si>
    <t>All researches and their costs. Insert your inventory to determine your over/under.</t>
  </si>
  <si>
    <t>55-56</t>
  </si>
  <si>
    <t>57-58</t>
  </si>
  <si>
    <t>59-60</t>
  </si>
  <si>
    <t>Selected:</t>
  </si>
  <si>
    <t>#</t>
  </si>
  <si>
    <t>To do</t>
  </si>
  <si>
    <t>Research</t>
  </si>
  <si>
    <t>lvl</t>
  </si>
  <si>
    <t>Pre Req</t>
  </si>
  <si>
    <t>Power</t>
  </si>
  <si>
    <t>R&amp;D</t>
  </si>
  <si>
    <t>Seconds</t>
  </si>
  <si>
    <t>Days</t>
  </si>
  <si>
    <t>S31</t>
  </si>
  <si>
    <t>KSG</t>
  </si>
  <si>
    <t>R.I.</t>
  </si>
  <si>
    <t>Section 31 Critical Hit Chance</t>
  </si>
  <si>
    <t>KSG Shield Mitigation</t>
  </si>
  <si>
    <t>Immortal Tactical Training</t>
  </si>
  <si>
    <t>Section 31 Critical Hit Damage</t>
  </si>
  <si>
    <t>S31 CHC1</t>
  </si>
  <si>
    <t>S31 CHC3</t>
  </si>
  <si>
    <t>S31 CHC5</t>
  </si>
  <si>
    <t>KSG Critical Chance Reduction</t>
  </si>
  <si>
    <t>KSG SM1</t>
  </si>
  <si>
    <t>KSG SM3</t>
  </si>
  <si>
    <t>KSG SM5</t>
  </si>
  <si>
    <t>Immortal Shield Mitigation Reduction</t>
  </si>
  <si>
    <t>ITT1</t>
  </si>
  <si>
    <t>ITT3</t>
  </si>
  <si>
    <t>ITT5</t>
  </si>
  <si>
    <t>5* Section 31 Station Damage</t>
  </si>
  <si>
    <t>S31 CHD1</t>
  </si>
  <si>
    <t>S31 CHC2</t>
  </si>
  <si>
    <t>S31 CHD3</t>
  </si>
  <si>
    <t>S31 CHD4</t>
  </si>
  <si>
    <t>S31 CHD5</t>
  </si>
  <si>
    <t>5* KSG Defensive Maneuvers</t>
  </si>
  <si>
    <t>KSG CCR1</t>
  </si>
  <si>
    <t>KSG SM2</t>
  </si>
  <si>
    <t>KSG CCR3</t>
  </si>
  <si>
    <t>KSG CCR4</t>
  </si>
  <si>
    <t>KSG CCR5</t>
  </si>
  <si>
    <t>5* Immortal Offensive Strategies</t>
  </si>
  <si>
    <t>ISMR1</t>
  </si>
  <si>
    <t>ITT2</t>
  </si>
  <si>
    <t>ISMR3</t>
  </si>
  <si>
    <t>ISMR4</t>
  </si>
  <si>
    <t>ISMR5</t>
  </si>
  <si>
    <t>Section 31 Superhighway</t>
  </si>
  <si>
    <t>5* S31 SD4</t>
  </si>
  <si>
    <t>KSG Superhighway</t>
  </si>
  <si>
    <t>5* KSG DM4</t>
  </si>
  <si>
    <t>Immortal Superhighway</t>
  </si>
  <si>
    <t>5* IOS4</t>
  </si>
  <si>
    <t>Origin &amp; Borg Superhighways</t>
  </si>
  <si>
    <t>All superhighways</t>
  </si>
  <si>
    <t>Alliance Exocomp ATA mission</t>
  </si>
  <si>
    <t>Available for ops 51+, requires refined intelligence, 3 day rare</t>
  </si>
  <si>
    <t>Pool of Exos:</t>
  </si>
  <si>
    <t>Ops Bracket</t>
  </si>
  <si>
    <t>Impulse Speed</t>
  </si>
  <si>
    <t xml:space="preserve">Armada damage </t>
  </si>
  <si>
    <t>Repair</t>
  </si>
  <si>
    <t>Capture node damage</t>
  </si>
  <si>
    <t>Warp Speed</t>
  </si>
  <si>
    <t>Building Efficiency</t>
  </si>
  <si>
    <t>PVP damage</t>
  </si>
  <si>
    <t>Mining</t>
  </si>
  <si>
    <t>Repair Cost Efficiency</t>
  </si>
  <si>
    <r>
      <rPr>
        <sz val="12"/>
        <color rgb="FFD9D9D9"/>
        <rFont val="Arial"/>
      </rPr>
      <t xml:space="preserve">Alliance Exocomp ATA </t>
    </r>
    <r>
      <rPr>
        <b/>
        <sz val="12"/>
        <color rgb="FFD9D9D9"/>
        <rFont val="Arial"/>
      </rPr>
      <t>Crit Chance</t>
    </r>
    <r>
      <rPr>
        <sz val="12"/>
        <color rgb="FFD9D9D9"/>
        <rFont val="Arial"/>
      </rPr>
      <t xml:space="preserve"> by OPs (3% per trait point)</t>
    </r>
  </si>
  <si>
    <t>??</t>
  </si>
  <si>
    <t>Stat</t>
  </si>
  <si>
    <t>Range</t>
  </si>
  <si>
    <t>Cost to start</t>
  </si>
  <si>
    <t>0%-75%</t>
  </si>
  <si>
    <t>20-29</t>
  </si>
  <si>
    <t>30-39</t>
  </si>
  <si>
    <t>53-55</t>
  </si>
  <si>
    <t>40-50</t>
  </si>
  <si>
    <t>56-57</t>
  </si>
  <si>
    <t>10%-85%</t>
  </si>
  <si>
    <t>51-60</t>
  </si>
  <si>
    <t>58-59</t>
  </si>
  <si>
    <t>Intel</t>
  </si>
  <si>
    <t>25%-100%</t>
  </si>
  <si>
    <t>Main Stat</t>
  </si>
  <si>
    <t>Defense</t>
  </si>
  <si>
    <t>cost scales w/ ops</t>
  </si>
  <si>
    <t>Attack</t>
  </si>
  <si>
    <t>Health</t>
  </si>
  <si>
    <t>Created by JulesVern, with data from the STFC Officer Tool</t>
  </si>
  <si>
    <t>Rev: 5/31/23</t>
  </si>
  <si>
    <t>Trait 1</t>
  </si>
  <si>
    <t>Focused</t>
  </si>
  <si>
    <t>Relentless</t>
  </si>
  <si>
    <t>Leader</t>
  </si>
  <si>
    <t>Traits 2,3,4</t>
  </si>
  <si>
    <t>Rogue, Thief, Resourceful</t>
  </si>
  <si>
    <t>Rec. Crew</t>
  </si>
  <si>
    <t>Intelligence Event</t>
  </si>
  <si>
    <t>Alliance Exo mission</t>
  </si>
  <si>
    <t>Name</t>
  </si>
  <si>
    <t>Rarity</t>
  </si>
  <si>
    <t>Duration</t>
  </si>
  <si>
    <t>CritMin</t>
  </si>
  <si>
    <t>CritMax</t>
  </si>
  <si>
    <t>MinLevel</t>
  </si>
  <si>
    <t>MaxLevel</t>
  </si>
  <si>
    <t>KeyStat</t>
  </si>
  <si>
    <t>TargetStat</t>
  </si>
  <si>
    <t>Slots</t>
  </si>
  <si>
    <t>Trait1</t>
  </si>
  <si>
    <t>Trait1Cap</t>
  </si>
  <si>
    <t>Trait2</t>
  </si>
  <si>
    <t>Trait2Cap</t>
  </si>
  <si>
    <t>Trait3</t>
  </si>
  <si>
    <t>Trait3Cap</t>
  </si>
  <si>
    <t>Trait4</t>
  </si>
  <si>
    <t>Trait4Cap</t>
  </si>
  <si>
    <t>Total Traits</t>
  </si>
  <si>
    <t>Crit Max-Min</t>
  </si>
  <si>
    <t>Trait cost increment</t>
  </si>
  <si>
    <t>Alliance Exo Option 1</t>
  </si>
  <si>
    <t>Alliance Exo Option 2</t>
  </si>
  <si>
    <t>Alliance Exo Option 3</t>
  </si>
  <si>
    <t>Faction</t>
  </si>
  <si>
    <t>I Cost</t>
  </si>
  <si>
    <t>Alliance Exocomps</t>
  </si>
  <si>
    <t>Rare</t>
  </si>
  <si>
    <t>Rogue</t>
  </si>
  <si>
    <t>Thief</t>
  </si>
  <si>
    <t>Resourceful</t>
  </si>
  <si>
    <t>Armada Damage</t>
  </si>
  <si>
    <t>Repair Speed</t>
  </si>
  <si>
    <t>Capture Node Damage</t>
  </si>
  <si>
    <t>Building RSS Efficiency</t>
  </si>
  <si>
    <t>PvP Damage</t>
  </si>
  <si>
    <t>Alliance Exocomps Mk.II</t>
  </si>
  <si>
    <t>Alliance Exocomps Mk.III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</si>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</sst>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/d/yy"/>
  </numFmts>
  <fonts count="21" x14ac:knownFonts="1">
    <font>
      <sz val="10"/>
      <color rgb="FF000000"/>
      <name val="Arial"/>
      <scheme val="minor"/>
    </font>
    <font>
      <b/>
      <i/>
      <sz val="14"/>
      <color theme="1"/>
      <name val="Roboto"/>
    </font>
    <font>
      <b/>
      <sz val="10"/>
      <color theme="1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6"/>
      <color rgb="FFD9D9D9"/>
      <name val="Arial"/>
      <scheme val="minor"/>
    </font>
    <font>
      <sz val="10"/>
      <color rgb="FFD9D9D9"/>
      <name val="Arial"/>
      <scheme val="minor"/>
    </font>
    <font>
      <sz val="12"/>
      <color rgb="FFD9D9D9"/>
      <name val="Arial"/>
      <scheme val="minor"/>
    </font>
    <font>
      <sz val="10"/>
      <color rgb="FF1F313D"/>
      <name val="Arial"/>
      <scheme val="minor"/>
    </font>
    <font>
      <b/>
      <sz val="10"/>
      <color rgb="FFD9D9D9"/>
      <name val="Arial"/>
      <scheme val="minor"/>
    </font>
    <font>
      <i/>
      <sz val="10"/>
      <color rgb="FFB7B7B7"/>
      <name val="Arial"/>
      <scheme val="minor"/>
    </font>
    <font>
      <i/>
      <sz val="10"/>
      <color rgb="FF999999"/>
      <name val="Arial"/>
      <scheme val="minor"/>
    </font>
    <font>
      <b/>
      <sz val="10"/>
      <color rgb="FFD9D9D9"/>
      <name val="Roboto"/>
    </font>
    <font>
      <sz val="10"/>
      <color rgb="FFD9D9D9"/>
      <name val="Arial"/>
    </font>
    <font>
      <b/>
      <sz val="10"/>
      <color rgb="FFFBBC04"/>
      <name val="Arial"/>
    </font>
    <font>
      <sz val="10"/>
      <color rgb="FFFBBC04"/>
      <name val="Arial"/>
    </font>
    <font>
      <sz val="10"/>
      <color rgb="FFFBBC04"/>
      <name val="Arial"/>
      <scheme val="minor"/>
    </font>
    <font>
      <sz val="12"/>
      <color rgb="FFD9D9D9"/>
      <name val="Arial"/>
    </font>
    <font>
      <b/>
      <sz val="12"/>
      <color rgb="FFD9D9D9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1F313D"/>
        <bgColor rgb="FF1F313D"/>
      </patternFill>
    </fill>
    <fill>
      <patternFill patternType="solid">
        <fgColor rgb="FF1155CC"/>
        <bgColor rgb="FF1155CC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A4C2F4"/>
      </left>
      <right/>
      <top style="medium">
        <color rgb="FFA4C2F4"/>
      </top>
      <bottom/>
      <diagonal/>
    </border>
    <border>
      <left style="dotted">
        <color rgb="FFA4C2F4"/>
      </left>
      <right/>
      <top style="medium">
        <color rgb="FFA4C2F4"/>
      </top>
      <bottom/>
      <diagonal/>
    </border>
    <border>
      <left/>
      <right/>
      <top style="medium">
        <color rgb="FFA4C2F4"/>
      </top>
      <bottom/>
      <diagonal/>
    </border>
    <border>
      <left/>
      <right style="medium">
        <color rgb="FFA4C2F4"/>
      </right>
      <top style="medium">
        <color rgb="FFA4C2F4"/>
      </top>
      <bottom/>
      <diagonal/>
    </border>
    <border>
      <left style="medium">
        <color rgb="FFA4C2F4"/>
      </left>
      <right/>
      <top/>
      <bottom style="medium">
        <color rgb="FF9FC5E8"/>
      </bottom>
      <diagonal/>
    </border>
    <border>
      <left style="dotted">
        <color rgb="FFA4C2F4"/>
      </left>
      <right/>
      <top/>
      <bottom style="medium">
        <color rgb="FF9FC5E8"/>
      </bottom>
      <diagonal/>
    </border>
    <border>
      <left/>
      <right/>
      <top/>
      <bottom style="medium">
        <color rgb="FF9FC5E8"/>
      </bottom>
      <diagonal/>
    </border>
    <border>
      <left/>
      <right style="medium">
        <color rgb="FFA4C2F4"/>
      </right>
      <top/>
      <bottom style="medium">
        <color rgb="FF9FC5E8"/>
      </bottom>
      <diagonal/>
    </border>
    <border>
      <left style="medium">
        <color rgb="FFA4C2F4"/>
      </left>
      <right/>
      <top/>
      <bottom/>
      <diagonal/>
    </border>
    <border>
      <left style="dotted">
        <color rgb="FFA4C2F4"/>
      </left>
      <right/>
      <top/>
      <bottom/>
      <diagonal/>
    </border>
    <border>
      <left/>
      <right style="medium">
        <color rgb="FFA4C2F4"/>
      </right>
      <top/>
      <bottom/>
      <diagonal/>
    </border>
    <border>
      <left/>
      <right/>
      <top/>
      <bottom style="thin">
        <color rgb="FFF3F3F3"/>
      </bottom>
      <diagonal/>
    </border>
    <border>
      <left style="hair">
        <color rgb="FFEFEFEF"/>
      </left>
      <right style="hair">
        <color rgb="FFEFEFEF"/>
      </right>
      <top/>
      <bottom style="thin">
        <color rgb="FFF3F3F3"/>
      </bottom>
      <diagonal/>
    </border>
    <border>
      <left style="hair">
        <color rgb="FFEFEFEF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hair">
        <color rgb="FFEFEFEF"/>
      </left>
      <right style="hair">
        <color rgb="FFEFEFEF"/>
      </right>
      <top/>
      <bottom/>
      <diagonal/>
    </border>
    <border>
      <left style="hair">
        <color rgb="FFEFEFEF"/>
      </left>
      <right/>
      <top/>
      <bottom/>
      <diagonal/>
    </border>
    <border>
      <left style="dotted">
        <color rgb="FFA4C2F4"/>
      </left>
      <right style="thin">
        <color rgb="FF000000"/>
      </right>
      <top/>
      <bottom/>
      <diagonal/>
    </border>
    <border>
      <left style="medium">
        <color rgb="FFA4C2F4"/>
      </left>
      <right/>
      <top/>
      <bottom style="medium">
        <color rgb="FFA4C2F4"/>
      </bottom>
      <diagonal/>
    </border>
    <border>
      <left style="dotted">
        <color rgb="FFA4C2F4"/>
      </left>
      <right/>
      <top/>
      <bottom style="medium">
        <color rgb="FFA4C2F4"/>
      </bottom>
      <diagonal/>
    </border>
    <border>
      <left/>
      <right/>
      <top/>
      <bottom style="medium">
        <color rgb="FFA4C2F4"/>
      </bottom>
      <diagonal/>
    </border>
    <border>
      <left/>
      <right style="medium">
        <color rgb="FFA4C2F4"/>
      </right>
      <top/>
      <bottom style="medium">
        <color rgb="FFA4C2F4"/>
      </bottom>
      <diagonal/>
    </border>
    <border>
      <left style="medium">
        <color rgb="FFD9D9D9"/>
      </left>
      <right/>
      <top/>
      <bottom style="thin">
        <color rgb="FFF3F3F3"/>
      </bottom>
      <diagonal/>
    </border>
    <border>
      <left style="medium">
        <color rgb="FFD9D9D9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3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3" fontId="2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wrapText="1"/>
    </xf>
    <xf numFmtId="3" fontId="2" fillId="0" borderId="0" xfId="0" applyNumberFormat="1" applyFont="1"/>
    <xf numFmtId="0" fontId="3" fillId="0" borderId="0" xfId="0" applyFont="1"/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1" fontId="3" fillId="0" borderId="0" xfId="0" applyNumberFormat="1" applyFont="1"/>
    <xf numFmtId="1" fontId="5" fillId="0" borderId="0" xfId="0" applyNumberFormat="1" applyFont="1"/>
    <xf numFmtId="3" fontId="4" fillId="0" borderId="0" xfId="0" applyNumberFormat="1" applyFont="1"/>
    <xf numFmtId="0" fontId="6" fillId="0" borderId="1" xfId="0" applyFont="1" applyBorder="1"/>
    <xf numFmtId="3" fontId="4" fillId="0" borderId="2" xfId="0" applyNumberFormat="1" applyFont="1" applyBorder="1"/>
    <xf numFmtId="0" fontId="3" fillId="0" borderId="2" xfId="0" applyFont="1" applyBorder="1"/>
    <xf numFmtId="3" fontId="4" fillId="0" borderId="3" xfId="0" applyNumberFormat="1" applyFont="1" applyBorder="1"/>
    <xf numFmtId="3" fontId="2" fillId="0" borderId="4" xfId="0" applyNumberFormat="1" applyFont="1" applyBorder="1"/>
    <xf numFmtId="3" fontId="3" fillId="0" borderId="4" xfId="0" applyNumberFormat="1" applyFont="1" applyBorder="1"/>
    <xf numFmtId="0" fontId="3" fillId="0" borderId="4" xfId="0" applyFont="1" applyBorder="1"/>
    <xf numFmtId="0" fontId="3" fillId="2" borderId="0" xfId="0" applyFont="1" applyFill="1"/>
    <xf numFmtId="0" fontId="7" fillId="3" borderId="0" xfId="0" applyFont="1" applyFill="1" applyAlignment="1">
      <alignment horizontal="center" vertical="center"/>
    </xf>
    <xf numFmtId="0" fontId="8" fillId="3" borderId="0" xfId="0" applyFont="1" applyFill="1"/>
    <xf numFmtId="0" fontId="9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8" fillId="3" borderId="0" xfId="0" applyFont="1" applyFill="1" applyAlignment="1">
      <alignment wrapText="1"/>
    </xf>
    <xf numFmtId="0" fontId="8" fillId="3" borderId="9" xfId="0" applyFont="1" applyFill="1" applyBorder="1" applyAlignment="1">
      <alignment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2" xfId="0" applyFont="1" applyFill="1" applyBorder="1" applyAlignment="1">
      <alignment wrapText="1"/>
    </xf>
    <xf numFmtId="164" fontId="8" fillId="3" borderId="0" xfId="0" applyNumberFormat="1" applyFont="1" applyFill="1"/>
    <xf numFmtId="164" fontId="8" fillId="3" borderId="13" xfId="0" applyNumberFormat="1" applyFont="1" applyFill="1" applyBorder="1"/>
    <xf numFmtId="0" fontId="8" fillId="3" borderId="14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center"/>
    </xf>
    <xf numFmtId="9" fontId="8" fillId="3" borderId="14" xfId="0" applyNumberFormat="1" applyFont="1" applyFill="1" applyBorder="1" applyAlignment="1">
      <alignment horizontal="center"/>
    </xf>
    <xf numFmtId="0" fontId="8" fillId="3" borderId="15" xfId="0" applyFont="1" applyFill="1" applyBorder="1"/>
    <xf numFmtId="9" fontId="8" fillId="3" borderId="0" xfId="0" applyNumberFormat="1" applyFont="1" applyFill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6" xfId="0" applyFont="1" applyFill="1" applyBorder="1"/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0" fontId="8" fillId="4" borderId="0" xfId="0" applyFont="1" applyFill="1"/>
    <xf numFmtId="0" fontId="8" fillId="3" borderId="21" xfId="0" applyFont="1" applyFill="1" applyBorder="1" applyAlignment="1">
      <alignment horizontal="center"/>
    </xf>
    <xf numFmtId="3" fontId="8" fillId="3" borderId="0" xfId="0" applyNumberFormat="1" applyFont="1" applyFill="1" applyAlignment="1">
      <alignment horizontal="center"/>
    </xf>
    <xf numFmtId="0" fontId="8" fillId="3" borderId="13" xfId="0" applyFont="1" applyFill="1" applyBorder="1"/>
    <xf numFmtId="0" fontId="10" fillId="3" borderId="0" xfId="0" applyFont="1" applyFill="1"/>
    <xf numFmtId="0" fontId="11" fillId="3" borderId="0" xfId="0" applyFont="1" applyFill="1"/>
    <xf numFmtId="0" fontId="11" fillId="3" borderId="9" xfId="0" applyFont="1" applyFill="1" applyBorder="1"/>
    <xf numFmtId="0" fontId="11" fillId="3" borderId="10" xfId="0" applyFont="1" applyFill="1" applyBorder="1" applyAlignment="1">
      <alignment horizontal="center"/>
    </xf>
    <xf numFmtId="9" fontId="11" fillId="3" borderId="11" xfId="0" applyNumberFormat="1" applyFont="1" applyFill="1" applyBorder="1" applyAlignment="1">
      <alignment horizontal="center"/>
    </xf>
    <xf numFmtId="9" fontId="11" fillId="3" borderId="10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8" fillId="3" borderId="14" xfId="0" applyFont="1" applyFill="1" applyBorder="1"/>
    <xf numFmtId="3" fontId="8" fillId="3" borderId="0" xfId="0" applyNumberFormat="1" applyFont="1" applyFill="1"/>
    <xf numFmtId="0" fontId="12" fillId="3" borderId="0" xfId="0" applyFont="1" applyFill="1"/>
    <xf numFmtId="0" fontId="13" fillId="3" borderId="0" xfId="0" applyFont="1" applyFill="1"/>
    <xf numFmtId="0" fontId="8" fillId="3" borderId="22" xfId="0" applyFont="1" applyFill="1" applyBorder="1"/>
    <xf numFmtId="0" fontId="8" fillId="3" borderId="23" xfId="0" applyFont="1" applyFill="1" applyBorder="1"/>
    <xf numFmtId="0" fontId="8" fillId="3" borderId="24" xfId="0" applyFont="1" applyFill="1" applyBorder="1"/>
    <xf numFmtId="0" fontId="8" fillId="3" borderId="25" xfId="0" applyFont="1" applyFill="1" applyBorder="1"/>
    <xf numFmtId="0" fontId="8" fillId="3" borderId="26" xfId="0" applyFont="1" applyFill="1" applyBorder="1"/>
    <xf numFmtId="165" fontId="8" fillId="3" borderId="0" xfId="0" applyNumberFormat="1" applyFont="1" applyFill="1"/>
    <xf numFmtId="3" fontId="14" fillId="3" borderId="0" xfId="0" applyNumberFormat="1" applyFont="1" applyFill="1" applyAlignment="1">
      <alignment wrapText="1"/>
    </xf>
    <xf numFmtId="3" fontId="15" fillId="3" borderId="0" xfId="0" applyNumberFormat="1" applyFont="1" applyFill="1" applyAlignment="1">
      <alignment wrapText="1"/>
    </xf>
    <xf numFmtId="0" fontId="8" fillId="3" borderId="27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3" fontId="14" fillId="3" borderId="0" xfId="0" applyNumberFormat="1" applyFont="1" applyFill="1"/>
    <xf numFmtId="3" fontId="14" fillId="3" borderId="0" xfId="0" applyNumberFormat="1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14" fillId="3" borderId="29" xfId="0" applyNumberFormat="1" applyFont="1" applyFill="1" applyBorder="1"/>
    <xf numFmtId="3" fontId="14" fillId="3" borderId="29" xfId="0" applyNumberFormat="1" applyFont="1" applyFill="1" applyBorder="1" applyAlignment="1">
      <alignment horizontal="right"/>
    </xf>
    <xf numFmtId="3" fontId="15" fillId="3" borderId="29" xfId="0" applyNumberFormat="1" applyFont="1" applyFill="1" applyBorder="1" applyAlignment="1">
      <alignment horizontal="right"/>
    </xf>
    <xf numFmtId="3" fontId="16" fillId="2" borderId="0" xfId="0" applyNumberFormat="1" applyFont="1" applyFill="1"/>
    <xf numFmtId="3" fontId="17" fillId="2" borderId="0" xfId="0" applyNumberFormat="1" applyFont="1" applyFill="1"/>
    <xf numFmtId="0" fontId="17" fillId="2" borderId="0" xfId="0" applyFont="1" applyFill="1"/>
    <xf numFmtId="3" fontId="17" fillId="2" borderId="0" xfId="0" applyNumberFormat="1" applyFont="1" applyFill="1" applyAlignment="1">
      <alignment horizontal="right"/>
    </xf>
    <xf numFmtId="3" fontId="18" fillId="2" borderId="0" xfId="0" applyNumberFormat="1" applyFont="1" applyFill="1"/>
    <xf numFmtId="0" fontId="18" fillId="2" borderId="0" xfId="0" applyFont="1" applyFill="1"/>
    <xf numFmtId="3" fontId="1" fillId="0" borderId="0" xfId="0" applyNumberFormat="1" applyFont="1" applyAlignment="1">
      <alignment horizontal="center" vertical="top" wrapText="1"/>
    </xf>
    <xf numFmtId="0" fontId="0" fillId="0" borderId="0" xfId="0"/>
    <xf numFmtId="3" fontId="4" fillId="0" borderId="0" xfId="0" applyNumberFormat="1" applyFont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jpg"/><Relationship Id="rId10" Type="http://schemas.openxmlformats.org/officeDocument/2006/relationships/image" Target="../media/image12.png"/><Relationship Id="rId4" Type="http://schemas.openxmlformats.org/officeDocument/2006/relationships/image" Target="../media/image6.jp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0</xdr:row>
      <xdr:rowOff>276225</xdr:rowOff>
    </xdr:from>
    <xdr:ext cx="1571625" cy="8858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66675</xdr:rowOff>
    </xdr:from>
    <xdr:ext cx="6076950" cy="37147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19050</xdr:rowOff>
    </xdr:from>
    <xdr:ext cx="647700" cy="790575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2</xdr:row>
      <xdr:rowOff>19050</xdr:rowOff>
    </xdr:from>
    <xdr:ext cx="590550" cy="790575"/>
    <xdr:pic>
      <xdr:nvPicPr>
        <xdr:cNvPr id="3" name="image16.jp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2</xdr:row>
      <xdr:rowOff>47625</xdr:rowOff>
    </xdr:from>
    <xdr:ext cx="533400" cy="752475"/>
    <xdr:pic>
      <xdr:nvPicPr>
        <xdr:cNvPr id="4" name="image13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2</xdr:row>
      <xdr:rowOff>28575</xdr:rowOff>
    </xdr:from>
    <xdr:ext cx="590550" cy="790575"/>
    <xdr:pic>
      <xdr:nvPicPr>
        <xdr:cNvPr id="5" name="image3.jp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</xdr:row>
      <xdr:rowOff>19050</xdr:rowOff>
    </xdr:from>
    <xdr:ext cx="552450" cy="790575"/>
    <xdr:pic>
      <xdr:nvPicPr>
        <xdr:cNvPr id="6" name="image12.jp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2</xdr:row>
      <xdr:rowOff>95250</xdr:rowOff>
    </xdr:from>
    <xdr:ext cx="495300" cy="666750"/>
    <xdr:pic>
      <xdr:nvPicPr>
        <xdr:cNvPr id="7" name="image11.png" title="Imag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523875</xdr:colOff>
      <xdr:row>2</xdr:row>
      <xdr:rowOff>19050</xdr:rowOff>
    </xdr:from>
    <xdr:ext cx="590550" cy="790575"/>
    <xdr:pic>
      <xdr:nvPicPr>
        <xdr:cNvPr id="8" name="image5.png" title="Imag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14</xdr:row>
      <xdr:rowOff>57150</xdr:rowOff>
    </xdr:from>
    <xdr:ext cx="1590675" cy="666750"/>
    <xdr:pic>
      <xdr:nvPicPr>
        <xdr:cNvPr id="9" name="image10.png" title="Imag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10</xdr:row>
      <xdr:rowOff>9525</xdr:rowOff>
    </xdr:from>
    <xdr:ext cx="1028700" cy="219075"/>
    <xdr:pic>
      <xdr:nvPicPr>
        <xdr:cNvPr id="10" name="image8.png" title="Ima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14</xdr:row>
      <xdr:rowOff>57150</xdr:rowOff>
    </xdr:from>
    <xdr:ext cx="1590675" cy="666750"/>
    <xdr:pic>
      <xdr:nvPicPr>
        <xdr:cNvPr id="11" name="image6.png" title="Imag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10</xdr:row>
      <xdr:rowOff>9525</xdr:rowOff>
    </xdr:from>
    <xdr:ext cx="1095375" cy="219075"/>
    <xdr:pic>
      <xdr:nvPicPr>
        <xdr:cNvPr id="12" name="image4.png" title="Imag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10</xdr:row>
      <xdr:rowOff>28575</xdr:rowOff>
    </xdr:from>
    <xdr:ext cx="1095375" cy="190500"/>
    <xdr:pic>
      <xdr:nvPicPr>
        <xdr:cNvPr id="13" name="image9.png" title="Imag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14</xdr:row>
      <xdr:rowOff>57150</xdr:rowOff>
    </xdr:from>
    <xdr:ext cx="1590675" cy="666750"/>
    <xdr:pic>
      <xdr:nvPicPr>
        <xdr:cNvPr id="14" name="image15.png" title="Imag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561975</xdr:colOff>
      <xdr:row>2</xdr:row>
      <xdr:rowOff>28575</xdr:rowOff>
    </xdr:from>
    <xdr:ext cx="590550" cy="790575"/>
    <xdr:pic>
      <xdr:nvPicPr>
        <xdr:cNvPr id="15" name="image14.png" title="Imag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20</xdr:row>
      <xdr:rowOff>76200</xdr:rowOff>
    </xdr:from>
    <xdr:ext cx="6076950" cy="37147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2"/>
  <sheetViews>
    <sheetView tabSelected="1" workbookViewId="0">
      <pane ySplit="8" topLeftCell="A9" activePane="bottomLeft" state="frozen"/>
      <selection pane="bottomLeft" activeCell="B10" sqref="B10"/>
    </sheetView>
  </sheetViews>
  <sheetFormatPr defaultColWidth="12.5703125" defaultRowHeight="15.75" customHeight="1" x14ac:dyDescent="0.2"/>
  <cols>
    <col min="1" max="1" width="4" customWidth="1"/>
    <col min="2" max="2" width="7" customWidth="1"/>
    <col min="3" max="3" width="23.42578125" customWidth="1"/>
    <col min="4" max="4" width="3.42578125" customWidth="1"/>
    <col min="5" max="5" width="9.7109375" customWidth="1"/>
    <col min="6" max="6" width="7.28515625" customWidth="1"/>
    <col min="7" max="7" width="8.5703125" customWidth="1"/>
    <col min="8" max="8" width="10.42578125" customWidth="1"/>
    <col min="9" max="9" width="8.7109375" customWidth="1"/>
    <col min="10" max="12" width="7.7109375" customWidth="1"/>
  </cols>
  <sheetData>
    <row r="1" spans="1:12" x14ac:dyDescent="0.2">
      <c r="A1" s="83" t="s">
        <v>0</v>
      </c>
      <c r="B1" s="84"/>
      <c r="C1" s="84"/>
      <c r="D1" s="84"/>
      <c r="E1" s="1" t="s">
        <v>1</v>
      </c>
      <c r="F1" s="1" t="s">
        <v>2</v>
      </c>
      <c r="G1" s="2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4"/>
    </row>
    <row r="2" spans="1:12" x14ac:dyDescent="0.2">
      <c r="A2" s="84"/>
      <c r="B2" s="84"/>
      <c r="C2" s="84"/>
      <c r="D2" s="84"/>
      <c r="E2" s="5" t="s">
        <v>8</v>
      </c>
      <c r="F2" s="5">
        <f>3250*2</f>
        <v>6500</v>
      </c>
      <c r="G2" s="6">
        <f t="shared" ref="G2:G6" si="0">F2/2</f>
        <v>3250</v>
      </c>
      <c r="H2" s="7">
        <f t="shared" ref="H2:H6" si="1">184900/G2</f>
        <v>56.892307692307689</v>
      </c>
      <c r="I2" s="8">
        <f t="shared" ref="I2:I6" si="2">(184900*3+39000)/G2</f>
        <v>182.67692307692309</v>
      </c>
      <c r="J2" s="8">
        <f t="shared" ref="J2:J6" si="3">SUM(J9:J72)/G2</f>
        <v>218.67692307692309</v>
      </c>
      <c r="K2" s="8">
        <f t="shared" ref="K2:K6" si="4">SUM(J9:L72)/G2</f>
        <v>656.03076923076924</v>
      </c>
    </row>
    <row r="3" spans="1:12" x14ac:dyDescent="0.2">
      <c r="A3" s="84"/>
      <c r="B3" s="84"/>
      <c r="C3" s="84"/>
      <c r="D3" s="84"/>
      <c r="E3" s="5" t="s">
        <v>9</v>
      </c>
      <c r="F3" s="5">
        <f>3575*2</f>
        <v>7150</v>
      </c>
      <c r="G3" s="6">
        <f t="shared" si="0"/>
        <v>3575</v>
      </c>
      <c r="H3" s="7">
        <f t="shared" si="1"/>
        <v>51.72027972027972</v>
      </c>
      <c r="I3" s="8">
        <f t="shared" si="2"/>
        <v>166.06993006993008</v>
      </c>
      <c r="J3" s="8">
        <f t="shared" si="3"/>
        <v>194.23776223776224</v>
      </c>
      <c r="K3" s="8">
        <f t="shared" si="4"/>
        <v>591.83216783216778</v>
      </c>
      <c r="L3" s="9"/>
    </row>
    <row r="4" spans="1:12" x14ac:dyDescent="0.2">
      <c r="A4" s="85" t="s">
        <v>10</v>
      </c>
      <c r="B4" s="84"/>
      <c r="C4" s="84"/>
      <c r="D4" s="84"/>
      <c r="E4" s="5" t="s">
        <v>11</v>
      </c>
      <c r="F4" s="5">
        <f>4225*2</f>
        <v>8450</v>
      </c>
      <c r="G4" s="6">
        <f t="shared" si="0"/>
        <v>4225</v>
      </c>
      <c r="H4" s="7">
        <f t="shared" si="1"/>
        <v>43.763313609467453</v>
      </c>
      <c r="I4" s="8">
        <f t="shared" si="2"/>
        <v>140.52071005917159</v>
      </c>
      <c r="J4" s="8">
        <f t="shared" si="3"/>
        <v>160.09467455621302</v>
      </c>
      <c r="K4" s="8">
        <f t="shared" si="4"/>
        <v>496.52071005917162</v>
      </c>
      <c r="L4" s="10"/>
    </row>
    <row r="5" spans="1:12" x14ac:dyDescent="0.2">
      <c r="A5" s="84"/>
      <c r="B5" s="84"/>
      <c r="C5" s="84"/>
      <c r="D5" s="84"/>
      <c r="E5" s="5" t="s">
        <v>12</v>
      </c>
      <c r="F5" s="5">
        <f>5200*2</f>
        <v>10400</v>
      </c>
      <c r="G5" s="6">
        <f t="shared" si="0"/>
        <v>5200</v>
      </c>
      <c r="H5" s="7">
        <f t="shared" si="1"/>
        <v>35.557692307692307</v>
      </c>
      <c r="I5" s="8">
        <f t="shared" si="2"/>
        <v>114.17307692307692</v>
      </c>
      <c r="J5" s="8">
        <f t="shared" si="3"/>
        <v>125.46153846153847</v>
      </c>
      <c r="K5" s="8">
        <f t="shared" si="4"/>
        <v>398.80769230769232</v>
      </c>
      <c r="L5" s="10"/>
    </row>
    <row r="6" spans="1:12" x14ac:dyDescent="0.2">
      <c r="A6" s="84"/>
      <c r="B6" s="84"/>
      <c r="C6" s="84"/>
      <c r="D6" s="84"/>
      <c r="E6" s="5" t="s">
        <v>13</v>
      </c>
      <c r="F6" s="5">
        <f>6500*2</f>
        <v>13000</v>
      </c>
      <c r="G6" s="6">
        <f t="shared" si="0"/>
        <v>6500</v>
      </c>
      <c r="H6" s="7">
        <f t="shared" si="1"/>
        <v>28.446153846153845</v>
      </c>
      <c r="I6" s="8">
        <f t="shared" si="2"/>
        <v>91.338461538461544</v>
      </c>
      <c r="J6" s="8">
        <f t="shared" si="3"/>
        <v>95.07692307692308</v>
      </c>
      <c r="K6" s="8">
        <f t="shared" si="4"/>
        <v>313.75384615384615</v>
      </c>
      <c r="L6" s="11"/>
    </row>
    <row r="7" spans="1:12" x14ac:dyDescent="0.2">
      <c r="A7" s="84"/>
      <c r="B7" s="84"/>
      <c r="C7" s="84"/>
      <c r="D7" s="84"/>
      <c r="E7" s="12" t="s">
        <v>14</v>
      </c>
      <c r="F7" s="13">
        <f>SUMIF($B9:$B72,TRUE,F9:F72)</f>
        <v>136500</v>
      </c>
      <c r="G7" s="14"/>
      <c r="H7" s="14"/>
      <c r="I7" s="13">
        <f t="shared" ref="I7:L7" si="5">SUMIF($B9:$B72,TRUE,I9:I72)</f>
        <v>9661.8472222222226</v>
      </c>
      <c r="J7" s="13">
        <f t="shared" si="5"/>
        <v>76000</v>
      </c>
      <c r="K7" s="13">
        <f t="shared" si="5"/>
        <v>0</v>
      </c>
      <c r="L7" s="15">
        <f t="shared" si="5"/>
        <v>0</v>
      </c>
    </row>
    <row r="8" spans="1:12" x14ac:dyDescent="0.2">
      <c r="A8" s="16" t="s">
        <v>15</v>
      </c>
      <c r="B8" s="16" t="s">
        <v>16</v>
      </c>
      <c r="C8" s="16" t="s">
        <v>17</v>
      </c>
      <c r="D8" s="16" t="s">
        <v>18</v>
      </c>
      <c r="E8" s="16" t="s">
        <v>19</v>
      </c>
      <c r="F8" s="16" t="s">
        <v>20</v>
      </c>
      <c r="G8" s="16" t="s">
        <v>21</v>
      </c>
      <c r="H8" s="17" t="s">
        <v>22</v>
      </c>
      <c r="I8" s="16" t="s">
        <v>23</v>
      </c>
      <c r="J8" s="16" t="s">
        <v>24</v>
      </c>
      <c r="K8" s="18" t="s">
        <v>25</v>
      </c>
      <c r="L8" s="16" t="s">
        <v>26</v>
      </c>
    </row>
    <row r="9" spans="1:12" x14ac:dyDescent="0.2">
      <c r="A9" s="11">
        <v>1</v>
      </c>
      <c r="B9" s="11" t="b">
        <v>0</v>
      </c>
      <c r="C9" s="11" t="s">
        <v>27</v>
      </c>
      <c r="D9" s="11">
        <v>1</v>
      </c>
      <c r="E9" s="11"/>
      <c r="F9" s="11">
        <v>50000</v>
      </c>
      <c r="G9" s="11">
        <v>51</v>
      </c>
      <c r="H9" s="8">
        <v>189523500</v>
      </c>
      <c r="I9" s="11">
        <f t="shared" ref="I9:I72" si="6">H9/86400</f>
        <v>2193.5590277777778</v>
      </c>
      <c r="J9" s="11">
        <v>16300</v>
      </c>
      <c r="L9" s="11"/>
    </row>
    <row r="10" spans="1:12" x14ac:dyDescent="0.2">
      <c r="A10" s="11">
        <v>2</v>
      </c>
      <c r="B10" s="11" t="s">
        <v>151</v>
      </c>
      <c r="C10" s="11" t="s">
        <v>27</v>
      </c>
      <c r="D10" s="11">
        <v>2</v>
      </c>
      <c r="E10" s="11"/>
      <c r="F10" s="11">
        <v>3500</v>
      </c>
      <c r="G10" s="11">
        <v>51</v>
      </c>
      <c r="H10" s="8">
        <v>195209160</v>
      </c>
      <c r="I10" s="11">
        <f t="shared" si="6"/>
        <v>2259.3652777777779</v>
      </c>
      <c r="J10" s="11">
        <v>18000</v>
      </c>
      <c r="K10" s="11"/>
      <c r="L10" s="11"/>
    </row>
    <row r="11" spans="1:12" x14ac:dyDescent="0.2">
      <c r="A11" s="11">
        <v>3</v>
      </c>
      <c r="B11" s="11" t="b">
        <v>0</v>
      </c>
      <c r="C11" s="11" t="s">
        <v>27</v>
      </c>
      <c r="D11" s="11">
        <v>3</v>
      </c>
      <c r="E11" s="11"/>
      <c r="F11" s="11">
        <v>7500</v>
      </c>
      <c r="G11" s="11">
        <v>53</v>
      </c>
      <c r="H11" s="11">
        <v>207097440</v>
      </c>
      <c r="I11" s="11">
        <f t="shared" si="6"/>
        <v>2396.9611111111112</v>
      </c>
      <c r="J11" s="11">
        <v>24000</v>
      </c>
      <c r="K11" s="11"/>
      <c r="L11" s="11"/>
    </row>
    <row r="12" spans="1:12" x14ac:dyDescent="0.2">
      <c r="A12" s="11">
        <v>4</v>
      </c>
      <c r="B12" s="11" t="b">
        <v>0</v>
      </c>
      <c r="C12" s="11" t="s">
        <v>27</v>
      </c>
      <c r="D12" s="11">
        <v>4</v>
      </c>
      <c r="E12" s="11"/>
      <c r="F12" s="11">
        <v>8000</v>
      </c>
      <c r="G12" s="11">
        <v>55</v>
      </c>
      <c r="H12" s="11">
        <v>219709680</v>
      </c>
      <c r="I12" s="11">
        <f t="shared" si="6"/>
        <v>2542.9361111111111</v>
      </c>
      <c r="J12" s="11">
        <v>34400</v>
      </c>
      <c r="K12" s="11"/>
      <c r="L12" s="11"/>
    </row>
    <row r="13" spans="1:12" x14ac:dyDescent="0.2">
      <c r="A13" s="11">
        <v>5</v>
      </c>
      <c r="B13" s="11" t="b">
        <v>0</v>
      </c>
      <c r="C13" s="11" t="s">
        <v>27</v>
      </c>
      <c r="D13" s="11">
        <v>5</v>
      </c>
      <c r="E13" s="11"/>
      <c r="F13" s="11">
        <v>8000</v>
      </c>
      <c r="G13" s="11">
        <v>57</v>
      </c>
      <c r="H13" s="11">
        <v>233089980</v>
      </c>
      <c r="I13" s="11">
        <f t="shared" si="6"/>
        <v>2697.8006944444446</v>
      </c>
      <c r="J13" s="11">
        <v>52000</v>
      </c>
      <c r="K13" s="11"/>
      <c r="L13" s="11"/>
    </row>
    <row r="14" spans="1:12" x14ac:dyDescent="0.2">
      <c r="A14" s="11">
        <v>16</v>
      </c>
      <c r="B14" s="11" t="b">
        <v>0</v>
      </c>
      <c r="C14" s="11" t="s">
        <v>28</v>
      </c>
      <c r="D14" s="11">
        <v>1</v>
      </c>
      <c r="E14" s="11"/>
      <c r="F14" s="11">
        <v>50000</v>
      </c>
      <c r="G14" s="11">
        <v>51</v>
      </c>
      <c r="H14" s="8">
        <v>189523500</v>
      </c>
      <c r="I14" s="11">
        <f t="shared" si="6"/>
        <v>2193.5590277777778</v>
      </c>
      <c r="K14" s="11">
        <v>16300</v>
      </c>
      <c r="L14" s="11"/>
    </row>
    <row r="15" spans="1:12" x14ac:dyDescent="0.2">
      <c r="A15" s="11">
        <v>17</v>
      </c>
      <c r="B15" s="11" t="b">
        <v>0</v>
      </c>
      <c r="C15" s="11" t="s">
        <v>28</v>
      </c>
      <c r="D15" s="11">
        <v>2</v>
      </c>
      <c r="E15" s="11"/>
      <c r="F15" s="11">
        <v>3500</v>
      </c>
      <c r="G15" s="11">
        <v>51</v>
      </c>
      <c r="H15" s="8">
        <v>195209160</v>
      </c>
      <c r="I15" s="11">
        <f t="shared" si="6"/>
        <v>2259.3652777777779</v>
      </c>
      <c r="K15" s="11">
        <v>18000</v>
      </c>
      <c r="L15" s="11"/>
    </row>
    <row r="16" spans="1:12" x14ac:dyDescent="0.2">
      <c r="A16" s="11">
        <v>18</v>
      </c>
      <c r="B16" s="11" t="b">
        <v>0</v>
      </c>
      <c r="C16" s="11" t="s">
        <v>28</v>
      </c>
      <c r="D16" s="11">
        <v>3</v>
      </c>
      <c r="E16" s="11"/>
      <c r="F16" s="11">
        <v>7500</v>
      </c>
      <c r="G16" s="11">
        <v>53</v>
      </c>
      <c r="H16" s="11">
        <v>207097440</v>
      </c>
      <c r="I16" s="11">
        <f t="shared" si="6"/>
        <v>2396.9611111111112</v>
      </c>
      <c r="K16" s="11">
        <v>24000</v>
      </c>
      <c r="L16" s="11"/>
    </row>
    <row r="17" spans="1:12" x14ac:dyDescent="0.2">
      <c r="A17" s="11">
        <v>19</v>
      </c>
      <c r="B17" s="11" t="b">
        <v>0</v>
      </c>
      <c r="C17" s="11" t="s">
        <v>28</v>
      </c>
      <c r="D17" s="11">
        <v>4</v>
      </c>
      <c r="E17" s="11"/>
      <c r="F17" s="11">
        <v>8000</v>
      </c>
      <c r="G17" s="11">
        <v>55</v>
      </c>
      <c r="H17" s="11">
        <v>219709680</v>
      </c>
      <c r="I17" s="11">
        <f t="shared" si="6"/>
        <v>2542.9361111111111</v>
      </c>
      <c r="K17" s="11">
        <v>34400</v>
      </c>
      <c r="L17" s="11"/>
    </row>
    <row r="18" spans="1:12" x14ac:dyDescent="0.2">
      <c r="A18" s="11">
        <v>20</v>
      </c>
      <c r="B18" s="11" t="b">
        <v>0</v>
      </c>
      <c r="C18" s="11" t="s">
        <v>28</v>
      </c>
      <c r="D18" s="11">
        <v>5</v>
      </c>
      <c r="E18" s="11"/>
      <c r="F18" s="11">
        <v>8000</v>
      </c>
      <c r="G18" s="11">
        <v>57</v>
      </c>
      <c r="H18" s="11">
        <v>233089980</v>
      </c>
      <c r="I18" s="11">
        <f t="shared" si="6"/>
        <v>2697.8006944444446</v>
      </c>
      <c r="K18" s="11">
        <v>52000</v>
      </c>
      <c r="L18" s="11"/>
    </row>
    <row r="19" spans="1:12" x14ac:dyDescent="0.2">
      <c r="A19" s="11">
        <v>31</v>
      </c>
      <c r="B19" s="11" t="b">
        <v>0</v>
      </c>
      <c r="C19" s="11" t="s">
        <v>29</v>
      </c>
      <c r="D19" s="11">
        <v>1</v>
      </c>
      <c r="E19" s="11"/>
      <c r="F19" s="11">
        <v>50000</v>
      </c>
      <c r="G19" s="11">
        <v>51</v>
      </c>
      <c r="H19" s="8">
        <v>189523500</v>
      </c>
      <c r="I19" s="11">
        <f t="shared" si="6"/>
        <v>2193.5590277777778</v>
      </c>
      <c r="K19" s="11"/>
      <c r="L19" s="11">
        <v>16300</v>
      </c>
    </row>
    <row r="20" spans="1:12" x14ac:dyDescent="0.2">
      <c r="A20" s="11">
        <v>32</v>
      </c>
      <c r="B20" s="11" t="b">
        <v>0</v>
      </c>
      <c r="C20" s="11" t="s">
        <v>29</v>
      </c>
      <c r="D20" s="11">
        <v>2</v>
      </c>
      <c r="E20" s="11"/>
      <c r="F20" s="11">
        <v>3500</v>
      </c>
      <c r="G20" s="11">
        <v>51</v>
      </c>
      <c r="H20" s="8">
        <v>195209160</v>
      </c>
      <c r="I20" s="11">
        <f t="shared" si="6"/>
        <v>2259.3652777777779</v>
      </c>
      <c r="K20" s="11"/>
      <c r="L20" s="11">
        <v>18000</v>
      </c>
    </row>
    <row r="21" spans="1:12" x14ac:dyDescent="0.2">
      <c r="A21" s="11">
        <v>33</v>
      </c>
      <c r="B21" s="11" t="b">
        <v>0</v>
      </c>
      <c r="C21" s="11" t="s">
        <v>29</v>
      </c>
      <c r="D21" s="11">
        <v>3</v>
      </c>
      <c r="E21" s="11"/>
      <c r="F21" s="11">
        <v>7500</v>
      </c>
      <c r="G21" s="11">
        <v>53</v>
      </c>
      <c r="H21" s="11">
        <v>207097440</v>
      </c>
      <c r="I21" s="11">
        <f t="shared" si="6"/>
        <v>2396.9611111111112</v>
      </c>
      <c r="K21" s="11"/>
      <c r="L21" s="11">
        <v>24000</v>
      </c>
    </row>
    <row r="22" spans="1:12" x14ac:dyDescent="0.2">
      <c r="A22" s="11">
        <v>34</v>
      </c>
      <c r="B22" s="11" t="b">
        <v>0</v>
      </c>
      <c r="C22" s="11" t="s">
        <v>29</v>
      </c>
      <c r="D22" s="11">
        <v>4</v>
      </c>
      <c r="E22" s="11"/>
      <c r="F22" s="11">
        <v>8000</v>
      </c>
      <c r="G22" s="11">
        <v>55</v>
      </c>
      <c r="H22" s="11">
        <v>219709680</v>
      </c>
      <c r="I22" s="11">
        <f t="shared" si="6"/>
        <v>2542.9361111111111</v>
      </c>
      <c r="K22" s="11"/>
      <c r="L22" s="11">
        <v>34400</v>
      </c>
    </row>
    <row r="23" spans="1:12" x14ac:dyDescent="0.2">
      <c r="A23" s="11">
        <v>35</v>
      </c>
      <c r="B23" s="11" t="b">
        <v>0</v>
      </c>
      <c r="C23" s="11" t="s">
        <v>29</v>
      </c>
      <c r="D23" s="11">
        <v>5</v>
      </c>
      <c r="E23" s="11"/>
      <c r="F23" s="11">
        <v>8000</v>
      </c>
      <c r="G23" s="11">
        <v>57</v>
      </c>
      <c r="H23" s="11">
        <v>233089980</v>
      </c>
      <c r="I23" s="11">
        <f t="shared" si="6"/>
        <v>2697.8006944444446</v>
      </c>
      <c r="K23" s="11"/>
      <c r="L23" s="11">
        <v>52000</v>
      </c>
    </row>
    <row r="24" spans="1:12" x14ac:dyDescent="0.2">
      <c r="A24" s="11">
        <v>46</v>
      </c>
      <c r="B24" s="11" t="b">
        <v>0</v>
      </c>
      <c r="C24" s="11" t="s">
        <v>30</v>
      </c>
      <c r="D24" s="11">
        <v>1</v>
      </c>
      <c r="E24" s="11" t="s">
        <v>31</v>
      </c>
      <c r="F24" s="11">
        <v>50000</v>
      </c>
      <c r="G24" s="11">
        <v>51</v>
      </c>
      <c r="H24" s="8">
        <v>189523500</v>
      </c>
      <c r="I24" s="11">
        <f t="shared" si="6"/>
        <v>2193.5590277777778</v>
      </c>
      <c r="J24" s="11">
        <v>16300</v>
      </c>
      <c r="K24" s="11"/>
      <c r="L24" s="11"/>
    </row>
    <row r="25" spans="1:12" x14ac:dyDescent="0.2">
      <c r="A25" s="11">
        <v>47</v>
      </c>
      <c r="B25" s="11" t="b">
        <v>0</v>
      </c>
      <c r="C25" s="11" t="s">
        <v>30</v>
      </c>
      <c r="D25" s="11">
        <v>2</v>
      </c>
      <c r="E25" s="11"/>
      <c r="F25" s="11">
        <v>7000</v>
      </c>
      <c r="G25" s="11">
        <v>52</v>
      </c>
      <c r="H25" s="11">
        <v>201065460</v>
      </c>
      <c r="I25" s="11">
        <f t="shared" si="6"/>
        <v>2327.1465277777779</v>
      </c>
      <c r="J25" s="11">
        <v>20000</v>
      </c>
      <c r="K25" s="11"/>
      <c r="L25" s="11"/>
    </row>
    <row r="26" spans="1:12" x14ac:dyDescent="0.2">
      <c r="A26" s="11">
        <v>48</v>
      </c>
      <c r="B26" s="11" t="b">
        <v>0</v>
      </c>
      <c r="C26" s="11" t="s">
        <v>30</v>
      </c>
      <c r="D26" s="11">
        <v>3</v>
      </c>
      <c r="E26" s="11" t="s">
        <v>32</v>
      </c>
      <c r="F26" s="11">
        <v>8000</v>
      </c>
      <c r="G26" s="11">
        <v>54</v>
      </c>
      <c r="H26" s="11">
        <v>213310320</v>
      </c>
      <c r="I26" s="11">
        <f t="shared" si="6"/>
        <v>2468.8694444444445</v>
      </c>
      <c r="J26" s="11">
        <v>26000</v>
      </c>
      <c r="K26" s="11"/>
      <c r="L26" s="11"/>
    </row>
    <row r="27" spans="1:12" x14ac:dyDescent="0.2">
      <c r="A27" s="11">
        <v>49</v>
      </c>
      <c r="B27" s="11" t="b">
        <v>0</v>
      </c>
      <c r="C27" s="11" t="s">
        <v>30</v>
      </c>
      <c r="D27" s="11">
        <v>4</v>
      </c>
      <c r="E27" s="11"/>
      <c r="F27" s="11">
        <v>8000</v>
      </c>
      <c r="G27" s="11">
        <v>56</v>
      </c>
      <c r="H27" s="11">
        <v>226300920</v>
      </c>
      <c r="I27" s="11">
        <f t="shared" si="6"/>
        <v>2619.223611111111</v>
      </c>
      <c r="J27" s="11">
        <v>38000</v>
      </c>
      <c r="K27" s="11"/>
      <c r="L27" s="11"/>
    </row>
    <row r="28" spans="1:12" x14ac:dyDescent="0.2">
      <c r="A28" s="11">
        <v>50</v>
      </c>
      <c r="B28" s="11" t="b">
        <v>0</v>
      </c>
      <c r="C28" s="11" t="s">
        <v>30</v>
      </c>
      <c r="D28" s="11">
        <v>5</v>
      </c>
      <c r="E28" s="11" t="s">
        <v>33</v>
      </c>
      <c r="F28" s="11">
        <v>9000</v>
      </c>
      <c r="G28" s="11">
        <v>58</v>
      </c>
      <c r="H28" s="11">
        <v>240082680</v>
      </c>
      <c r="I28" s="11">
        <f t="shared" si="6"/>
        <v>2778.7347222222224</v>
      </c>
      <c r="J28" s="11">
        <v>57000</v>
      </c>
      <c r="K28" s="11"/>
      <c r="L28" s="11"/>
    </row>
    <row r="29" spans="1:12" x14ac:dyDescent="0.2">
      <c r="A29" s="11">
        <v>61</v>
      </c>
      <c r="B29" s="11" t="b">
        <v>0</v>
      </c>
      <c r="C29" s="11" t="s">
        <v>34</v>
      </c>
      <c r="D29" s="11">
        <v>1</v>
      </c>
      <c r="E29" s="11" t="s">
        <v>35</v>
      </c>
      <c r="F29" s="11">
        <v>50000</v>
      </c>
      <c r="G29" s="11">
        <v>51</v>
      </c>
      <c r="H29" s="8">
        <v>189523500</v>
      </c>
      <c r="I29" s="11">
        <f t="shared" si="6"/>
        <v>2193.5590277777778</v>
      </c>
      <c r="K29" s="11">
        <v>16300</v>
      </c>
      <c r="L29" s="11"/>
    </row>
    <row r="30" spans="1:12" x14ac:dyDescent="0.2">
      <c r="A30" s="11">
        <v>62</v>
      </c>
      <c r="B30" s="11" t="b">
        <v>0</v>
      </c>
      <c r="C30" s="11" t="s">
        <v>34</v>
      </c>
      <c r="D30" s="11">
        <v>2</v>
      </c>
      <c r="E30" s="11"/>
      <c r="F30" s="11">
        <v>7000</v>
      </c>
      <c r="G30" s="11">
        <v>52</v>
      </c>
      <c r="H30" s="11">
        <v>201065460</v>
      </c>
      <c r="I30" s="11">
        <f t="shared" si="6"/>
        <v>2327.1465277777779</v>
      </c>
      <c r="K30" s="11">
        <v>20000</v>
      </c>
      <c r="L30" s="11"/>
    </row>
    <row r="31" spans="1:12" x14ac:dyDescent="0.2">
      <c r="A31" s="11">
        <v>63</v>
      </c>
      <c r="B31" s="11" t="b">
        <v>0</v>
      </c>
      <c r="C31" s="11" t="s">
        <v>34</v>
      </c>
      <c r="D31" s="11">
        <v>3</v>
      </c>
      <c r="E31" s="11" t="s">
        <v>36</v>
      </c>
      <c r="F31" s="11">
        <v>8000</v>
      </c>
      <c r="G31" s="11">
        <v>54</v>
      </c>
      <c r="H31" s="11">
        <v>213310320</v>
      </c>
      <c r="I31" s="11">
        <f t="shared" si="6"/>
        <v>2468.8694444444445</v>
      </c>
      <c r="K31" s="11">
        <v>26000</v>
      </c>
      <c r="L31" s="11"/>
    </row>
    <row r="32" spans="1:12" x14ac:dyDescent="0.2">
      <c r="A32" s="11">
        <v>64</v>
      </c>
      <c r="B32" s="11" t="b">
        <v>0</v>
      </c>
      <c r="C32" s="11" t="s">
        <v>34</v>
      </c>
      <c r="D32" s="11">
        <v>4</v>
      </c>
      <c r="E32" s="11"/>
      <c r="F32" s="11">
        <v>8000</v>
      </c>
      <c r="G32" s="11">
        <v>56</v>
      </c>
      <c r="H32" s="11">
        <v>226300920</v>
      </c>
      <c r="I32" s="11">
        <f t="shared" si="6"/>
        <v>2619.223611111111</v>
      </c>
      <c r="K32" s="11">
        <v>38000</v>
      </c>
      <c r="L32" s="11"/>
    </row>
    <row r="33" spans="1:12" x14ac:dyDescent="0.2">
      <c r="A33" s="11">
        <v>65</v>
      </c>
      <c r="B33" s="11" t="b">
        <v>0</v>
      </c>
      <c r="C33" s="11" t="s">
        <v>34</v>
      </c>
      <c r="D33" s="11">
        <v>5</v>
      </c>
      <c r="E33" s="11" t="s">
        <v>37</v>
      </c>
      <c r="F33" s="11">
        <v>9000</v>
      </c>
      <c r="G33" s="11">
        <v>58</v>
      </c>
      <c r="H33" s="11">
        <v>240082680</v>
      </c>
      <c r="I33" s="11">
        <f t="shared" si="6"/>
        <v>2778.7347222222224</v>
      </c>
      <c r="K33" s="11">
        <v>57000</v>
      </c>
      <c r="L33" s="11"/>
    </row>
    <row r="34" spans="1:12" x14ac:dyDescent="0.2">
      <c r="A34" s="11">
        <v>76</v>
      </c>
      <c r="B34" s="11" t="b">
        <v>0</v>
      </c>
      <c r="C34" s="11" t="s">
        <v>38</v>
      </c>
      <c r="D34" s="11">
        <v>1</v>
      </c>
      <c r="E34" s="11" t="s">
        <v>39</v>
      </c>
      <c r="F34" s="11">
        <v>50000</v>
      </c>
      <c r="G34" s="11">
        <v>51</v>
      </c>
      <c r="H34" s="8">
        <v>189523500</v>
      </c>
      <c r="I34" s="11">
        <f t="shared" si="6"/>
        <v>2193.5590277777778</v>
      </c>
      <c r="K34" s="11"/>
      <c r="L34" s="11">
        <v>16300</v>
      </c>
    </row>
    <row r="35" spans="1:12" x14ac:dyDescent="0.2">
      <c r="A35" s="11">
        <v>77</v>
      </c>
      <c r="B35" s="11" t="b">
        <v>0</v>
      </c>
      <c r="C35" s="11" t="s">
        <v>38</v>
      </c>
      <c r="D35" s="11">
        <v>2</v>
      </c>
      <c r="E35" s="11"/>
      <c r="F35" s="11">
        <v>7000</v>
      </c>
      <c r="G35" s="11">
        <v>52</v>
      </c>
      <c r="H35" s="11">
        <v>201065460</v>
      </c>
      <c r="I35" s="11">
        <f t="shared" si="6"/>
        <v>2327.1465277777779</v>
      </c>
      <c r="K35" s="11"/>
      <c r="L35" s="11">
        <v>20000</v>
      </c>
    </row>
    <row r="36" spans="1:12" x14ac:dyDescent="0.2">
      <c r="A36" s="11">
        <v>78</v>
      </c>
      <c r="B36" s="11" t="b">
        <v>0</v>
      </c>
      <c r="C36" s="11" t="s">
        <v>38</v>
      </c>
      <c r="D36" s="11">
        <v>3</v>
      </c>
      <c r="E36" s="11" t="s">
        <v>40</v>
      </c>
      <c r="F36" s="11">
        <v>8000</v>
      </c>
      <c r="G36" s="11">
        <v>54</v>
      </c>
      <c r="H36" s="11">
        <v>213310320</v>
      </c>
      <c r="I36" s="11">
        <f t="shared" si="6"/>
        <v>2468.8694444444445</v>
      </c>
      <c r="K36" s="11"/>
      <c r="L36" s="11">
        <v>26000</v>
      </c>
    </row>
    <row r="37" spans="1:12" x14ac:dyDescent="0.2">
      <c r="A37" s="11">
        <v>79</v>
      </c>
      <c r="B37" s="11" t="b">
        <v>0</v>
      </c>
      <c r="C37" s="11" t="s">
        <v>38</v>
      </c>
      <c r="D37" s="11">
        <v>4</v>
      </c>
      <c r="E37" s="11"/>
      <c r="F37" s="11">
        <v>8000</v>
      </c>
      <c r="G37" s="11">
        <v>56</v>
      </c>
      <c r="H37" s="11">
        <v>226300920</v>
      </c>
      <c r="I37" s="11">
        <f t="shared" si="6"/>
        <v>2619.223611111111</v>
      </c>
      <c r="K37" s="11"/>
      <c r="L37" s="11">
        <v>38000</v>
      </c>
    </row>
    <row r="38" spans="1:12" x14ac:dyDescent="0.2">
      <c r="A38" s="11">
        <v>80</v>
      </c>
      <c r="B38" s="11" t="b">
        <v>0</v>
      </c>
      <c r="C38" s="11" t="s">
        <v>38</v>
      </c>
      <c r="D38" s="11">
        <v>5</v>
      </c>
      <c r="E38" s="11" t="s">
        <v>41</v>
      </c>
      <c r="F38" s="11">
        <v>9000</v>
      </c>
      <c r="G38" s="11">
        <v>58</v>
      </c>
      <c r="H38" s="11">
        <v>240082680</v>
      </c>
      <c r="I38" s="11">
        <f t="shared" si="6"/>
        <v>2778.7347222222224</v>
      </c>
      <c r="K38" s="11"/>
      <c r="L38" s="11">
        <v>57000</v>
      </c>
    </row>
    <row r="39" spans="1:12" x14ac:dyDescent="0.2">
      <c r="A39" s="11">
        <v>91</v>
      </c>
      <c r="B39" s="11" t="b">
        <v>0</v>
      </c>
      <c r="C39" s="11" t="s">
        <v>42</v>
      </c>
      <c r="D39" s="11">
        <v>1</v>
      </c>
      <c r="E39" s="11" t="s">
        <v>43</v>
      </c>
      <c r="F39" s="11">
        <v>50000</v>
      </c>
      <c r="G39" s="11">
        <v>51</v>
      </c>
      <c r="H39" s="8">
        <v>189523500</v>
      </c>
      <c r="I39" s="11">
        <f t="shared" si="6"/>
        <v>2193.5590277777778</v>
      </c>
      <c r="J39" s="11">
        <v>16300</v>
      </c>
      <c r="K39" s="11"/>
      <c r="L39" s="11"/>
    </row>
    <row r="40" spans="1:12" x14ac:dyDescent="0.2">
      <c r="A40" s="11">
        <v>92</v>
      </c>
      <c r="B40" s="11" t="b">
        <v>0</v>
      </c>
      <c r="C40" s="11" t="s">
        <v>42</v>
      </c>
      <c r="D40" s="11">
        <v>2</v>
      </c>
      <c r="E40" s="11" t="s">
        <v>44</v>
      </c>
      <c r="F40" s="11">
        <v>3500</v>
      </c>
      <c r="G40" s="11">
        <v>51</v>
      </c>
      <c r="H40" s="8">
        <v>195209160</v>
      </c>
      <c r="I40" s="11">
        <f t="shared" si="6"/>
        <v>2259.3652777777779</v>
      </c>
      <c r="J40" s="11">
        <v>18000</v>
      </c>
      <c r="L40" s="11"/>
    </row>
    <row r="41" spans="1:12" x14ac:dyDescent="0.2">
      <c r="A41" s="11">
        <v>93</v>
      </c>
      <c r="B41" s="11" t="b">
        <v>1</v>
      </c>
      <c r="C41" s="11" t="s">
        <v>42</v>
      </c>
      <c r="D41" s="11">
        <v>3</v>
      </c>
      <c r="E41" s="11"/>
      <c r="F41" s="11">
        <v>3500</v>
      </c>
      <c r="G41" s="11">
        <v>52</v>
      </c>
      <c r="H41" s="11">
        <v>201065460</v>
      </c>
      <c r="I41" s="11">
        <f t="shared" si="6"/>
        <v>2327.1465277777779</v>
      </c>
      <c r="J41" s="11">
        <v>20000</v>
      </c>
      <c r="L41" s="11"/>
    </row>
    <row r="42" spans="1:12" x14ac:dyDescent="0.2">
      <c r="A42" s="11">
        <v>94</v>
      </c>
      <c r="B42" s="11" t="b">
        <v>1</v>
      </c>
      <c r="C42" s="11" t="s">
        <v>42</v>
      </c>
      <c r="D42" s="11">
        <v>4</v>
      </c>
      <c r="E42" s="11" t="s">
        <v>32</v>
      </c>
      <c r="F42" s="11">
        <v>4000</v>
      </c>
      <c r="G42" s="11">
        <v>53</v>
      </c>
      <c r="H42" s="11">
        <v>207097440</v>
      </c>
      <c r="I42" s="11">
        <f t="shared" si="6"/>
        <v>2396.9611111111112</v>
      </c>
      <c r="J42" s="11">
        <v>24000</v>
      </c>
      <c r="L42" s="11"/>
    </row>
    <row r="43" spans="1:12" x14ac:dyDescent="0.2">
      <c r="A43" s="11">
        <v>95</v>
      </c>
      <c r="B43" s="11" t="b">
        <v>0</v>
      </c>
      <c r="C43" s="11" t="s">
        <v>42</v>
      </c>
      <c r="D43" s="11">
        <v>5</v>
      </c>
      <c r="E43" s="11" t="s">
        <v>45</v>
      </c>
      <c r="F43" s="11">
        <v>4000</v>
      </c>
      <c r="G43" s="11">
        <v>54</v>
      </c>
      <c r="H43" s="11">
        <v>213310320</v>
      </c>
      <c r="I43" s="11">
        <f t="shared" si="6"/>
        <v>2468.8694444444445</v>
      </c>
      <c r="J43" s="11">
        <v>26000</v>
      </c>
      <c r="L43" s="11"/>
    </row>
    <row r="44" spans="1:12" x14ac:dyDescent="0.2">
      <c r="A44" s="11">
        <v>96</v>
      </c>
      <c r="B44" s="11" t="b">
        <v>0</v>
      </c>
      <c r="C44" s="11" t="s">
        <v>42</v>
      </c>
      <c r="D44" s="11">
        <v>6</v>
      </c>
      <c r="E44" s="11"/>
      <c r="F44" s="11">
        <v>4000</v>
      </c>
      <c r="G44" s="11">
        <v>55</v>
      </c>
      <c r="H44" s="11">
        <v>219709680</v>
      </c>
      <c r="I44" s="11">
        <f t="shared" si="6"/>
        <v>2542.9361111111111</v>
      </c>
      <c r="J44" s="11">
        <v>34400</v>
      </c>
      <c r="K44" s="11"/>
      <c r="L44" s="11"/>
    </row>
    <row r="45" spans="1:12" x14ac:dyDescent="0.2">
      <c r="A45" s="11">
        <v>97</v>
      </c>
      <c r="B45" s="11" t="b">
        <v>0</v>
      </c>
      <c r="C45" s="11" t="s">
        <v>42</v>
      </c>
      <c r="D45" s="11">
        <v>7</v>
      </c>
      <c r="E45" s="11" t="s">
        <v>46</v>
      </c>
      <c r="F45" s="11">
        <v>4000</v>
      </c>
      <c r="G45" s="11">
        <v>56</v>
      </c>
      <c r="H45" s="11">
        <v>226300920</v>
      </c>
      <c r="I45" s="11">
        <f t="shared" si="6"/>
        <v>2619.223611111111</v>
      </c>
      <c r="J45" s="11">
        <v>38000</v>
      </c>
      <c r="K45" s="11"/>
      <c r="L45" s="11"/>
    </row>
    <row r="46" spans="1:12" x14ac:dyDescent="0.2">
      <c r="A46" s="11">
        <v>98</v>
      </c>
      <c r="B46" s="11" t="b">
        <v>0</v>
      </c>
      <c r="C46" s="11" t="s">
        <v>42</v>
      </c>
      <c r="D46" s="11">
        <v>8</v>
      </c>
      <c r="E46" s="11"/>
      <c r="F46" s="11">
        <v>4000</v>
      </c>
      <c r="G46" s="11">
        <v>57</v>
      </c>
      <c r="H46" s="11">
        <v>233089980</v>
      </c>
      <c r="I46" s="11">
        <f t="shared" si="6"/>
        <v>2697.8006944444446</v>
      </c>
      <c r="J46" s="11">
        <v>52000</v>
      </c>
      <c r="K46" s="11"/>
      <c r="L46" s="11"/>
    </row>
    <row r="47" spans="1:12" x14ac:dyDescent="0.2">
      <c r="A47" s="11">
        <v>99</v>
      </c>
      <c r="B47" s="11" t="b">
        <v>0</v>
      </c>
      <c r="C47" s="11" t="s">
        <v>42</v>
      </c>
      <c r="D47" s="11">
        <v>9</v>
      </c>
      <c r="E47" s="11" t="s">
        <v>47</v>
      </c>
      <c r="F47" s="11">
        <v>5000</v>
      </c>
      <c r="G47" s="11">
        <v>58</v>
      </c>
      <c r="H47" s="11">
        <v>240082680</v>
      </c>
      <c r="I47" s="11">
        <f t="shared" si="6"/>
        <v>2778.7347222222224</v>
      </c>
      <c r="J47" s="11">
        <v>57000</v>
      </c>
      <c r="K47" s="11"/>
      <c r="L47" s="11"/>
    </row>
    <row r="48" spans="1:12" x14ac:dyDescent="0.2">
      <c r="A48" s="11">
        <v>100</v>
      </c>
      <c r="B48" s="11" t="b">
        <v>0</v>
      </c>
      <c r="C48" s="11" t="s">
        <v>42</v>
      </c>
      <c r="D48" s="11">
        <v>10</v>
      </c>
      <c r="E48" s="11"/>
      <c r="F48" s="11">
        <v>5000</v>
      </c>
      <c r="G48" s="11">
        <v>59</v>
      </c>
      <c r="H48" s="11">
        <v>247285140</v>
      </c>
      <c r="I48" s="11">
        <f t="shared" si="6"/>
        <v>2862.0965277777777</v>
      </c>
      <c r="J48" s="11">
        <v>78000</v>
      </c>
      <c r="K48" s="11"/>
      <c r="L48" s="11"/>
    </row>
    <row r="49" spans="1:12" x14ac:dyDescent="0.2">
      <c r="A49" s="11">
        <v>106</v>
      </c>
      <c r="B49" s="11" t="b">
        <v>0</v>
      </c>
      <c r="C49" s="11" t="s">
        <v>48</v>
      </c>
      <c r="D49" s="11">
        <v>1</v>
      </c>
      <c r="E49" s="11" t="s">
        <v>49</v>
      </c>
      <c r="F49" s="11">
        <v>50000</v>
      </c>
      <c r="G49" s="11">
        <v>51</v>
      </c>
      <c r="H49" s="8">
        <v>189523500</v>
      </c>
      <c r="I49" s="11">
        <f t="shared" si="6"/>
        <v>2193.5590277777778</v>
      </c>
      <c r="K49" s="11">
        <v>16300</v>
      </c>
      <c r="L49" s="11"/>
    </row>
    <row r="50" spans="1:12" x14ac:dyDescent="0.2">
      <c r="A50" s="11">
        <v>107</v>
      </c>
      <c r="B50" s="11" t="b">
        <v>0</v>
      </c>
      <c r="C50" s="11" t="s">
        <v>48</v>
      </c>
      <c r="D50" s="11">
        <v>2</v>
      </c>
      <c r="E50" s="11" t="s">
        <v>50</v>
      </c>
      <c r="F50" s="11">
        <v>3500</v>
      </c>
      <c r="G50" s="11">
        <v>51</v>
      </c>
      <c r="H50" s="8">
        <v>195209160</v>
      </c>
      <c r="I50" s="11">
        <f t="shared" si="6"/>
        <v>2259.3652777777779</v>
      </c>
      <c r="K50" s="11">
        <v>18000</v>
      </c>
      <c r="L50" s="11"/>
    </row>
    <row r="51" spans="1:12" x14ac:dyDescent="0.2">
      <c r="A51" s="11">
        <v>108</v>
      </c>
      <c r="B51" s="11" t="b">
        <v>0</v>
      </c>
      <c r="C51" s="11" t="s">
        <v>48</v>
      </c>
      <c r="D51" s="11">
        <v>3</v>
      </c>
      <c r="E51" s="11"/>
      <c r="F51" s="11">
        <v>3500</v>
      </c>
      <c r="G51" s="11">
        <v>52</v>
      </c>
      <c r="H51" s="11">
        <v>201065460</v>
      </c>
      <c r="I51" s="11">
        <f t="shared" si="6"/>
        <v>2327.1465277777779</v>
      </c>
      <c r="K51" s="11">
        <v>20000</v>
      </c>
      <c r="L51" s="11"/>
    </row>
    <row r="52" spans="1:12" x14ac:dyDescent="0.2">
      <c r="A52" s="11">
        <v>109</v>
      </c>
      <c r="B52" s="11" t="b">
        <v>0</v>
      </c>
      <c r="C52" s="11" t="s">
        <v>48</v>
      </c>
      <c r="D52" s="11">
        <v>4</v>
      </c>
      <c r="E52" s="11" t="s">
        <v>36</v>
      </c>
      <c r="F52" s="11">
        <v>4000</v>
      </c>
      <c r="G52" s="11">
        <v>53</v>
      </c>
      <c r="H52" s="11">
        <v>207097440</v>
      </c>
      <c r="I52" s="11">
        <f t="shared" si="6"/>
        <v>2396.9611111111112</v>
      </c>
      <c r="K52" s="11">
        <v>24000</v>
      </c>
      <c r="L52" s="11"/>
    </row>
    <row r="53" spans="1:12" x14ac:dyDescent="0.2">
      <c r="A53" s="11">
        <v>110</v>
      </c>
      <c r="B53" s="11" t="b">
        <v>0</v>
      </c>
      <c r="C53" s="11" t="s">
        <v>48</v>
      </c>
      <c r="D53" s="11">
        <v>5</v>
      </c>
      <c r="E53" s="11" t="s">
        <v>51</v>
      </c>
      <c r="F53" s="11">
        <v>4000</v>
      </c>
      <c r="G53" s="11">
        <v>54</v>
      </c>
      <c r="H53" s="11">
        <v>213310320</v>
      </c>
      <c r="I53" s="11">
        <f t="shared" si="6"/>
        <v>2468.8694444444445</v>
      </c>
      <c r="K53" s="11">
        <v>26000</v>
      </c>
      <c r="L53" s="11"/>
    </row>
    <row r="54" spans="1:12" x14ac:dyDescent="0.2">
      <c r="A54" s="11">
        <v>111</v>
      </c>
      <c r="B54" s="11" t="b">
        <v>0</v>
      </c>
      <c r="C54" s="11" t="s">
        <v>48</v>
      </c>
      <c r="D54" s="11">
        <v>6</v>
      </c>
      <c r="E54" s="11"/>
      <c r="F54" s="11">
        <v>4000</v>
      </c>
      <c r="G54" s="11">
        <v>55</v>
      </c>
      <c r="H54" s="11">
        <v>219709680</v>
      </c>
      <c r="I54" s="11">
        <f t="shared" si="6"/>
        <v>2542.9361111111111</v>
      </c>
      <c r="K54" s="11">
        <v>34400</v>
      </c>
      <c r="L54" s="11"/>
    </row>
    <row r="55" spans="1:12" x14ac:dyDescent="0.2">
      <c r="A55" s="11">
        <v>112</v>
      </c>
      <c r="B55" s="11" t="b">
        <v>0</v>
      </c>
      <c r="C55" s="11" t="s">
        <v>48</v>
      </c>
      <c r="D55" s="11">
        <v>7</v>
      </c>
      <c r="E55" s="11" t="s">
        <v>52</v>
      </c>
      <c r="F55" s="11">
        <v>4000</v>
      </c>
      <c r="G55" s="11">
        <v>56</v>
      </c>
      <c r="H55" s="11">
        <v>226300920</v>
      </c>
      <c r="I55" s="11">
        <f t="shared" si="6"/>
        <v>2619.223611111111</v>
      </c>
      <c r="K55" s="11">
        <v>38000</v>
      </c>
      <c r="L55" s="11"/>
    </row>
    <row r="56" spans="1:12" x14ac:dyDescent="0.2">
      <c r="A56" s="11">
        <v>113</v>
      </c>
      <c r="B56" s="11" t="b">
        <v>0</v>
      </c>
      <c r="C56" s="11" t="s">
        <v>48</v>
      </c>
      <c r="D56" s="11">
        <v>8</v>
      </c>
      <c r="E56" s="11"/>
      <c r="F56" s="11">
        <v>4000</v>
      </c>
      <c r="G56" s="11">
        <v>57</v>
      </c>
      <c r="H56" s="11">
        <v>233089980</v>
      </c>
      <c r="I56" s="11">
        <f t="shared" si="6"/>
        <v>2697.8006944444446</v>
      </c>
      <c r="K56" s="11">
        <v>52000</v>
      </c>
      <c r="L56" s="11"/>
    </row>
    <row r="57" spans="1:12" x14ac:dyDescent="0.2">
      <c r="A57" s="11">
        <v>114</v>
      </c>
      <c r="B57" s="11" t="b">
        <v>0</v>
      </c>
      <c r="C57" s="11" t="s">
        <v>48</v>
      </c>
      <c r="D57" s="11">
        <v>9</v>
      </c>
      <c r="E57" s="11" t="s">
        <v>53</v>
      </c>
      <c r="F57" s="11">
        <v>5000</v>
      </c>
      <c r="G57" s="11">
        <v>58</v>
      </c>
      <c r="H57" s="11">
        <v>240082680</v>
      </c>
      <c r="I57" s="11">
        <f t="shared" si="6"/>
        <v>2778.7347222222224</v>
      </c>
      <c r="K57" s="11">
        <v>57000</v>
      </c>
      <c r="L57" s="11"/>
    </row>
    <row r="58" spans="1:12" x14ac:dyDescent="0.2">
      <c r="A58" s="11">
        <v>115</v>
      </c>
      <c r="B58" s="11" t="b">
        <v>0</v>
      </c>
      <c r="C58" s="11" t="s">
        <v>48</v>
      </c>
      <c r="D58" s="11">
        <v>10</v>
      </c>
      <c r="E58" s="11"/>
      <c r="F58" s="11">
        <v>5000</v>
      </c>
      <c r="G58" s="11">
        <v>59</v>
      </c>
      <c r="H58" s="11">
        <v>247285140</v>
      </c>
      <c r="I58" s="11">
        <f t="shared" si="6"/>
        <v>2862.0965277777777</v>
      </c>
      <c r="K58" s="11">
        <v>78000</v>
      </c>
      <c r="L58" s="11"/>
    </row>
    <row r="59" spans="1:12" x14ac:dyDescent="0.2">
      <c r="A59" s="11">
        <v>121</v>
      </c>
      <c r="B59" s="11" t="b">
        <v>0</v>
      </c>
      <c r="C59" s="11" t="s">
        <v>54</v>
      </c>
      <c r="D59" s="11">
        <v>1</v>
      </c>
      <c r="E59" s="11" t="s">
        <v>55</v>
      </c>
      <c r="F59" s="11">
        <v>50000</v>
      </c>
      <c r="G59" s="11">
        <v>51</v>
      </c>
      <c r="H59" s="8">
        <v>189523500</v>
      </c>
      <c r="I59" s="11">
        <f t="shared" si="6"/>
        <v>2193.5590277777778</v>
      </c>
      <c r="K59" s="11"/>
      <c r="L59" s="11">
        <v>16300</v>
      </c>
    </row>
    <row r="60" spans="1:12" x14ac:dyDescent="0.2">
      <c r="A60" s="11">
        <v>122</v>
      </c>
      <c r="B60" s="11" t="b">
        <v>0</v>
      </c>
      <c r="C60" s="11" t="s">
        <v>54</v>
      </c>
      <c r="D60" s="11">
        <v>2</v>
      </c>
      <c r="E60" s="11" t="s">
        <v>56</v>
      </c>
      <c r="F60" s="11">
        <v>3500</v>
      </c>
      <c r="G60" s="11">
        <v>51</v>
      </c>
      <c r="H60" s="8">
        <v>195209160</v>
      </c>
      <c r="I60" s="11">
        <f t="shared" si="6"/>
        <v>2259.3652777777779</v>
      </c>
      <c r="K60" s="11"/>
      <c r="L60" s="11">
        <v>18000</v>
      </c>
    </row>
    <row r="61" spans="1:12" x14ac:dyDescent="0.2">
      <c r="A61" s="11">
        <v>123</v>
      </c>
      <c r="B61" s="11" t="b">
        <v>0</v>
      </c>
      <c r="C61" s="11" t="s">
        <v>54</v>
      </c>
      <c r="D61" s="11">
        <v>3</v>
      </c>
      <c r="E61" s="11"/>
      <c r="F61" s="11">
        <v>3500</v>
      </c>
      <c r="G61" s="11">
        <v>52</v>
      </c>
      <c r="H61" s="11">
        <v>201065460</v>
      </c>
      <c r="I61" s="11">
        <f t="shared" si="6"/>
        <v>2327.1465277777779</v>
      </c>
      <c r="K61" s="11"/>
      <c r="L61" s="11">
        <v>20000</v>
      </c>
    </row>
    <row r="62" spans="1:12" x14ac:dyDescent="0.2">
      <c r="A62" s="11">
        <v>124</v>
      </c>
      <c r="B62" s="11" t="b">
        <v>0</v>
      </c>
      <c r="C62" s="11" t="s">
        <v>54</v>
      </c>
      <c r="D62" s="11">
        <v>4</v>
      </c>
      <c r="E62" s="11" t="s">
        <v>40</v>
      </c>
      <c r="F62" s="11">
        <v>4000</v>
      </c>
      <c r="G62" s="11">
        <v>53</v>
      </c>
      <c r="H62" s="11">
        <v>207097440</v>
      </c>
      <c r="I62" s="11">
        <f t="shared" si="6"/>
        <v>2396.9611111111112</v>
      </c>
      <c r="K62" s="11"/>
      <c r="L62" s="11">
        <v>24000</v>
      </c>
    </row>
    <row r="63" spans="1:12" x14ac:dyDescent="0.2">
      <c r="A63" s="11">
        <v>125</v>
      </c>
      <c r="B63" s="11" t="b">
        <v>0</v>
      </c>
      <c r="C63" s="11" t="s">
        <v>54</v>
      </c>
      <c r="D63" s="11">
        <v>5</v>
      </c>
      <c r="E63" s="11" t="s">
        <v>57</v>
      </c>
      <c r="F63" s="11">
        <v>4000</v>
      </c>
      <c r="G63" s="11">
        <v>54</v>
      </c>
      <c r="H63" s="11">
        <v>213310320</v>
      </c>
      <c r="I63" s="11">
        <f t="shared" si="6"/>
        <v>2468.8694444444445</v>
      </c>
      <c r="K63" s="11"/>
      <c r="L63" s="11">
        <v>26000</v>
      </c>
    </row>
    <row r="64" spans="1:12" x14ac:dyDescent="0.2">
      <c r="A64" s="11">
        <v>126</v>
      </c>
      <c r="B64" s="11" t="b">
        <v>0</v>
      </c>
      <c r="C64" s="11" t="s">
        <v>54</v>
      </c>
      <c r="D64" s="11">
        <v>6</v>
      </c>
      <c r="E64" s="11"/>
      <c r="F64" s="11">
        <v>4000</v>
      </c>
      <c r="G64" s="11">
        <v>55</v>
      </c>
      <c r="H64" s="11">
        <v>219709680</v>
      </c>
      <c r="I64" s="11">
        <f t="shared" si="6"/>
        <v>2542.9361111111111</v>
      </c>
      <c r="K64" s="11"/>
      <c r="L64" s="11">
        <v>34400</v>
      </c>
    </row>
    <row r="65" spans="1:12" x14ac:dyDescent="0.2">
      <c r="A65" s="11">
        <v>127</v>
      </c>
      <c r="B65" s="11" t="b">
        <v>0</v>
      </c>
      <c r="C65" s="11" t="s">
        <v>54</v>
      </c>
      <c r="D65" s="11">
        <v>7</v>
      </c>
      <c r="E65" s="11" t="s">
        <v>58</v>
      </c>
      <c r="F65" s="11">
        <v>4000</v>
      </c>
      <c r="G65" s="11">
        <v>56</v>
      </c>
      <c r="H65" s="11">
        <v>226300920</v>
      </c>
      <c r="I65" s="11">
        <f t="shared" si="6"/>
        <v>2619.223611111111</v>
      </c>
      <c r="K65" s="11"/>
      <c r="L65" s="11">
        <v>38000</v>
      </c>
    </row>
    <row r="66" spans="1:12" x14ac:dyDescent="0.2">
      <c r="A66" s="11">
        <v>128</v>
      </c>
      <c r="B66" s="11" t="b">
        <v>0</v>
      </c>
      <c r="C66" s="11" t="s">
        <v>54</v>
      </c>
      <c r="D66" s="11">
        <v>8</v>
      </c>
      <c r="E66" s="11"/>
      <c r="F66" s="11">
        <v>4000</v>
      </c>
      <c r="G66" s="11">
        <v>57</v>
      </c>
      <c r="H66" s="11">
        <v>233089980</v>
      </c>
      <c r="I66" s="11">
        <f t="shared" si="6"/>
        <v>2697.8006944444446</v>
      </c>
      <c r="K66" s="11"/>
      <c r="L66" s="11">
        <v>52000</v>
      </c>
    </row>
    <row r="67" spans="1:12" x14ac:dyDescent="0.2">
      <c r="A67" s="11">
        <v>129</v>
      </c>
      <c r="B67" s="11" t="b">
        <v>0</v>
      </c>
      <c r="C67" s="11" t="s">
        <v>54</v>
      </c>
      <c r="D67" s="11">
        <v>9</v>
      </c>
      <c r="E67" s="11" t="s">
        <v>59</v>
      </c>
      <c r="F67" s="11">
        <v>5000</v>
      </c>
      <c r="G67" s="11">
        <v>58</v>
      </c>
      <c r="H67" s="11">
        <v>240082680</v>
      </c>
      <c r="I67" s="11">
        <f t="shared" si="6"/>
        <v>2778.7347222222224</v>
      </c>
      <c r="K67" s="11"/>
      <c r="L67" s="11">
        <v>57000</v>
      </c>
    </row>
    <row r="68" spans="1:12" x14ac:dyDescent="0.2">
      <c r="A68" s="11">
        <v>130</v>
      </c>
      <c r="B68" s="11" t="b">
        <v>0</v>
      </c>
      <c r="C68" s="11" t="s">
        <v>54</v>
      </c>
      <c r="D68" s="11">
        <v>10</v>
      </c>
      <c r="E68" s="11"/>
      <c r="F68" s="11">
        <v>5000</v>
      </c>
      <c r="G68" s="11">
        <v>59</v>
      </c>
      <c r="H68" s="11">
        <v>247285140</v>
      </c>
      <c r="I68" s="11">
        <f t="shared" si="6"/>
        <v>2862.0965277777777</v>
      </c>
      <c r="K68" s="11"/>
      <c r="L68" s="11">
        <v>78000</v>
      </c>
    </row>
    <row r="69" spans="1:12" x14ac:dyDescent="0.2">
      <c r="A69" s="11">
        <v>133</v>
      </c>
      <c r="B69" s="11" t="b">
        <v>1</v>
      </c>
      <c r="C69" s="11" t="s">
        <v>60</v>
      </c>
      <c r="D69" s="11">
        <v>1</v>
      </c>
      <c r="E69" s="11" t="s">
        <v>61</v>
      </c>
      <c r="F69" s="11">
        <v>129000</v>
      </c>
      <c r="G69" s="11">
        <v>53</v>
      </c>
      <c r="H69" s="11">
        <v>426620700</v>
      </c>
      <c r="I69" s="11">
        <f t="shared" si="6"/>
        <v>4937.739583333333</v>
      </c>
      <c r="J69" s="11">
        <v>32000</v>
      </c>
      <c r="K69" s="11"/>
      <c r="L69" s="11"/>
    </row>
    <row r="70" spans="1:12" x14ac:dyDescent="0.2">
      <c r="A70" s="11">
        <v>134</v>
      </c>
      <c r="B70" s="11" t="b">
        <v>0</v>
      </c>
      <c r="C70" s="11" t="s">
        <v>62</v>
      </c>
      <c r="D70" s="11">
        <v>2</v>
      </c>
      <c r="E70" s="11" t="s">
        <v>63</v>
      </c>
      <c r="F70" s="11">
        <v>129000</v>
      </c>
      <c r="G70" s="11">
        <v>53</v>
      </c>
      <c r="H70" s="11">
        <v>426620700</v>
      </c>
      <c r="I70" s="11">
        <f t="shared" si="6"/>
        <v>4937.739583333333</v>
      </c>
      <c r="K70" s="11">
        <v>32000</v>
      </c>
      <c r="L70" s="11"/>
    </row>
    <row r="71" spans="1:12" x14ac:dyDescent="0.2">
      <c r="A71" s="11">
        <v>135</v>
      </c>
      <c r="B71" s="11" t="b">
        <v>0</v>
      </c>
      <c r="C71" s="11" t="s">
        <v>64</v>
      </c>
      <c r="D71" s="11">
        <v>3</v>
      </c>
      <c r="E71" s="11" t="s">
        <v>65</v>
      </c>
      <c r="F71" s="11">
        <v>129000</v>
      </c>
      <c r="G71" s="11">
        <v>53</v>
      </c>
      <c r="H71" s="11">
        <v>426620700</v>
      </c>
      <c r="I71" s="11">
        <f t="shared" si="6"/>
        <v>4937.739583333333</v>
      </c>
      <c r="J71" s="11"/>
      <c r="K71" s="11"/>
      <c r="L71" s="11">
        <v>32000</v>
      </c>
    </row>
    <row r="72" spans="1:12" x14ac:dyDescent="0.2">
      <c r="A72" s="11">
        <v>136</v>
      </c>
      <c r="B72" s="11" t="b">
        <v>0</v>
      </c>
      <c r="C72" s="11" t="s">
        <v>66</v>
      </c>
      <c r="D72" s="11">
        <v>4</v>
      </c>
      <c r="E72" s="11" t="s">
        <v>67</v>
      </c>
      <c r="F72" s="11">
        <v>129000</v>
      </c>
      <c r="G72" s="11">
        <v>53</v>
      </c>
      <c r="H72" s="11">
        <v>426620700</v>
      </c>
      <c r="I72" s="11">
        <f t="shared" si="6"/>
        <v>4937.739583333333</v>
      </c>
      <c r="J72" s="11">
        <v>13000</v>
      </c>
      <c r="K72" s="11">
        <v>13000</v>
      </c>
      <c r="L72" s="11">
        <v>13000</v>
      </c>
    </row>
  </sheetData>
  <autoFilter ref="A8:L72" xr:uid="{00000000-0009-0000-0000-000000000000}">
    <sortState xmlns:xlrd2="http://schemas.microsoft.com/office/spreadsheetml/2017/richdata2" ref="A11:L72">
      <sortCondition ref="A8:A72"/>
      <sortCondition descending="1" ref="B8:B72"/>
    </sortState>
  </autoFilter>
  <mergeCells count="2">
    <mergeCell ref="A1:D3"/>
    <mergeCell ref="A4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workbookViewId="0"/>
  </sheetViews>
  <sheetFormatPr defaultColWidth="12.5703125" defaultRowHeight="15.75" customHeight="1" x14ac:dyDescent="0.2"/>
  <sheetData>
    <row r="1" spans="1:26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BD975"/>
  <sheetViews>
    <sheetView showGridLines="0" workbookViewId="0"/>
  </sheetViews>
  <sheetFormatPr defaultColWidth="12.5703125" defaultRowHeight="15.75" customHeight="1" x14ac:dyDescent="0.2"/>
  <cols>
    <col min="1" max="1" width="2.28515625" customWidth="1"/>
    <col min="2" max="2" width="8.42578125" customWidth="1"/>
    <col min="3" max="7" width="7.42578125" customWidth="1"/>
    <col min="8" max="8" width="8.5703125" customWidth="1"/>
    <col min="9" max="10" width="7.42578125" customWidth="1"/>
    <col min="11" max="11" width="8.7109375" customWidth="1"/>
    <col min="12" max="12" width="2.42578125" customWidth="1"/>
    <col min="13" max="14" width="7.42578125" customWidth="1"/>
    <col min="15" max="18" width="1.85546875" customWidth="1"/>
    <col min="19" max="22" width="1.28515625" customWidth="1"/>
    <col min="23" max="23" width="2.28515625" customWidth="1"/>
    <col min="24" max="30" width="1.28515625" customWidth="1"/>
    <col min="31" max="31" width="2.5703125" customWidth="1"/>
    <col min="32" max="39" width="1.28515625" customWidth="1"/>
    <col min="40" max="40" width="2.5703125" customWidth="1"/>
    <col min="41" max="42" width="1.28515625" customWidth="1"/>
    <col min="43" max="43" width="2.5703125" customWidth="1"/>
    <col min="44" max="47" width="1.28515625" customWidth="1"/>
    <col min="48" max="48" width="2.5703125" customWidth="1"/>
    <col min="49" max="49" width="9.5703125" customWidth="1"/>
    <col min="50" max="50" width="9.28515625" customWidth="1"/>
    <col min="51" max="56" width="1.85546875" customWidth="1"/>
  </cols>
  <sheetData>
    <row r="1" spans="1:56" ht="29.25" customHeight="1" x14ac:dyDescent="0.2">
      <c r="A1" s="20"/>
      <c r="B1" s="86" t="s">
        <v>68</v>
      </c>
      <c r="C1" s="84"/>
      <c r="D1" s="84"/>
      <c r="E1" s="84"/>
      <c r="F1" s="84"/>
      <c r="G1" s="84"/>
      <c r="H1" s="84"/>
      <c r="I1" s="84"/>
      <c r="J1" s="84"/>
      <c r="K1" s="84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/>
      <c r="BA1" s="21"/>
      <c r="BB1" s="21"/>
      <c r="BC1" s="21"/>
      <c r="BD1" s="21"/>
    </row>
    <row r="2" spans="1:56" ht="29.25" customHeight="1" x14ac:dyDescent="0.2">
      <c r="A2" s="22"/>
      <c r="B2" s="87" t="s">
        <v>69</v>
      </c>
      <c r="C2" s="84"/>
      <c r="D2" s="84"/>
      <c r="E2" s="84"/>
      <c r="F2" s="84"/>
      <c r="G2" s="84"/>
      <c r="H2" s="84"/>
      <c r="I2" s="84"/>
      <c r="J2" s="84"/>
      <c r="K2" s="84"/>
      <c r="L2" s="20"/>
      <c r="M2" s="86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21"/>
      <c r="AZ2" s="21"/>
      <c r="BA2" s="21"/>
      <c r="BB2" s="21"/>
      <c r="BC2" s="21"/>
      <c r="BD2" s="21"/>
    </row>
    <row r="3" spans="1:56" ht="64.5" customHeight="1" x14ac:dyDescent="0.2">
      <c r="A3" s="21"/>
      <c r="B3" s="23" t="s">
        <v>70</v>
      </c>
      <c r="C3" s="24"/>
      <c r="D3" s="25"/>
      <c r="E3" s="25"/>
      <c r="F3" s="24"/>
      <c r="G3" s="25"/>
      <c r="H3" s="25"/>
      <c r="I3" s="24"/>
      <c r="J3" s="25"/>
      <c r="K3" s="26"/>
      <c r="L3" s="21"/>
      <c r="M3" s="88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21"/>
      <c r="AZ3" s="21"/>
      <c r="BA3" s="21"/>
      <c r="BB3" s="21"/>
      <c r="BC3" s="21"/>
      <c r="BD3" s="21"/>
    </row>
    <row r="4" spans="1:56" ht="51" x14ac:dyDescent="0.2">
      <c r="A4" s="27"/>
      <c r="B4" s="28" t="s">
        <v>71</v>
      </c>
      <c r="C4" s="29" t="s">
        <v>72</v>
      </c>
      <c r="D4" s="30" t="s">
        <v>73</v>
      </c>
      <c r="E4" s="30" t="s">
        <v>74</v>
      </c>
      <c r="F4" s="29" t="s">
        <v>75</v>
      </c>
      <c r="G4" s="30" t="s">
        <v>76</v>
      </c>
      <c r="H4" s="30" t="s">
        <v>77</v>
      </c>
      <c r="I4" s="29" t="s">
        <v>78</v>
      </c>
      <c r="J4" s="30" t="s">
        <v>79</v>
      </c>
      <c r="K4" s="31" t="s">
        <v>80</v>
      </c>
      <c r="L4" s="27"/>
      <c r="M4" s="87" t="s">
        <v>81</v>
      </c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27"/>
      <c r="AZ4" s="27"/>
      <c r="BA4" s="27"/>
      <c r="BB4" s="27"/>
      <c r="BC4" s="27"/>
      <c r="BD4" s="27"/>
    </row>
    <row r="5" spans="1:56" ht="12.75" x14ac:dyDescent="0.2">
      <c r="A5" s="32"/>
      <c r="B5" s="33" t="str">
        <f>"1-9"</f>
        <v>1-9</v>
      </c>
      <c r="C5" s="34">
        <v>5</v>
      </c>
      <c r="D5" s="35">
        <v>0.05</v>
      </c>
      <c r="E5" s="35">
        <v>0.05</v>
      </c>
      <c r="F5" s="36">
        <v>0.05</v>
      </c>
      <c r="G5" s="35">
        <v>0.05</v>
      </c>
      <c r="H5" s="35">
        <v>0.05</v>
      </c>
      <c r="I5" s="36">
        <v>0.05</v>
      </c>
      <c r="J5" s="35">
        <v>0.05</v>
      </c>
      <c r="K5" s="37" t="s">
        <v>82</v>
      </c>
      <c r="L5" s="38"/>
      <c r="M5" s="39" t="s">
        <v>1</v>
      </c>
      <c r="N5" s="40" t="s">
        <v>83</v>
      </c>
      <c r="O5" s="41">
        <v>0</v>
      </c>
      <c r="P5" s="41">
        <v>3</v>
      </c>
      <c r="Q5" s="41">
        <v>6</v>
      </c>
      <c r="R5" s="41">
        <v>9</v>
      </c>
      <c r="S5" s="41"/>
      <c r="T5" s="41"/>
      <c r="U5" s="41"/>
      <c r="V5" s="41"/>
      <c r="W5" s="41">
        <v>24</v>
      </c>
      <c r="X5" s="41"/>
      <c r="Y5" s="41"/>
      <c r="Z5" s="41"/>
      <c r="AA5" s="41"/>
      <c r="AB5" s="41"/>
      <c r="AC5" s="41"/>
      <c r="AD5" s="41"/>
      <c r="AE5" s="41">
        <v>48</v>
      </c>
      <c r="AF5" s="41"/>
      <c r="AG5" s="41"/>
      <c r="AH5" s="41"/>
      <c r="AI5" s="41"/>
      <c r="AJ5" s="41"/>
      <c r="AK5" s="41"/>
      <c r="AL5" s="41"/>
      <c r="AM5" s="41"/>
      <c r="AN5" s="41">
        <v>75</v>
      </c>
      <c r="AO5" s="41"/>
      <c r="AP5" s="41"/>
      <c r="AQ5" s="41">
        <v>84</v>
      </c>
      <c r="AR5" s="41"/>
      <c r="AS5" s="41"/>
      <c r="AT5" s="41"/>
      <c r="AU5" s="41"/>
      <c r="AV5" s="41">
        <v>99</v>
      </c>
      <c r="AW5" s="42" t="s">
        <v>84</v>
      </c>
      <c r="AX5" s="43" t="s">
        <v>85</v>
      </c>
      <c r="AY5" s="21"/>
      <c r="AZ5" s="21"/>
      <c r="BA5" s="21"/>
      <c r="BB5" s="21"/>
      <c r="BC5" s="21"/>
      <c r="BD5" s="21"/>
    </row>
    <row r="6" spans="1:56" ht="12.75" x14ac:dyDescent="0.2">
      <c r="A6" s="32"/>
      <c r="B6" s="33" t="str">
        <f>"10-19"</f>
        <v>10-19</v>
      </c>
      <c r="C6" s="34">
        <v>5</v>
      </c>
      <c r="D6" s="35">
        <v>0.25</v>
      </c>
      <c r="E6" s="35">
        <v>0.1</v>
      </c>
      <c r="F6" s="36">
        <v>0.15</v>
      </c>
      <c r="G6" s="35">
        <v>0.15</v>
      </c>
      <c r="H6" s="35">
        <v>7.0000000000000007E-2</v>
      </c>
      <c r="I6" s="36">
        <v>0.15</v>
      </c>
      <c r="J6" s="35">
        <v>0.1</v>
      </c>
      <c r="K6" s="37" t="s">
        <v>82</v>
      </c>
      <c r="L6" s="38"/>
      <c r="M6" s="44">
        <v>51</v>
      </c>
      <c r="N6" s="45">
        <v>29375</v>
      </c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21"/>
      <c r="AP6" s="21"/>
      <c r="AQ6" s="21"/>
      <c r="AR6" s="21"/>
      <c r="AS6" s="21"/>
      <c r="AT6" s="21"/>
      <c r="AU6" s="21"/>
      <c r="AV6" s="21"/>
      <c r="AW6" s="47" t="s">
        <v>86</v>
      </c>
      <c r="AX6" s="48">
        <v>3300</v>
      </c>
      <c r="AY6" s="21"/>
      <c r="AZ6" s="21"/>
      <c r="BA6" s="21"/>
      <c r="BB6" s="21"/>
      <c r="BC6" s="21"/>
      <c r="BD6" s="21"/>
    </row>
    <row r="7" spans="1:56" ht="12.75" x14ac:dyDescent="0.2">
      <c r="A7" s="21"/>
      <c r="B7" s="49" t="s">
        <v>87</v>
      </c>
      <c r="C7" s="34">
        <v>10</v>
      </c>
      <c r="D7" s="35">
        <v>0.4</v>
      </c>
      <c r="E7" s="35">
        <v>0.2</v>
      </c>
      <c r="F7" s="36">
        <v>0.3</v>
      </c>
      <c r="G7" s="35">
        <v>0.25</v>
      </c>
      <c r="H7" s="35">
        <v>0.1</v>
      </c>
      <c r="I7" s="36">
        <v>0.25</v>
      </c>
      <c r="J7" s="35">
        <v>0.2</v>
      </c>
      <c r="K7" s="37" t="s">
        <v>82</v>
      </c>
      <c r="L7" s="38"/>
      <c r="M7" s="44">
        <v>52</v>
      </c>
      <c r="N7" s="45">
        <v>29640</v>
      </c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21"/>
      <c r="AP7" s="21"/>
      <c r="AQ7" s="21"/>
      <c r="AR7" s="21"/>
      <c r="AS7" s="21"/>
      <c r="AT7" s="21"/>
      <c r="AU7" s="21"/>
      <c r="AV7" s="21"/>
      <c r="AW7" s="47" t="s">
        <v>86</v>
      </c>
      <c r="AX7" s="48">
        <v>3300</v>
      </c>
      <c r="AY7" s="21"/>
      <c r="AZ7" s="21"/>
      <c r="BA7" s="21"/>
      <c r="BB7" s="21"/>
      <c r="BC7" s="21"/>
      <c r="BD7" s="21"/>
    </row>
    <row r="8" spans="1:56" ht="12.75" x14ac:dyDescent="0.2">
      <c r="A8" s="21"/>
      <c r="B8" s="49" t="s">
        <v>88</v>
      </c>
      <c r="C8" s="34">
        <v>10</v>
      </c>
      <c r="D8" s="35">
        <v>0.7</v>
      </c>
      <c r="E8" s="35">
        <v>0.3</v>
      </c>
      <c r="F8" s="36">
        <v>0.5</v>
      </c>
      <c r="G8" s="35">
        <v>0.4</v>
      </c>
      <c r="H8" s="35">
        <v>0.12</v>
      </c>
      <c r="I8" s="36">
        <v>0.4</v>
      </c>
      <c r="J8" s="35">
        <v>0.5</v>
      </c>
      <c r="K8" s="37" t="s">
        <v>82</v>
      </c>
      <c r="L8" s="38"/>
      <c r="M8" s="44" t="s">
        <v>89</v>
      </c>
      <c r="N8" s="45">
        <v>30385</v>
      </c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50"/>
      <c r="AP8" s="50"/>
      <c r="AQ8" s="50"/>
      <c r="AR8" s="50"/>
      <c r="AS8" s="50"/>
      <c r="AT8" s="50"/>
      <c r="AU8" s="50"/>
      <c r="AV8" s="50"/>
      <c r="AW8" s="47" t="s">
        <v>86</v>
      </c>
      <c r="AX8" s="48">
        <v>3300</v>
      </c>
      <c r="AY8" s="21"/>
      <c r="AZ8" s="21"/>
      <c r="BA8" s="21"/>
      <c r="BB8" s="21"/>
      <c r="BC8" s="21"/>
      <c r="BD8" s="21"/>
    </row>
    <row r="9" spans="1:56" ht="12.75" x14ac:dyDescent="0.2">
      <c r="A9" s="21"/>
      <c r="B9" s="49" t="s">
        <v>90</v>
      </c>
      <c r="C9" s="34">
        <v>15</v>
      </c>
      <c r="D9" s="35">
        <v>1.3</v>
      </c>
      <c r="E9" s="35">
        <v>0.5</v>
      </c>
      <c r="F9" s="36">
        <v>1.2</v>
      </c>
      <c r="G9" s="35">
        <v>0.9</v>
      </c>
      <c r="H9" s="35">
        <v>0.25</v>
      </c>
      <c r="I9" s="36">
        <v>0.9</v>
      </c>
      <c r="J9" s="35">
        <v>0.8</v>
      </c>
      <c r="K9" s="37" t="s">
        <v>82</v>
      </c>
      <c r="L9" s="38"/>
      <c r="M9" s="44" t="s">
        <v>91</v>
      </c>
      <c r="N9" s="45">
        <v>32310</v>
      </c>
      <c r="O9" s="21"/>
      <c r="P9" s="21"/>
      <c r="Q9" s="21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21"/>
      <c r="AS9" s="21"/>
      <c r="AT9" s="21"/>
      <c r="AU9" s="21"/>
      <c r="AV9" s="21"/>
      <c r="AW9" s="47" t="s">
        <v>92</v>
      </c>
      <c r="AX9" s="48">
        <v>4200</v>
      </c>
      <c r="AY9" s="21"/>
      <c r="AZ9" s="21"/>
      <c r="BA9" s="21"/>
      <c r="BB9" s="21"/>
      <c r="BC9" s="21"/>
      <c r="BD9" s="21"/>
    </row>
    <row r="10" spans="1:56" ht="12.75" x14ac:dyDescent="0.2">
      <c r="A10" s="51"/>
      <c r="B10" s="52" t="s">
        <v>93</v>
      </c>
      <c r="C10" s="53">
        <v>20</v>
      </c>
      <c r="D10" s="54">
        <v>3</v>
      </c>
      <c r="E10" s="54">
        <v>1.2</v>
      </c>
      <c r="F10" s="55">
        <v>2.5</v>
      </c>
      <c r="G10" s="54">
        <v>2</v>
      </c>
      <c r="H10" s="54">
        <v>0.6</v>
      </c>
      <c r="I10" s="55">
        <v>2</v>
      </c>
      <c r="J10" s="54">
        <v>1.5</v>
      </c>
      <c r="K10" s="56" t="s">
        <v>82</v>
      </c>
      <c r="L10" s="38"/>
      <c r="M10" s="44" t="s">
        <v>94</v>
      </c>
      <c r="N10" s="45">
        <v>33290</v>
      </c>
      <c r="O10" s="21"/>
      <c r="P10" s="21"/>
      <c r="Q10" s="21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21"/>
      <c r="AS10" s="21"/>
      <c r="AT10" s="21"/>
      <c r="AU10" s="21"/>
      <c r="AV10" s="21"/>
      <c r="AW10" s="47" t="s">
        <v>92</v>
      </c>
      <c r="AX10" s="48">
        <v>4200</v>
      </c>
      <c r="AY10" s="21"/>
      <c r="AZ10" s="21"/>
      <c r="BA10" s="21"/>
      <c r="BB10" s="21"/>
      <c r="BC10" s="21"/>
      <c r="BD10" s="21"/>
    </row>
    <row r="11" spans="1:56" ht="12.75" x14ac:dyDescent="0.2">
      <c r="A11" s="21"/>
      <c r="B11" s="49" t="s">
        <v>95</v>
      </c>
      <c r="C11" s="57" t="s">
        <v>24</v>
      </c>
      <c r="D11" s="58"/>
      <c r="E11" s="21"/>
      <c r="F11" s="57" t="s">
        <v>25</v>
      </c>
      <c r="G11" s="21"/>
      <c r="H11" s="21"/>
      <c r="I11" s="57" t="s">
        <v>26</v>
      </c>
      <c r="J11" s="21"/>
      <c r="K11" s="37"/>
      <c r="L11" s="21"/>
      <c r="M11" s="44">
        <v>60</v>
      </c>
      <c r="N11" s="45">
        <v>34275</v>
      </c>
      <c r="O11" s="21"/>
      <c r="P11" s="21"/>
      <c r="Q11" s="21"/>
      <c r="R11" s="21"/>
      <c r="S11" s="21"/>
      <c r="T11" s="21"/>
      <c r="U11" s="21"/>
      <c r="V11" s="21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7" t="s">
        <v>96</v>
      </c>
      <c r="AX11" s="48">
        <v>5500</v>
      </c>
      <c r="AY11" s="21"/>
      <c r="AZ11" s="21"/>
      <c r="BA11" s="21"/>
      <c r="BB11" s="21"/>
      <c r="BC11" s="21"/>
      <c r="BD11" s="21"/>
    </row>
    <row r="12" spans="1:56" ht="12.75" x14ac:dyDescent="0.2">
      <c r="A12" s="21"/>
      <c r="B12" s="49" t="s">
        <v>97</v>
      </c>
      <c r="C12" s="57" t="s">
        <v>98</v>
      </c>
      <c r="D12" s="59" t="s">
        <v>99</v>
      </c>
      <c r="E12" s="21"/>
      <c r="F12" s="57" t="s">
        <v>100</v>
      </c>
      <c r="G12" s="59" t="s">
        <v>99</v>
      </c>
      <c r="H12" s="21"/>
      <c r="I12" s="57" t="s">
        <v>101</v>
      </c>
      <c r="J12" s="59" t="s">
        <v>99</v>
      </c>
      <c r="K12" s="37"/>
      <c r="L12" s="21"/>
      <c r="M12" s="21"/>
      <c r="N12" s="60" t="s">
        <v>102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60" t="s">
        <v>103</v>
      </c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2.75" x14ac:dyDescent="0.2">
      <c r="A13" s="21"/>
      <c r="B13" s="49" t="s">
        <v>104</v>
      </c>
      <c r="C13" s="57" t="s">
        <v>105</v>
      </c>
      <c r="D13" s="21"/>
      <c r="E13" s="21"/>
      <c r="F13" s="61" t="s">
        <v>106</v>
      </c>
      <c r="G13" s="21"/>
      <c r="H13" s="21"/>
      <c r="I13" s="57" t="s">
        <v>107</v>
      </c>
      <c r="J13" s="21"/>
      <c r="K13" s="37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2.75" x14ac:dyDescent="0.2">
      <c r="A14" s="21"/>
      <c r="B14" s="49" t="s">
        <v>108</v>
      </c>
      <c r="C14" s="57" t="s">
        <v>109</v>
      </c>
      <c r="D14" s="21"/>
      <c r="E14" s="21"/>
      <c r="F14" s="57" t="s">
        <v>109</v>
      </c>
      <c r="G14" s="21"/>
      <c r="H14" s="21"/>
      <c r="I14" s="57" t="s">
        <v>109</v>
      </c>
      <c r="J14" s="21"/>
      <c r="K14" s="37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2.75" x14ac:dyDescent="0.2">
      <c r="A15" s="21"/>
      <c r="B15" s="49" t="s">
        <v>110</v>
      </c>
      <c r="C15" s="57"/>
      <c r="D15" s="21"/>
      <c r="E15" s="21"/>
      <c r="F15" s="57"/>
      <c r="G15" s="21"/>
      <c r="H15" s="21"/>
      <c r="I15" s="57"/>
      <c r="J15" s="21"/>
      <c r="K15" s="37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2.75" x14ac:dyDescent="0.2">
      <c r="A16" s="21"/>
      <c r="B16" s="49"/>
      <c r="C16" s="57"/>
      <c r="D16" s="21"/>
      <c r="E16" s="21"/>
      <c r="F16" s="57"/>
      <c r="G16" s="21"/>
      <c r="H16" s="21"/>
      <c r="I16" s="57"/>
      <c r="J16" s="21"/>
      <c r="K16" s="37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2.75" x14ac:dyDescent="0.2">
      <c r="A17" s="21"/>
      <c r="B17" s="49"/>
      <c r="C17" s="57"/>
      <c r="D17" s="21"/>
      <c r="E17" s="21"/>
      <c r="F17" s="57"/>
      <c r="G17" s="21"/>
      <c r="H17" s="21"/>
      <c r="I17" s="57"/>
      <c r="J17" s="21"/>
      <c r="K17" s="37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2.75" x14ac:dyDescent="0.2">
      <c r="A18" s="21"/>
      <c r="B18" s="62"/>
      <c r="C18" s="63"/>
      <c r="D18" s="64"/>
      <c r="E18" s="64"/>
      <c r="F18" s="63"/>
      <c r="G18" s="64"/>
      <c r="H18" s="64"/>
      <c r="I18" s="63"/>
      <c r="J18" s="64"/>
      <c r="K18" s="65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2.75" x14ac:dyDescent="0.2">
      <c r="A19" s="21"/>
      <c r="B19" s="60" t="s">
        <v>102</v>
      </c>
      <c r="C19" s="21"/>
      <c r="D19" s="21"/>
      <c r="E19" s="21"/>
      <c r="F19" s="21"/>
      <c r="G19" s="21"/>
      <c r="H19" s="21"/>
      <c r="I19" s="60" t="s">
        <v>103</v>
      </c>
      <c r="J19" s="6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2.75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2.7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2.75" x14ac:dyDescent="0.2">
      <c r="A22" s="21"/>
      <c r="B22" s="89" t="s">
        <v>111</v>
      </c>
      <c r="C22" s="84"/>
      <c r="D22" s="84"/>
      <c r="E22" s="89" t="s">
        <v>112</v>
      </c>
      <c r="F22" s="84"/>
      <c r="G22" s="84"/>
      <c r="H22" s="84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25.5" x14ac:dyDescent="0.2">
      <c r="A23" s="21"/>
      <c r="B23" s="67" t="s">
        <v>1</v>
      </c>
      <c r="C23" s="67" t="s">
        <v>2</v>
      </c>
      <c r="D23" s="68" t="s">
        <v>3</v>
      </c>
      <c r="E23" s="69" t="s">
        <v>1</v>
      </c>
      <c r="F23" s="40" t="s">
        <v>83</v>
      </c>
      <c r="G23" s="42" t="s">
        <v>84</v>
      </c>
      <c r="H23" s="43" t="s">
        <v>85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2.75" x14ac:dyDescent="0.2">
      <c r="A24" s="21"/>
      <c r="B24" s="21"/>
      <c r="C24" s="21"/>
      <c r="D24" s="21"/>
      <c r="E24" s="70">
        <v>51</v>
      </c>
      <c r="F24" s="45">
        <v>29375</v>
      </c>
      <c r="G24" s="47" t="s">
        <v>86</v>
      </c>
      <c r="H24" s="48">
        <v>3300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2.75" x14ac:dyDescent="0.2">
      <c r="A25" s="21"/>
      <c r="B25" s="71" t="s">
        <v>8</v>
      </c>
      <c r="C25" s="72">
        <f>3250*2</f>
        <v>6500</v>
      </c>
      <c r="D25" s="73">
        <f t="shared" ref="D25:D29" si="0">C25/2</f>
        <v>3250</v>
      </c>
      <c r="E25" s="70">
        <v>52</v>
      </c>
      <c r="F25" s="45">
        <v>29640</v>
      </c>
      <c r="G25" s="47" t="s">
        <v>86</v>
      </c>
      <c r="H25" s="48">
        <v>3300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2.75" x14ac:dyDescent="0.2">
      <c r="A26" s="21"/>
      <c r="B26" s="71" t="s">
        <v>9</v>
      </c>
      <c r="C26" s="72">
        <f>3575*2</f>
        <v>7150</v>
      </c>
      <c r="D26" s="73">
        <f t="shared" si="0"/>
        <v>3575</v>
      </c>
      <c r="E26" s="70" t="s">
        <v>89</v>
      </c>
      <c r="F26" s="45">
        <v>30385</v>
      </c>
      <c r="G26" s="47" t="s">
        <v>86</v>
      </c>
      <c r="H26" s="48">
        <v>3300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2.75" x14ac:dyDescent="0.2">
      <c r="A27" s="21"/>
      <c r="B27" s="71" t="s">
        <v>11</v>
      </c>
      <c r="C27" s="72">
        <f>4225*2</f>
        <v>8450</v>
      </c>
      <c r="D27" s="73">
        <f t="shared" si="0"/>
        <v>4225</v>
      </c>
      <c r="E27" s="70" t="s">
        <v>91</v>
      </c>
      <c r="F27" s="45">
        <v>32310</v>
      </c>
      <c r="G27" s="47" t="s">
        <v>92</v>
      </c>
      <c r="H27" s="48">
        <v>4200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2.75" x14ac:dyDescent="0.2">
      <c r="A28" s="21"/>
      <c r="B28" s="71" t="s">
        <v>12</v>
      </c>
      <c r="C28" s="72">
        <f>5200*2</f>
        <v>10400</v>
      </c>
      <c r="D28" s="73">
        <f t="shared" si="0"/>
        <v>5200</v>
      </c>
      <c r="E28" s="70" t="s">
        <v>94</v>
      </c>
      <c r="F28" s="45">
        <v>33290</v>
      </c>
      <c r="G28" s="47" t="s">
        <v>92</v>
      </c>
      <c r="H28" s="48">
        <v>4200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2.75" x14ac:dyDescent="0.2">
      <c r="A29" s="21"/>
      <c r="B29" s="74" t="s">
        <v>13</v>
      </c>
      <c r="C29" s="75">
        <f>6500*2</f>
        <v>13000</v>
      </c>
      <c r="D29" s="76">
        <f t="shared" si="0"/>
        <v>6500</v>
      </c>
      <c r="E29" s="70">
        <v>60</v>
      </c>
      <c r="F29" s="45">
        <v>34275</v>
      </c>
      <c r="G29" s="47" t="s">
        <v>96</v>
      </c>
      <c r="H29" s="48">
        <v>5500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ht="12.75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</row>
    <row r="31" spans="1:56" ht="12.7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2.75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2.75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2.75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2.75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2.75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2.75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2.75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2.75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2.75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2.75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2.75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2.7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2.75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2.75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2.75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2.75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2.75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2.75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2.75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2.75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 ht="12.75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</row>
    <row r="53" spans="1:56" ht="12.75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</row>
    <row r="54" spans="1:56" ht="12.75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</row>
    <row r="55" spans="1:56" ht="12.75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</row>
    <row r="56" spans="1:56" ht="12.7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spans="1:56" ht="12.7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spans="1:56" ht="12.7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spans="1:56" ht="12.7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spans="1:56" ht="12.75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spans="1:56" ht="12.7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spans="1:56" ht="12.75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spans="1:56" ht="12.7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spans="1:56" ht="12.75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spans="1:56" ht="12.7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</row>
    <row r="66" spans="1:56" ht="12.75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</row>
    <row r="67" spans="1:56" ht="12.7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spans="1:56" ht="12.7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spans="1:56" ht="12.75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spans="1:56" ht="12.75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spans="1:56" ht="12.75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spans="1:56" ht="12.7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</row>
    <row r="73" spans="1:56" ht="12.75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</row>
    <row r="74" spans="1:56" ht="12.7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</row>
    <row r="75" spans="1:56" ht="12.75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</row>
    <row r="76" spans="1:56" ht="12.75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</row>
    <row r="77" spans="1:56" ht="12.7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</row>
    <row r="78" spans="1:56" ht="12.75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</row>
    <row r="79" spans="1:56" ht="12.75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</row>
    <row r="80" spans="1:56" ht="12.75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</row>
    <row r="81" spans="1:56" ht="12.75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</row>
    <row r="82" spans="1:56" ht="12.75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</row>
    <row r="83" spans="1:56" ht="12.75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</row>
    <row r="84" spans="1:56" ht="12.75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</row>
    <row r="85" spans="1:56" ht="12.75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</row>
    <row r="86" spans="1:56" ht="12.75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</row>
    <row r="87" spans="1:56" ht="12.75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</row>
    <row r="88" spans="1:56" ht="12.75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</row>
    <row r="89" spans="1:56" ht="12.75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</row>
    <row r="90" spans="1:56" ht="12.75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</row>
    <row r="91" spans="1:56" ht="12.7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</row>
    <row r="92" spans="1:56" ht="12.7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</row>
    <row r="93" spans="1:56" ht="12.75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</row>
    <row r="94" spans="1:56" ht="12.75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</row>
    <row r="95" spans="1:56" ht="12.75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</row>
    <row r="96" spans="1:56" ht="12.75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</row>
    <row r="97" spans="1:56" ht="12.75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</row>
    <row r="98" spans="1:56" ht="12.75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</row>
    <row r="99" spans="1:56" ht="12.75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</row>
    <row r="100" spans="1:56" ht="12.75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</row>
    <row r="101" spans="1:56" ht="12.75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</row>
    <row r="102" spans="1:56" ht="12.75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</row>
    <row r="103" spans="1:56" ht="12.75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spans="1:56" ht="12.75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</row>
    <row r="105" spans="1:56" ht="12.75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</row>
    <row r="106" spans="1:56" ht="12.75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</row>
    <row r="107" spans="1:56" ht="12.75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spans="1:56" ht="12.75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</row>
    <row r="109" spans="1:56" ht="12.75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</row>
    <row r="110" spans="1:56" ht="12.75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</row>
    <row r="111" spans="1:56" ht="12.75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</row>
    <row r="112" spans="1:56" ht="12.75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</row>
    <row r="113" spans="1:56" ht="12.75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</row>
    <row r="114" spans="1:56" ht="12.75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</row>
    <row r="115" spans="1:56" ht="12.75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</row>
    <row r="116" spans="1:56" ht="12.75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</row>
    <row r="117" spans="1:56" ht="12.75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</row>
    <row r="118" spans="1:56" ht="12.75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</row>
    <row r="119" spans="1:56" ht="12.75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</row>
    <row r="120" spans="1:56" ht="12.75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</row>
    <row r="121" spans="1:56" ht="12.75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</row>
    <row r="122" spans="1:56" ht="12.75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</row>
    <row r="123" spans="1:56" ht="12.75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</row>
    <row r="124" spans="1:56" ht="12.75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</row>
    <row r="125" spans="1:56" ht="12.75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</row>
    <row r="126" spans="1:56" ht="12.75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</row>
    <row r="127" spans="1:56" ht="12.75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</row>
    <row r="128" spans="1:56" ht="12.75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</row>
    <row r="129" spans="1:56" ht="12.75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</row>
    <row r="130" spans="1:56" ht="12.75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</row>
    <row r="131" spans="1:56" ht="12.75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</row>
    <row r="132" spans="1:56" ht="12.75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</row>
    <row r="133" spans="1:56" ht="12.75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</row>
    <row r="134" spans="1:56" ht="12.75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</row>
    <row r="135" spans="1:56" ht="12.75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</row>
    <row r="136" spans="1:56" ht="12.75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</row>
    <row r="137" spans="1:56" ht="12.75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</row>
    <row r="138" spans="1:56" ht="12.75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</row>
    <row r="139" spans="1:56" ht="12.75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</row>
    <row r="140" spans="1:56" ht="12.75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</row>
    <row r="141" spans="1:56" ht="12.75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</row>
    <row r="142" spans="1:56" ht="12.75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</row>
    <row r="143" spans="1:56" ht="12.75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</row>
    <row r="144" spans="1:56" ht="12.75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</row>
    <row r="145" spans="1:56" ht="12.75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</row>
    <row r="146" spans="1:56" ht="12.75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</row>
    <row r="147" spans="1:56" ht="12.75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</row>
    <row r="148" spans="1:56" ht="12.75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</row>
    <row r="149" spans="1:56" ht="12.75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</row>
    <row r="150" spans="1:56" ht="12.75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</row>
    <row r="151" spans="1:56" ht="12.75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</row>
    <row r="152" spans="1:56" ht="12.75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</row>
    <row r="153" spans="1:56" ht="12.75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</row>
    <row r="154" spans="1:56" ht="12.75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</row>
    <row r="155" spans="1:56" ht="12.75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</row>
    <row r="156" spans="1:56" ht="12.75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</row>
    <row r="157" spans="1:56" ht="12.75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</row>
    <row r="158" spans="1:56" ht="12.75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</row>
    <row r="159" spans="1:56" ht="12.75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</row>
    <row r="160" spans="1:56" ht="12.75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</row>
    <row r="161" spans="1:56" ht="12.75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</row>
    <row r="162" spans="1:56" ht="12.75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</row>
    <row r="163" spans="1:56" ht="12.75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</row>
    <row r="164" spans="1:56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</row>
    <row r="165" spans="1:56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</row>
    <row r="166" spans="1:56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</row>
    <row r="167" spans="1:56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</row>
    <row r="168" spans="1:56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</row>
    <row r="169" spans="1:56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</row>
    <row r="170" spans="1:56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</row>
    <row r="171" spans="1:56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</row>
    <row r="172" spans="1:56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</row>
    <row r="173" spans="1:56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</row>
    <row r="174" spans="1:56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</row>
    <row r="175" spans="1:56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</row>
    <row r="176" spans="1:56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</row>
    <row r="177" spans="1:56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</row>
    <row r="178" spans="1:56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</row>
    <row r="179" spans="1:56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</row>
    <row r="180" spans="1:56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</row>
    <row r="181" spans="1:56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</row>
    <row r="182" spans="1:56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</row>
    <row r="183" spans="1:56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</row>
    <row r="184" spans="1:56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</row>
    <row r="185" spans="1:56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</row>
    <row r="186" spans="1:56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</row>
    <row r="187" spans="1:56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</row>
    <row r="188" spans="1:56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</row>
    <row r="189" spans="1:56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</row>
    <row r="190" spans="1:56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</row>
    <row r="191" spans="1:56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</row>
    <row r="192" spans="1:56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</row>
    <row r="193" spans="1:56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</row>
    <row r="194" spans="1:56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</row>
    <row r="195" spans="1:56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</row>
    <row r="196" spans="1:56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</row>
    <row r="197" spans="1:56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</row>
    <row r="198" spans="1:56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</row>
    <row r="199" spans="1:56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</row>
    <row r="200" spans="1:56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</row>
    <row r="201" spans="1:56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</row>
    <row r="202" spans="1:56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</row>
    <row r="203" spans="1:56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</row>
    <row r="204" spans="1:56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</row>
    <row r="205" spans="1:56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</row>
    <row r="206" spans="1:56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</row>
    <row r="207" spans="1:56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</row>
    <row r="208" spans="1:56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</row>
    <row r="209" spans="1:56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</row>
    <row r="210" spans="1:56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</row>
    <row r="211" spans="1:56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</row>
    <row r="212" spans="1:56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</row>
    <row r="213" spans="1:56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</row>
    <row r="214" spans="1:56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</row>
    <row r="215" spans="1:56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</row>
    <row r="216" spans="1:56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</row>
    <row r="217" spans="1:56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</row>
    <row r="218" spans="1:56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</row>
    <row r="219" spans="1:56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</row>
    <row r="220" spans="1:56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</row>
    <row r="221" spans="1:56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</row>
    <row r="222" spans="1:56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</row>
    <row r="223" spans="1:56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</row>
    <row r="224" spans="1:56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</row>
    <row r="225" spans="1:56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</row>
    <row r="226" spans="1:56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</row>
    <row r="227" spans="1:56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</row>
    <row r="228" spans="1:56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</row>
    <row r="229" spans="1:56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</row>
    <row r="230" spans="1:56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</row>
    <row r="231" spans="1:56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</row>
    <row r="232" spans="1:56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</row>
    <row r="233" spans="1:56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</row>
    <row r="234" spans="1:56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</row>
    <row r="235" spans="1:56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</row>
    <row r="236" spans="1:56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</row>
    <row r="237" spans="1:56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</row>
    <row r="238" spans="1:56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</row>
    <row r="239" spans="1:56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</row>
    <row r="240" spans="1:56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</row>
    <row r="241" spans="1:56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</row>
    <row r="242" spans="1:56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</row>
    <row r="243" spans="1:56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</row>
    <row r="244" spans="1:56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</row>
    <row r="245" spans="1:56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</row>
    <row r="246" spans="1:56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</row>
    <row r="247" spans="1:56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</row>
    <row r="248" spans="1:56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</row>
    <row r="249" spans="1:56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</row>
    <row r="250" spans="1:56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</row>
    <row r="251" spans="1:56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</row>
    <row r="252" spans="1:56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</row>
    <row r="253" spans="1:56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</row>
    <row r="254" spans="1:56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</row>
    <row r="255" spans="1:56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</row>
    <row r="256" spans="1:56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</row>
    <row r="257" spans="1:56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</row>
    <row r="258" spans="1:56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</row>
    <row r="259" spans="1:56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</row>
    <row r="260" spans="1:56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</row>
    <row r="261" spans="1:56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</row>
    <row r="262" spans="1:56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</row>
    <row r="263" spans="1:56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</row>
    <row r="264" spans="1:56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</row>
    <row r="265" spans="1:56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</row>
    <row r="266" spans="1:56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</row>
    <row r="267" spans="1:56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</row>
    <row r="268" spans="1:56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</row>
    <row r="269" spans="1:56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</row>
    <row r="270" spans="1:56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</row>
    <row r="271" spans="1:56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</row>
    <row r="272" spans="1:56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</row>
    <row r="273" spans="1:56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</row>
    <row r="274" spans="1:56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</row>
    <row r="275" spans="1:56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</row>
    <row r="276" spans="1:56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</row>
    <row r="277" spans="1:56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</row>
    <row r="278" spans="1:56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</row>
    <row r="279" spans="1:56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</row>
    <row r="280" spans="1:56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</row>
    <row r="281" spans="1:56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</row>
    <row r="282" spans="1:56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</row>
    <row r="283" spans="1:56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</row>
    <row r="284" spans="1:56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</row>
    <row r="285" spans="1:56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</row>
    <row r="286" spans="1:56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</row>
    <row r="287" spans="1:56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</row>
    <row r="288" spans="1:56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</row>
    <row r="289" spans="1:56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</row>
    <row r="290" spans="1:56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</row>
    <row r="291" spans="1:56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</row>
    <row r="292" spans="1:56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</row>
    <row r="293" spans="1:56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</row>
    <row r="294" spans="1:56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</row>
    <row r="295" spans="1:56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</row>
    <row r="296" spans="1:56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</row>
    <row r="297" spans="1:56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</row>
    <row r="298" spans="1:56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</row>
    <row r="299" spans="1:56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</row>
    <row r="300" spans="1:56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</row>
    <row r="301" spans="1:56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</row>
    <row r="302" spans="1:56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</row>
    <row r="303" spans="1:56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</row>
    <row r="304" spans="1:56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</row>
    <row r="305" spans="1:56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</row>
    <row r="306" spans="1:56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</row>
    <row r="307" spans="1:56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</row>
    <row r="308" spans="1:56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</row>
    <row r="309" spans="1:56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</row>
    <row r="310" spans="1:56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</row>
    <row r="311" spans="1:56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</row>
    <row r="312" spans="1:56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</row>
    <row r="313" spans="1:56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</row>
    <row r="314" spans="1:56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</row>
    <row r="315" spans="1:56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</row>
    <row r="316" spans="1:56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</row>
    <row r="317" spans="1:56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</row>
    <row r="318" spans="1:56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</row>
    <row r="319" spans="1:56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</row>
    <row r="320" spans="1:56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</row>
    <row r="321" spans="1:56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</row>
    <row r="322" spans="1:56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</row>
    <row r="323" spans="1:56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</row>
    <row r="324" spans="1:56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</row>
    <row r="325" spans="1:56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</row>
    <row r="326" spans="1:56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</row>
    <row r="327" spans="1:56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</row>
    <row r="328" spans="1:56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</row>
    <row r="329" spans="1:56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</row>
    <row r="330" spans="1:56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</row>
    <row r="331" spans="1:56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</row>
    <row r="332" spans="1:56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</row>
    <row r="333" spans="1:56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</row>
    <row r="334" spans="1:56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</row>
    <row r="335" spans="1:56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</row>
    <row r="336" spans="1:56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</row>
    <row r="337" spans="1:56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</row>
    <row r="338" spans="1:56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</row>
    <row r="339" spans="1:56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</row>
    <row r="340" spans="1:56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</row>
    <row r="341" spans="1:56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</row>
    <row r="342" spans="1:56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</row>
    <row r="343" spans="1:56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</row>
    <row r="344" spans="1:56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</row>
    <row r="345" spans="1:56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</row>
    <row r="346" spans="1:56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</row>
    <row r="347" spans="1:56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</row>
    <row r="348" spans="1:56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</row>
    <row r="349" spans="1:56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</row>
    <row r="350" spans="1:56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</row>
    <row r="351" spans="1:56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</row>
    <row r="352" spans="1:56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</row>
    <row r="353" spans="1:56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</row>
    <row r="354" spans="1:56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</row>
    <row r="355" spans="1:56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</row>
    <row r="356" spans="1:56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</row>
    <row r="357" spans="1:56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</row>
    <row r="358" spans="1:56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</row>
    <row r="359" spans="1:56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</row>
    <row r="360" spans="1:56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</row>
    <row r="361" spans="1:56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</row>
    <row r="362" spans="1:56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</row>
    <row r="363" spans="1:56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</row>
    <row r="364" spans="1:56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</row>
    <row r="365" spans="1:56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</row>
    <row r="366" spans="1:56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</row>
    <row r="367" spans="1:56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</row>
    <row r="368" spans="1:56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</row>
    <row r="369" spans="1:56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</row>
    <row r="370" spans="1:56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</row>
    <row r="371" spans="1:56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</row>
    <row r="372" spans="1:56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</row>
    <row r="373" spans="1:56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</row>
    <row r="374" spans="1:56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</row>
    <row r="375" spans="1:56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</row>
    <row r="376" spans="1:56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</row>
    <row r="377" spans="1:56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</row>
    <row r="378" spans="1:56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</row>
    <row r="379" spans="1:56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</row>
    <row r="380" spans="1:56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</row>
    <row r="381" spans="1:56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</row>
    <row r="382" spans="1:56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</row>
    <row r="383" spans="1:56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</row>
    <row r="384" spans="1:56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</row>
    <row r="385" spans="1:56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</row>
    <row r="386" spans="1:56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</row>
    <row r="387" spans="1:56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</row>
    <row r="388" spans="1:56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</row>
    <row r="389" spans="1:56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</row>
    <row r="390" spans="1:56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</row>
    <row r="391" spans="1:56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</row>
    <row r="392" spans="1:56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</row>
    <row r="393" spans="1:56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</row>
    <row r="394" spans="1:56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</row>
    <row r="395" spans="1:56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</row>
    <row r="396" spans="1:56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</row>
    <row r="397" spans="1:56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</row>
    <row r="398" spans="1:56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</row>
    <row r="399" spans="1:56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</row>
    <row r="400" spans="1:56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</row>
    <row r="401" spans="1:56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</row>
    <row r="402" spans="1:56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</row>
    <row r="403" spans="1:56" ht="12.75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</row>
    <row r="404" spans="1:56" ht="12.75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</row>
    <row r="405" spans="1:56" ht="12.75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</row>
    <row r="406" spans="1:56" ht="12.75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</row>
    <row r="407" spans="1:56" ht="12.75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</row>
    <row r="408" spans="1:56" ht="12.75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</row>
    <row r="409" spans="1:56" ht="12.75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</row>
    <row r="410" spans="1:56" ht="12.75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</row>
    <row r="411" spans="1:56" ht="12.75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</row>
    <row r="412" spans="1:56" ht="12.75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</row>
    <row r="413" spans="1:56" ht="12.75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</row>
    <row r="414" spans="1:56" ht="12.75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</row>
    <row r="415" spans="1:56" ht="12.75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</row>
    <row r="416" spans="1:56" ht="12.75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</row>
    <row r="417" spans="1:56" ht="12.75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</row>
    <row r="418" spans="1:56" ht="12.75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</row>
    <row r="419" spans="1:56" ht="12.75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</row>
    <row r="420" spans="1:56" ht="12.75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</row>
    <row r="421" spans="1:56" ht="12.75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</row>
    <row r="422" spans="1:56" ht="12.75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</row>
    <row r="423" spans="1:56" ht="12.75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</row>
    <row r="424" spans="1:56" ht="12.75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</row>
    <row r="425" spans="1:56" ht="12.75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</row>
    <row r="426" spans="1:56" ht="12.75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</row>
    <row r="427" spans="1:56" ht="12.75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</row>
    <row r="428" spans="1:56" ht="12.75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</row>
    <row r="429" spans="1:56" ht="12.75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</row>
    <row r="430" spans="1:56" ht="12.75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</row>
    <row r="431" spans="1:56" ht="12.75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</row>
    <row r="432" spans="1:56" ht="12.75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</row>
    <row r="433" spans="1:56" ht="12.75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</row>
    <row r="434" spans="1:56" ht="12.75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</row>
    <row r="435" spans="1:56" ht="12.75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</row>
    <row r="436" spans="1:56" ht="12.75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</row>
    <row r="437" spans="1:56" ht="12.75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</row>
    <row r="438" spans="1:56" ht="12.75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</row>
    <row r="439" spans="1:56" ht="12.75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</row>
    <row r="440" spans="1:56" ht="12.75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</row>
    <row r="441" spans="1:56" ht="12.75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</row>
    <row r="442" spans="1:56" ht="12.75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</row>
    <row r="443" spans="1:56" ht="12.75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</row>
    <row r="444" spans="1:56" ht="12.75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</row>
    <row r="445" spans="1:56" ht="12.75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</row>
    <row r="446" spans="1:56" ht="12.75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</row>
    <row r="447" spans="1:56" ht="12.75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</row>
    <row r="448" spans="1:56" ht="12.75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</row>
    <row r="449" spans="1:56" ht="12.75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</row>
    <row r="450" spans="1:56" ht="12.75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</row>
    <row r="451" spans="1:56" ht="12.75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</row>
    <row r="452" spans="1:56" ht="12.75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</row>
    <row r="453" spans="1:56" ht="12.75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</row>
    <row r="454" spans="1:56" ht="12.75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</row>
    <row r="455" spans="1:56" ht="12.75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</row>
    <row r="456" spans="1:56" ht="12.75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</row>
    <row r="457" spans="1:56" ht="12.75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</row>
    <row r="458" spans="1:56" ht="12.75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</row>
    <row r="459" spans="1:56" ht="12.75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</row>
    <row r="460" spans="1:56" ht="12.75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</row>
    <row r="461" spans="1:56" ht="12.75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</row>
    <row r="462" spans="1:56" ht="12.75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</row>
    <row r="463" spans="1:56" ht="12.75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</row>
    <row r="464" spans="1:56" ht="12.75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</row>
    <row r="465" spans="1:56" ht="12.75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</row>
    <row r="466" spans="1:56" ht="12.75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</row>
    <row r="467" spans="1:56" ht="12.75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</row>
    <row r="468" spans="1:56" ht="12.75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</row>
    <row r="469" spans="1:56" ht="12.75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</row>
    <row r="470" spans="1:56" ht="12.75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</row>
    <row r="471" spans="1:56" ht="12.75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</row>
    <row r="472" spans="1:56" ht="12.75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</row>
    <row r="473" spans="1:56" ht="12.75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</row>
    <row r="474" spans="1:56" ht="12.75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</row>
    <row r="475" spans="1:56" ht="12.75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</row>
    <row r="476" spans="1:56" ht="12.75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</row>
    <row r="477" spans="1:56" ht="12.75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</row>
    <row r="478" spans="1:56" ht="12.75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</row>
    <row r="479" spans="1:56" ht="12.75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</row>
    <row r="480" spans="1:56" ht="12.75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</row>
    <row r="481" spans="1:56" ht="12.75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</row>
    <row r="482" spans="1:56" ht="12.75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</row>
    <row r="483" spans="1:56" ht="12.75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</row>
    <row r="484" spans="1:56" ht="12.75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</row>
    <row r="485" spans="1:56" ht="12.75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</row>
    <row r="486" spans="1:56" ht="12.75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</row>
    <row r="487" spans="1:56" ht="12.75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</row>
    <row r="488" spans="1:56" ht="12.75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</row>
    <row r="489" spans="1:56" ht="12.75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</row>
    <row r="490" spans="1:56" ht="12.75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</row>
    <row r="491" spans="1:56" ht="12.75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</row>
    <row r="492" spans="1:56" ht="12.75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</row>
    <row r="493" spans="1:56" ht="12.75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</row>
    <row r="494" spans="1:56" ht="12.75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</row>
    <row r="495" spans="1:56" ht="12.75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</row>
    <row r="496" spans="1:56" ht="12.75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</row>
    <row r="497" spans="1:56" ht="12.75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</row>
    <row r="498" spans="1:56" ht="12.75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</row>
    <row r="499" spans="1:56" ht="12.75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</row>
    <row r="500" spans="1:56" ht="12.75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</row>
    <row r="501" spans="1:56" ht="12.75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</row>
    <row r="502" spans="1:56" ht="12.75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</row>
    <row r="503" spans="1:56" ht="12.75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</row>
    <row r="504" spans="1:56" ht="12.75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</row>
    <row r="505" spans="1:56" ht="12.75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</row>
    <row r="506" spans="1:56" ht="12.75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</row>
    <row r="507" spans="1:56" ht="12.75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</row>
    <row r="508" spans="1:56" ht="12.75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</row>
    <row r="509" spans="1:56" ht="12.75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</row>
    <row r="510" spans="1:56" ht="12.75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</row>
    <row r="511" spans="1:56" ht="12.75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</row>
    <row r="512" spans="1:56" ht="12.75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</row>
    <row r="513" spans="1:56" ht="12.75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</row>
    <row r="514" spans="1:56" ht="12.75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</row>
    <row r="515" spans="1:56" ht="12.75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</row>
    <row r="516" spans="1:56" ht="12.75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</row>
    <row r="517" spans="1:56" ht="12.75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</row>
    <row r="518" spans="1:56" ht="12.75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</row>
    <row r="519" spans="1:56" ht="12.75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</row>
    <row r="520" spans="1:56" ht="12.75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</row>
    <row r="521" spans="1:56" ht="12.75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</row>
    <row r="522" spans="1:56" ht="12.75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</row>
    <row r="523" spans="1:56" ht="12.75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</row>
    <row r="524" spans="1:56" ht="12.75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</row>
    <row r="525" spans="1:56" ht="12.75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</row>
    <row r="526" spans="1:56" ht="12.75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</row>
    <row r="527" spans="1:56" ht="12.75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</row>
    <row r="528" spans="1:56" ht="12.75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</row>
    <row r="529" spans="1:56" ht="12.75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</row>
    <row r="530" spans="1:56" ht="12.75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</row>
    <row r="531" spans="1:56" ht="12.75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</row>
    <row r="532" spans="1:56" ht="12.75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</row>
    <row r="533" spans="1:56" ht="12.75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</row>
    <row r="534" spans="1:56" ht="12.75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</row>
    <row r="535" spans="1:56" ht="12.75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</row>
    <row r="536" spans="1:56" ht="12.75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</row>
    <row r="537" spans="1:56" ht="12.75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</row>
    <row r="538" spans="1:56" ht="12.75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</row>
    <row r="539" spans="1:56" ht="12.75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</row>
    <row r="540" spans="1:56" ht="12.75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</row>
    <row r="541" spans="1:56" ht="12.75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</row>
    <row r="542" spans="1:56" ht="12.75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</row>
    <row r="543" spans="1:56" ht="12.75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</row>
    <row r="544" spans="1:56" ht="12.75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</row>
    <row r="545" spans="1:56" ht="12.75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</row>
    <row r="546" spans="1:56" ht="12.75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</row>
    <row r="547" spans="1:56" ht="12.75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</row>
    <row r="548" spans="1:56" ht="12.75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</row>
    <row r="549" spans="1:56" ht="12.75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</row>
    <row r="550" spans="1:56" ht="12.75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</row>
    <row r="551" spans="1:56" ht="12.75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</row>
    <row r="552" spans="1:56" ht="12.75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</row>
    <row r="553" spans="1:56" ht="12.75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</row>
    <row r="554" spans="1:56" ht="12.75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</row>
    <row r="555" spans="1:56" ht="12.75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</row>
    <row r="556" spans="1:56" ht="12.75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</row>
    <row r="557" spans="1:56" ht="12.75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</row>
    <row r="558" spans="1:56" ht="12.75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</row>
    <row r="559" spans="1:56" ht="12.75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</row>
    <row r="560" spans="1:56" ht="12.75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</row>
    <row r="561" spans="1:56" ht="12.75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</row>
    <row r="562" spans="1:56" ht="12.75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</row>
    <row r="563" spans="1:56" ht="12.75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</row>
    <row r="564" spans="1:56" ht="12.75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</row>
    <row r="565" spans="1:56" ht="12.75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</row>
    <row r="566" spans="1:56" ht="12.75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</row>
    <row r="567" spans="1:56" ht="12.75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</row>
    <row r="568" spans="1:56" ht="12.75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</row>
    <row r="569" spans="1:56" ht="12.75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</row>
    <row r="570" spans="1:56" ht="12.75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</row>
    <row r="571" spans="1:56" ht="12.75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</row>
    <row r="572" spans="1:56" ht="12.75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</row>
    <row r="573" spans="1:56" ht="12.75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</row>
    <row r="574" spans="1:56" ht="12.75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</row>
    <row r="575" spans="1:56" ht="12.75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</row>
    <row r="576" spans="1:56" ht="12.75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</row>
    <row r="577" spans="1:56" ht="12.75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</row>
    <row r="578" spans="1:56" ht="12.75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</row>
    <row r="579" spans="1:56" ht="12.75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</row>
    <row r="580" spans="1:56" ht="12.75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</row>
    <row r="581" spans="1:56" ht="12.75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</row>
    <row r="582" spans="1:56" ht="12.75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</row>
    <row r="583" spans="1:56" ht="12.75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</row>
    <row r="584" spans="1:56" ht="12.75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</row>
    <row r="585" spans="1:56" ht="12.75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</row>
    <row r="586" spans="1:56" ht="12.75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</row>
    <row r="587" spans="1:56" ht="12.75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</row>
    <row r="588" spans="1:56" ht="12.75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</row>
    <row r="589" spans="1:56" ht="12.75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</row>
    <row r="590" spans="1:56" ht="12.75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</row>
    <row r="591" spans="1:56" ht="12.75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</row>
    <row r="592" spans="1:56" ht="12.75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</row>
    <row r="593" spans="1:56" ht="12.75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</row>
    <row r="594" spans="1:56" ht="12.75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</row>
    <row r="595" spans="1:56" ht="12.75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</row>
    <row r="596" spans="1:56" ht="12.75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</row>
    <row r="597" spans="1:56" ht="12.75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</row>
    <row r="598" spans="1:56" ht="12.75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</row>
    <row r="599" spans="1:56" ht="12.75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</row>
    <row r="600" spans="1:56" ht="12.75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</row>
    <row r="601" spans="1:56" ht="12.75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</row>
    <row r="602" spans="1:56" ht="12.75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</row>
    <row r="603" spans="1:56" ht="12.75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</row>
    <row r="604" spans="1:56" ht="12.75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</row>
    <row r="605" spans="1:56" ht="12.75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</row>
    <row r="606" spans="1:56" ht="12.75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</row>
    <row r="607" spans="1:56" ht="12.75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</row>
    <row r="608" spans="1:56" ht="12.75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</row>
    <row r="609" spans="1:56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</row>
    <row r="610" spans="1:56" ht="12.75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</row>
    <row r="611" spans="1:56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</row>
    <row r="612" spans="1:56" ht="12.75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</row>
    <row r="613" spans="1:56" ht="12.75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</row>
    <row r="614" spans="1:56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</row>
    <row r="615" spans="1:56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</row>
    <row r="616" spans="1:56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</row>
    <row r="617" spans="1:56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</row>
    <row r="618" spans="1:56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</row>
    <row r="619" spans="1:56" ht="12.75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</row>
    <row r="620" spans="1:56" ht="12.75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</row>
    <row r="621" spans="1:56" ht="12.75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</row>
    <row r="622" spans="1:56" ht="12.75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</row>
    <row r="623" spans="1:56" ht="12.75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</row>
    <row r="624" spans="1:56" ht="12.75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</row>
    <row r="625" spans="1:56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</row>
    <row r="626" spans="1:56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</row>
    <row r="627" spans="1:56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</row>
    <row r="628" spans="1:56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</row>
    <row r="629" spans="1:56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</row>
    <row r="630" spans="1:56" ht="12.75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</row>
    <row r="631" spans="1:56" ht="12.75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</row>
    <row r="632" spans="1:56" ht="12.75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</row>
    <row r="633" spans="1:56" ht="12.75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</row>
    <row r="634" spans="1:56" ht="12.75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</row>
    <row r="635" spans="1:56" ht="12.75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</row>
    <row r="636" spans="1:56" ht="12.75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</row>
    <row r="637" spans="1:56" ht="12.75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</row>
    <row r="638" spans="1:56" ht="12.75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</row>
    <row r="639" spans="1:56" ht="12.75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</row>
    <row r="640" spans="1:56" ht="12.75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</row>
    <row r="641" spans="1:56" ht="12.75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</row>
    <row r="642" spans="1:56" ht="12.75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</row>
    <row r="643" spans="1:56" ht="12.75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</row>
    <row r="644" spans="1:56" ht="12.75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</row>
    <row r="645" spans="1:56" ht="12.75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</row>
    <row r="646" spans="1:56" ht="12.75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</row>
    <row r="647" spans="1:56" ht="12.75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</row>
    <row r="648" spans="1:56" ht="12.75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</row>
    <row r="649" spans="1:56" ht="12.75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</row>
    <row r="650" spans="1:56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</row>
    <row r="651" spans="1:56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</row>
    <row r="652" spans="1:56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</row>
    <row r="653" spans="1:56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</row>
    <row r="654" spans="1:56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</row>
    <row r="655" spans="1:56" ht="12.75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</row>
    <row r="656" spans="1:56" ht="12.75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</row>
    <row r="657" spans="1:56" ht="12.75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</row>
    <row r="658" spans="1:56" ht="12.75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</row>
    <row r="659" spans="1:56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</row>
    <row r="660" spans="1:56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</row>
    <row r="661" spans="1:56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</row>
    <row r="662" spans="1:56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</row>
    <row r="663" spans="1:56" ht="12.75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</row>
    <row r="664" spans="1:56" ht="12.75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</row>
    <row r="665" spans="1:56" ht="12.75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</row>
    <row r="666" spans="1:56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</row>
    <row r="667" spans="1:56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</row>
    <row r="668" spans="1:56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</row>
    <row r="669" spans="1:56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</row>
    <row r="670" spans="1:56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</row>
    <row r="671" spans="1:56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</row>
    <row r="672" spans="1:56" ht="12.75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</row>
    <row r="673" spans="1:56" ht="12.75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</row>
    <row r="674" spans="1:56" ht="12.75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</row>
    <row r="675" spans="1:56" ht="12.75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</row>
    <row r="676" spans="1:56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</row>
    <row r="677" spans="1:56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</row>
    <row r="678" spans="1:56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</row>
    <row r="679" spans="1:56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</row>
    <row r="680" spans="1:56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</row>
    <row r="681" spans="1:56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</row>
    <row r="682" spans="1:56" ht="12.75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</row>
    <row r="683" spans="1:56" ht="12.75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</row>
    <row r="684" spans="1:56" ht="12.75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</row>
    <row r="685" spans="1:56" ht="12.75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</row>
    <row r="686" spans="1:56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</row>
    <row r="687" spans="1:56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</row>
    <row r="688" spans="1:56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</row>
    <row r="689" spans="1:56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</row>
    <row r="690" spans="1:56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</row>
    <row r="691" spans="1:56" ht="12.75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</row>
    <row r="692" spans="1:56" ht="12.75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</row>
    <row r="693" spans="1:56" ht="12.75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</row>
    <row r="694" spans="1:56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</row>
    <row r="695" spans="1:56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</row>
    <row r="696" spans="1:56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</row>
    <row r="697" spans="1:56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</row>
    <row r="698" spans="1:56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</row>
    <row r="699" spans="1:56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</row>
    <row r="700" spans="1:56" ht="12.75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</row>
    <row r="701" spans="1:56" ht="12.75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</row>
    <row r="702" spans="1:56" ht="12.75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</row>
    <row r="703" spans="1:56" ht="12.75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</row>
    <row r="704" spans="1:56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</row>
    <row r="705" spans="1:56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</row>
    <row r="706" spans="1:56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</row>
    <row r="707" spans="1:56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</row>
    <row r="708" spans="1:56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</row>
    <row r="709" spans="1:56" ht="12.75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</row>
    <row r="710" spans="1:56" ht="12.75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</row>
    <row r="711" spans="1:56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</row>
    <row r="712" spans="1:56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</row>
    <row r="713" spans="1:56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</row>
    <row r="714" spans="1:56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</row>
    <row r="715" spans="1:56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</row>
    <row r="716" spans="1:56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</row>
    <row r="717" spans="1:56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</row>
    <row r="718" spans="1:56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</row>
    <row r="719" spans="1:56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</row>
    <row r="720" spans="1:56" ht="12.75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</row>
    <row r="721" spans="1:56" ht="12.75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</row>
    <row r="722" spans="1:56" ht="12.75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</row>
    <row r="723" spans="1:56" ht="12.75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</row>
    <row r="724" spans="1:56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</row>
    <row r="725" spans="1:56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</row>
    <row r="726" spans="1:56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</row>
    <row r="727" spans="1:56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</row>
    <row r="728" spans="1:56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</row>
    <row r="729" spans="1:56" ht="12.75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</row>
    <row r="730" spans="1:56" ht="12.75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</row>
    <row r="731" spans="1:56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</row>
    <row r="732" spans="1:56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</row>
    <row r="733" spans="1:56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</row>
    <row r="734" spans="1:56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</row>
    <row r="735" spans="1:56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</row>
    <row r="736" spans="1:56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</row>
    <row r="737" spans="1:56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</row>
    <row r="738" spans="1:56" ht="12.75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</row>
    <row r="739" spans="1:56" ht="12.75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</row>
    <row r="740" spans="1:56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</row>
    <row r="741" spans="1:56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</row>
    <row r="742" spans="1:56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</row>
    <row r="743" spans="1:56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</row>
    <row r="744" spans="1:56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</row>
    <row r="745" spans="1:56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</row>
    <row r="746" spans="1:56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</row>
    <row r="747" spans="1:56" ht="12.75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</row>
    <row r="748" spans="1:56" ht="12.75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</row>
    <row r="749" spans="1:56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</row>
    <row r="750" spans="1:56" ht="12.75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</row>
    <row r="751" spans="1:56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</row>
    <row r="752" spans="1:56" ht="12.75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</row>
    <row r="753" spans="1:56" ht="12.75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</row>
    <row r="754" spans="1:56" ht="12.75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</row>
    <row r="755" spans="1:56" ht="12.75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</row>
    <row r="756" spans="1:56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</row>
    <row r="757" spans="1:56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</row>
    <row r="758" spans="1:56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</row>
    <row r="759" spans="1:56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</row>
    <row r="760" spans="1:56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</row>
    <row r="761" spans="1:56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</row>
    <row r="762" spans="1:56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</row>
    <row r="763" spans="1:56" ht="12.75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</row>
    <row r="764" spans="1:56" ht="12.75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</row>
    <row r="765" spans="1:56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</row>
    <row r="766" spans="1:56" ht="12.75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</row>
    <row r="767" spans="1:56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</row>
    <row r="768" spans="1:56" ht="12.75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</row>
    <row r="769" spans="1:56" ht="12.75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</row>
    <row r="770" spans="1:56" ht="12.75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</row>
    <row r="771" spans="1:56" ht="12.75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</row>
    <row r="772" spans="1:56" ht="12.75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</row>
    <row r="773" spans="1:56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</row>
    <row r="774" spans="1:56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</row>
    <row r="775" spans="1:56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</row>
    <row r="776" spans="1:56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</row>
    <row r="777" spans="1:56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</row>
    <row r="778" spans="1:56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</row>
    <row r="779" spans="1:56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</row>
    <row r="780" spans="1:56" ht="12.75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</row>
    <row r="781" spans="1:56" ht="12.75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</row>
    <row r="782" spans="1:56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</row>
    <row r="783" spans="1:56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</row>
    <row r="784" spans="1:56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</row>
    <row r="785" spans="1:56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</row>
    <row r="786" spans="1:56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</row>
    <row r="787" spans="1:56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</row>
    <row r="788" spans="1:56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</row>
    <row r="789" spans="1:56" ht="12.75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</row>
    <row r="790" spans="1:56" ht="12.75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</row>
    <row r="791" spans="1:56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</row>
    <row r="792" spans="1:56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</row>
    <row r="793" spans="1:56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</row>
    <row r="794" spans="1:56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</row>
    <row r="795" spans="1:56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</row>
    <row r="796" spans="1:56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</row>
    <row r="797" spans="1:56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</row>
    <row r="798" spans="1:56" ht="12.75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</row>
    <row r="799" spans="1:56" ht="12.75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</row>
    <row r="800" spans="1:56" ht="12.75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</row>
    <row r="801" spans="1:56" ht="12.75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</row>
    <row r="802" spans="1:56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</row>
    <row r="803" spans="1:56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</row>
    <row r="804" spans="1:56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</row>
    <row r="805" spans="1:56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</row>
    <row r="806" spans="1:56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</row>
    <row r="807" spans="1:56" ht="12.75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</row>
    <row r="808" spans="1:56" ht="12.75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</row>
    <row r="809" spans="1:56" ht="12.75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</row>
    <row r="810" spans="1:56" ht="12.75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</row>
    <row r="811" spans="1:56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</row>
    <row r="812" spans="1:56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</row>
    <row r="813" spans="1:56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</row>
    <row r="814" spans="1:56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</row>
    <row r="815" spans="1:56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</row>
    <row r="816" spans="1:56" ht="12.75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</row>
    <row r="817" spans="1:56" ht="12.75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</row>
    <row r="818" spans="1:56" ht="12.75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</row>
    <row r="819" spans="1:56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</row>
    <row r="820" spans="1:56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</row>
    <row r="821" spans="1:56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</row>
    <row r="822" spans="1:56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</row>
    <row r="823" spans="1:56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</row>
    <row r="824" spans="1:56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</row>
    <row r="825" spans="1:56" ht="12.75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</row>
    <row r="826" spans="1:56" ht="12.75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</row>
    <row r="827" spans="1:56" ht="12.75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</row>
    <row r="828" spans="1:56" ht="12.75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</row>
    <row r="829" spans="1:56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</row>
    <row r="830" spans="1:56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</row>
    <row r="831" spans="1:56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</row>
    <row r="832" spans="1:56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</row>
    <row r="833" spans="1:56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</row>
    <row r="834" spans="1:56" ht="12.75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</row>
    <row r="835" spans="1:56" ht="12.75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</row>
    <row r="836" spans="1:56" ht="12.75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</row>
    <row r="837" spans="1:56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</row>
    <row r="838" spans="1:56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</row>
    <row r="839" spans="1:56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</row>
    <row r="840" spans="1:56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</row>
    <row r="841" spans="1:56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</row>
    <row r="842" spans="1:56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</row>
    <row r="843" spans="1:56" ht="12.75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</row>
    <row r="844" spans="1:56" ht="12.75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</row>
    <row r="845" spans="1:56" ht="12.75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</row>
    <row r="846" spans="1:56" ht="12.75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</row>
    <row r="847" spans="1:56" ht="12.75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</row>
    <row r="848" spans="1:56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</row>
    <row r="849" spans="1:56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</row>
    <row r="850" spans="1:56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</row>
    <row r="851" spans="1:56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</row>
    <row r="852" spans="1:56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</row>
    <row r="853" spans="1:56" ht="12.75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</row>
    <row r="854" spans="1:56" ht="12.75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</row>
    <row r="855" spans="1:56" ht="12.75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</row>
    <row r="856" spans="1:56" ht="12.75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</row>
    <row r="857" spans="1:56" ht="12.75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</row>
    <row r="858" spans="1:56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</row>
    <row r="859" spans="1:56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</row>
    <row r="860" spans="1:56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</row>
    <row r="861" spans="1:56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</row>
    <row r="862" spans="1:56" ht="12.75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</row>
    <row r="863" spans="1:56" ht="12.75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</row>
    <row r="864" spans="1:56" ht="12.75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</row>
    <row r="865" spans="1:56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</row>
    <row r="866" spans="1:56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</row>
    <row r="867" spans="1:56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</row>
    <row r="868" spans="1:56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</row>
    <row r="869" spans="1:56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</row>
    <row r="870" spans="1:56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</row>
    <row r="871" spans="1:56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</row>
    <row r="872" spans="1:56" ht="12.75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</row>
    <row r="873" spans="1:56" ht="12.75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</row>
    <row r="874" spans="1:56" ht="12.75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</row>
    <row r="875" spans="1:56" ht="12.75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</row>
    <row r="876" spans="1:56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</row>
    <row r="877" spans="1:56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</row>
    <row r="878" spans="1:56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</row>
    <row r="879" spans="1:56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</row>
    <row r="880" spans="1:56" ht="12.75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</row>
    <row r="881" spans="1:56" ht="12.75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</row>
    <row r="882" spans="1:56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</row>
    <row r="883" spans="1:56" ht="12.75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</row>
    <row r="884" spans="1:56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</row>
    <row r="885" spans="1:56" ht="12.75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</row>
    <row r="886" spans="1:56" ht="12.75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</row>
    <row r="887" spans="1:56" ht="12.75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</row>
    <row r="888" spans="1:56" ht="12.75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</row>
    <row r="889" spans="1:56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</row>
    <row r="890" spans="1:56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</row>
    <row r="891" spans="1:56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</row>
    <row r="892" spans="1:56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</row>
    <row r="893" spans="1:56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</row>
    <row r="894" spans="1:56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</row>
    <row r="895" spans="1:56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</row>
    <row r="896" spans="1:56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</row>
    <row r="897" spans="1:56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</row>
    <row r="898" spans="1:56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</row>
    <row r="899" spans="1:56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</row>
    <row r="900" spans="1:56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</row>
    <row r="901" spans="1:56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</row>
    <row r="902" spans="1:56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</row>
    <row r="903" spans="1:56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</row>
    <row r="904" spans="1:56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</row>
    <row r="905" spans="1:56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</row>
    <row r="906" spans="1:56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</row>
    <row r="907" spans="1:56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</row>
    <row r="908" spans="1:56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</row>
    <row r="909" spans="1:56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</row>
    <row r="910" spans="1:56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</row>
    <row r="911" spans="1:56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</row>
    <row r="912" spans="1:56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</row>
    <row r="913" spans="1:56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</row>
    <row r="914" spans="1:56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</row>
    <row r="915" spans="1:56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</row>
    <row r="916" spans="1:56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</row>
    <row r="917" spans="1:56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</row>
    <row r="918" spans="1:56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</row>
    <row r="919" spans="1:56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</row>
    <row r="920" spans="1:56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</row>
    <row r="921" spans="1:56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</row>
    <row r="922" spans="1:56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</row>
    <row r="923" spans="1:56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</row>
    <row r="924" spans="1:56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</row>
    <row r="925" spans="1:56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</row>
    <row r="926" spans="1:56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</row>
    <row r="927" spans="1:56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</row>
    <row r="928" spans="1:56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</row>
    <row r="929" spans="1:56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</row>
    <row r="930" spans="1:56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</row>
    <row r="931" spans="1:56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</row>
    <row r="932" spans="1:56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</row>
    <row r="933" spans="1:56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</row>
    <row r="934" spans="1:56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</row>
    <row r="935" spans="1:56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</row>
    <row r="936" spans="1:56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</row>
    <row r="937" spans="1:56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</row>
    <row r="938" spans="1:56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</row>
    <row r="939" spans="1:56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</row>
    <row r="940" spans="1:56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</row>
    <row r="941" spans="1:56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</row>
    <row r="942" spans="1:56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</row>
    <row r="943" spans="1:56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</row>
    <row r="944" spans="1:56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</row>
    <row r="945" spans="1:56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</row>
    <row r="946" spans="1:56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</row>
    <row r="947" spans="1:56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</row>
    <row r="948" spans="1:56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</row>
    <row r="949" spans="1:56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</row>
    <row r="950" spans="1:56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</row>
    <row r="951" spans="1:56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</row>
    <row r="952" spans="1:56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</row>
    <row r="953" spans="1:56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</row>
    <row r="954" spans="1:56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</row>
    <row r="955" spans="1:56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</row>
    <row r="956" spans="1:56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</row>
    <row r="957" spans="1:56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</row>
    <row r="958" spans="1:56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</row>
    <row r="959" spans="1:56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</row>
    <row r="960" spans="1:56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</row>
    <row r="961" spans="1:56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</row>
    <row r="962" spans="1:56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</row>
    <row r="963" spans="1:56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</row>
    <row r="964" spans="1:56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</row>
    <row r="965" spans="1:56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</row>
    <row r="966" spans="1:56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</row>
    <row r="967" spans="1:56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</row>
    <row r="968" spans="1:56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</row>
    <row r="969" spans="1:56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</row>
    <row r="970" spans="1:56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</row>
    <row r="971" spans="1:56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</row>
    <row r="972" spans="1:56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</row>
    <row r="973" spans="1:56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</row>
    <row r="974" spans="1:56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</row>
    <row r="975" spans="1:56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</row>
  </sheetData>
  <mergeCells count="7">
    <mergeCell ref="B22:D22"/>
    <mergeCell ref="E22:H22"/>
    <mergeCell ref="B1:K1"/>
    <mergeCell ref="B2:K2"/>
    <mergeCell ref="M2:AX2"/>
    <mergeCell ref="M3:AX3"/>
    <mergeCell ref="M4:AX4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1"/>
  <sheetViews>
    <sheetView workbookViewId="0"/>
  </sheetViews>
  <sheetFormatPr defaultColWidth="12.5703125" defaultRowHeight="15.75" customHeight="1" x14ac:dyDescent="0.2"/>
  <cols>
    <col min="1" max="1" width="20" customWidth="1"/>
    <col min="2" max="9" width="7.5703125" customWidth="1"/>
    <col min="10" max="11" width="7.5703125" hidden="1" customWidth="1"/>
    <col min="12" max="12" width="4.85546875" hidden="1" customWidth="1"/>
    <col min="13" max="13" width="12.5703125" hidden="1"/>
    <col min="14" max="14" width="4.85546875" hidden="1" customWidth="1"/>
    <col min="15" max="15" width="12.5703125" hidden="1"/>
    <col min="16" max="16" width="4.85546875" hidden="1" customWidth="1"/>
    <col min="17" max="17" width="12.5703125" hidden="1"/>
    <col min="18" max="21" width="5.42578125" hidden="1" customWidth="1"/>
    <col min="22" max="24" width="17.5703125" customWidth="1"/>
    <col min="25" max="25" width="6.42578125" customWidth="1"/>
    <col min="26" max="26" width="7" customWidth="1"/>
  </cols>
  <sheetData>
    <row r="1" spans="1:27" x14ac:dyDescent="0.2">
      <c r="A1" s="77" t="s">
        <v>113</v>
      </c>
      <c r="B1" s="77" t="s">
        <v>114</v>
      </c>
      <c r="C1" s="77" t="s">
        <v>115</v>
      </c>
      <c r="D1" s="77" t="s">
        <v>116</v>
      </c>
      <c r="E1" s="77" t="s">
        <v>117</v>
      </c>
      <c r="F1" s="77" t="s">
        <v>118</v>
      </c>
      <c r="G1" s="77" t="s">
        <v>119</v>
      </c>
      <c r="H1" s="77" t="s">
        <v>120</v>
      </c>
      <c r="I1" s="77" t="s">
        <v>121</v>
      </c>
      <c r="J1" s="77" t="s">
        <v>122</v>
      </c>
      <c r="K1" s="77" t="s">
        <v>123</v>
      </c>
      <c r="L1" s="77" t="s">
        <v>124</v>
      </c>
      <c r="M1" s="77" t="s">
        <v>125</v>
      </c>
      <c r="N1" s="77" t="s">
        <v>126</v>
      </c>
      <c r="O1" s="77" t="s">
        <v>127</v>
      </c>
      <c r="P1" s="77" t="s">
        <v>128</v>
      </c>
      <c r="Q1" s="77" t="s">
        <v>129</v>
      </c>
      <c r="R1" s="77" t="s">
        <v>130</v>
      </c>
      <c r="S1" s="77" t="s">
        <v>131</v>
      </c>
      <c r="T1" s="77" t="s">
        <v>132</v>
      </c>
      <c r="U1" s="77" t="s">
        <v>133</v>
      </c>
      <c r="V1" s="78" t="s">
        <v>134</v>
      </c>
      <c r="W1" s="78" t="s">
        <v>135</v>
      </c>
      <c r="X1" s="78" t="s">
        <v>136</v>
      </c>
      <c r="Y1" s="78" t="s">
        <v>137</v>
      </c>
      <c r="Z1" s="78" t="s">
        <v>138</v>
      </c>
      <c r="AA1" s="79"/>
    </row>
    <row r="2" spans="1:27" x14ac:dyDescent="0.2">
      <c r="A2" s="78" t="s">
        <v>139</v>
      </c>
      <c r="B2" s="78" t="s">
        <v>140</v>
      </c>
      <c r="C2" s="80">
        <v>259200</v>
      </c>
      <c r="D2" s="80">
        <v>0</v>
      </c>
      <c r="E2" s="80">
        <v>75</v>
      </c>
      <c r="F2" s="80">
        <v>51</v>
      </c>
      <c r="G2" s="80">
        <v>51</v>
      </c>
      <c r="H2" s="78" t="s">
        <v>98</v>
      </c>
      <c r="I2" s="80">
        <v>29375</v>
      </c>
      <c r="J2" s="80">
        <v>3</v>
      </c>
      <c r="K2" s="78" t="s">
        <v>141</v>
      </c>
      <c r="L2" s="80">
        <v>9</v>
      </c>
      <c r="M2" s="78" t="s">
        <v>105</v>
      </c>
      <c r="N2" s="80">
        <v>9</v>
      </c>
      <c r="O2" s="78" t="s">
        <v>142</v>
      </c>
      <c r="P2" s="80">
        <v>4</v>
      </c>
      <c r="Q2" s="78" t="s">
        <v>143</v>
      </c>
      <c r="R2" s="80">
        <v>3</v>
      </c>
      <c r="S2" s="80">
        <f t="shared" ref="S2:S19" si="0">R2+P2+N2+L2</f>
        <v>25</v>
      </c>
      <c r="T2" s="80">
        <f t="shared" ref="T2:T19" si="1">E2-D2</f>
        <v>75</v>
      </c>
      <c r="U2" s="80">
        <f t="shared" ref="U2:U19" si="2">T2/S2</f>
        <v>3</v>
      </c>
      <c r="V2" s="78"/>
      <c r="W2" s="78"/>
      <c r="X2" s="78"/>
      <c r="Y2" s="78"/>
      <c r="Z2" s="78"/>
      <c r="AA2" s="79"/>
    </row>
    <row r="3" spans="1:27" x14ac:dyDescent="0.2">
      <c r="A3" s="78" t="s">
        <v>139</v>
      </c>
      <c r="B3" s="78" t="s">
        <v>140</v>
      </c>
      <c r="C3" s="80">
        <v>259200</v>
      </c>
      <c r="D3" s="80">
        <v>0</v>
      </c>
      <c r="E3" s="80">
        <v>75</v>
      </c>
      <c r="F3" s="80">
        <v>51</v>
      </c>
      <c r="G3" s="80">
        <v>51</v>
      </c>
      <c r="H3" s="78" t="s">
        <v>100</v>
      </c>
      <c r="I3" s="80">
        <v>29375</v>
      </c>
      <c r="J3" s="80">
        <v>3</v>
      </c>
      <c r="K3" s="78" t="s">
        <v>141</v>
      </c>
      <c r="L3" s="80">
        <v>9</v>
      </c>
      <c r="M3" s="78" t="s">
        <v>106</v>
      </c>
      <c r="N3" s="80">
        <v>9</v>
      </c>
      <c r="O3" s="78" t="s">
        <v>142</v>
      </c>
      <c r="P3" s="80">
        <v>4</v>
      </c>
      <c r="Q3" s="78" t="s">
        <v>143</v>
      </c>
      <c r="R3" s="80">
        <v>3</v>
      </c>
      <c r="S3" s="80">
        <f t="shared" si="0"/>
        <v>25</v>
      </c>
      <c r="T3" s="80">
        <f t="shared" si="1"/>
        <v>75</v>
      </c>
      <c r="U3" s="80">
        <f t="shared" si="2"/>
        <v>3</v>
      </c>
      <c r="V3" s="78"/>
      <c r="W3" s="78"/>
      <c r="X3" s="78"/>
      <c r="Y3" s="78"/>
      <c r="Z3" s="78"/>
      <c r="AA3" s="79"/>
    </row>
    <row r="4" spans="1:27" x14ac:dyDescent="0.2">
      <c r="A4" s="78" t="s">
        <v>139</v>
      </c>
      <c r="B4" s="78" t="s">
        <v>140</v>
      </c>
      <c r="C4" s="80">
        <v>259200</v>
      </c>
      <c r="D4" s="80">
        <v>0</v>
      </c>
      <c r="E4" s="80">
        <v>75</v>
      </c>
      <c r="F4" s="80">
        <v>51</v>
      </c>
      <c r="G4" s="80">
        <v>51</v>
      </c>
      <c r="H4" s="78" t="s">
        <v>101</v>
      </c>
      <c r="I4" s="80">
        <v>29375</v>
      </c>
      <c r="J4" s="80">
        <v>3</v>
      </c>
      <c r="K4" s="78" t="s">
        <v>141</v>
      </c>
      <c r="L4" s="80">
        <v>9</v>
      </c>
      <c r="M4" s="78" t="s">
        <v>107</v>
      </c>
      <c r="N4" s="80">
        <v>9</v>
      </c>
      <c r="O4" s="78" t="s">
        <v>142</v>
      </c>
      <c r="P4" s="80">
        <v>4</v>
      </c>
      <c r="Q4" s="78" t="s">
        <v>143</v>
      </c>
      <c r="R4" s="80">
        <v>3</v>
      </c>
      <c r="S4" s="80">
        <f t="shared" si="0"/>
        <v>25</v>
      </c>
      <c r="T4" s="80">
        <f t="shared" si="1"/>
        <v>75</v>
      </c>
      <c r="U4" s="80">
        <f t="shared" si="2"/>
        <v>3</v>
      </c>
      <c r="V4" s="78"/>
      <c r="W4" s="78"/>
      <c r="X4" s="78"/>
      <c r="Y4" s="78"/>
      <c r="Z4" s="78"/>
      <c r="AA4" s="79"/>
    </row>
    <row r="5" spans="1:27" x14ac:dyDescent="0.2">
      <c r="A5" s="78" t="s">
        <v>139</v>
      </c>
      <c r="B5" s="78" t="s">
        <v>140</v>
      </c>
      <c r="C5" s="80">
        <v>259200</v>
      </c>
      <c r="D5" s="80">
        <v>0</v>
      </c>
      <c r="E5" s="80">
        <v>75</v>
      </c>
      <c r="F5" s="80">
        <v>52</v>
      </c>
      <c r="G5" s="80">
        <v>52</v>
      </c>
      <c r="H5" s="78" t="s">
        <v>98</v>
      </c>
      <c r="I5" s="80">
        <v>29640</v>
      </c>
      <c r="J5" s="80">
        <v>3</v>
      </c>
      <c r="K5" s="78" t="s">
        <v>141</v>
      </c>
      <c r="L5" s="80">
        <v>9</v>
      </c>
      <c r="M5" s="78" t="s">
        <v>105</v>
      </c>
      <c r="N5" s="80">
        <v>9</v>
      </c>
      <c r="O5" s="78" t="s">
        <v>142</v>
      </c>
      <c r="P5" s="80">
        <v>4</v>
      </c>
      <c r="Q5" s="78" t="s">
        <v>143</v>
      </c>
      <c r="R5" s="80">
        <v>3</v>
      </c>
      <c r="S5" s="80">
        <f t="shared" si="0"/>
        <v>25</v>
      </c>
      <c r="T5" s="80">
        <f t="shared" si="1"/>
        <v>75</v>
      </c>
      <c r="U5" s="80">
        <f t="shared" si="2"/>
        <v>3</v>
      </c>
      <c r="V5" s="78" t="s">
        <v>72</v>
      </c>
      <c r="W5" s="78" t="s">
        <v>144</v>
      </c>
      <c r="X5" s="78" t="s">
        <v>145</v>
      </c>
      <c r="Y5" s="78" t="s">
        <v>24</v>
      </c>
      <c r="Z5" s="78">
        <v>3300</v>
      </c>
      <c r="AA5" s="79"/>
    </row>
    <row r="6" spans="1:27" x14ac:dyDescent="0.2">
      <c r="A6" s="78" t="s">
        <v>139</v>
      </c>
      <c r="B6" s="78" t="s">
        <v>140</v>
      </c>
      <c r="C6" s="80">
        <v>259200</v>
      </c>
      <c r="D6" s="80">
        <v>0</v>
      </c>
      <c r="E6" s="80">
        <v>75</v>
      </c>
      <c r="F6" s="80">
        <v>52</v>
      </c>
      <c r="G6" s="80">
        <v>52</v>
      </c>
      <c r="H6" s="78" t="s">
        <v>100</v>
      </c>
      <c r="I6" s="80">
        <v>29640</v>
      </c>
      <c r="J6" s="80">
        <v>3</v>
      </c>
      <c r="K6" s="78" t="s">
        <v>141</v>
      </c>
      <c r="L6" s="80">
        <v>9</v>
      </c>
      <c r="M6" s="78" t="s">
        <v>106</v>
      </c>
      <c r="N6" s="80">
        <v>9</v>
      </c>
      <c r="O6" s="78" t="s">
        <v>142</v>
      </c>
      <c r="P6" s="80">
        <v>4</v>
      </c>
      <c r="Q6" s="78" t="s">
        <v>143</v>
      </c>
      <c r="R6" s="80">
        <v>3</v>
      </c>
      <c r="S6" s="80">
        <f t="shared" si="0"/>
        <v>25</v>
      </c>
      <c r="T6" s="80">
        <f t="shared" si="1"/>
        <v>75</v>
      </c>
      <c r="U6" s="80">
        <f t="shared" si="2"/>
        <v>3</v>
      </c>
      <c r="V6" s="78" t="s">
        <v>146</v>
      </c>
      <c r="W6" s="78" t="s">
        <v>76</v>
      </c>
      <c r="X6" s="78" t="s">
        <v>147</v>
      </c>
      <c r="Y6" s="78" t="s">
        <v>25</v>
      </c>
      <c r="Z6" s="78">
        <v>3300</v>
      </c>
      <c r="AA6" s="79"/>
    </row>
    <row r="7" spans="1:27" x14ac:dyDescent="0.2">
      <c r="A7" s="78" t="s">
        <v>139</v>
      </c>
      <c r="B7" s="78" t="s">
        <v>140</v>
      </c>
      <c r="C7" s="80">
        <v>259200</v>
      </c>
      <c r="D7" s="80">
        <v>0</v>
      </c>
      <c r="E7" s="80">
        <v>75</v>
      </c>
      <c r="F7" s="80">
        <v>52</v>
      </c>
      <c r="G7" s="80">
        <v>52</v>
      </c>
      <c r="H7" s="78" t="s">
        <v>101</v>
      </c>
      <c r="I7" s="80">
        <v>29640</v>
      </c>
      <c r="J7" s="80">
        <v>3</v>
      </c>
      <c r="K7" s="78" t="s">
        <v>141</v>
      </c>
      <c r="L7" s="80">
        <v>9</v>
      </c>
      <c r="M7" s="78" t="s">
        <v>107</v>
      </c>
      <c r="N7" s="80">
        <v>9</v>
      </c>
      <c r="O7" s="78" t="s">
        <v>142</v>
      </c>
      <c r="P7" s="80">
        <v>4</v>
      </c>
      <c r="Q7" s="78" t="s">
        <v>143</v>
      </c>
      <c r="R7" s="80">
        <v>3</v>
      </c>
      <c r="S7" s="80">
        <f t="shared" si="0"/>
        <v>25</v>
      </c>
      <c r="T7" s="80">
        <f t="shared" si="1"/>
        <v>75</v>
      </c>
      <c r="U7" s="80">
        <f t="shared" si="2"/>
        <v>3</v>
      </c>
      <c r="V7" s="78" t="s">
        <v>148</v>
      </c>
      <c r="W7" s="78" t="s">
        <v>79</v>
      </c>
      <c r="X7" s="78"/>
      <c r="Y7" s="78" t="s">
        <v>26</v>
      </c>
      <c r="Z7" s="78">
        <v>3300</v>
      </c>
      <c r="AA7" s="79"/>
    </row>
    <row r="8" spans="1:27" x14ac:dyDescent="0.2">
      <c r="A8" s="78" t="s">
        <v>139</v>
      </c>
      <c r="B8" s="78" t="s">
        <v>140</v>
      </c>
      <c r="C8" s="80">
        <v>259200</v>
      </c>
      <c r="D8" s="80">
        <v>0</v>
      </c>
      <c r="E8" s="80">
        <v>75</v>
      </c>
      <c r="F8" s="80">
        <v>53</v>
      </c>
      <c r="G8" s="80">
        <v>55</v>
      </c>
      <c r="H8" s="78" t="s">
        <v>98</v>
      </c>
      <c r="I8" s="80">
        <v>30385</v>
      </c>
      <c r="J8" s="80">
        <v>3</v>
      </c>
      <c r="K8" s="78" t="s">
        <v>141</v>
      </c>
      <c r="L8" s="80">
        <v>9</v>
      </c>
      <c r="M8" s="78" t="s">
        <v>105</v>
      </c>
      <c r="N8" s="80">
        <v>9</v>
      </c>
      <c r="O8" s="78" t="s">
        <v>142</v>
      </c>
      <c r="P8" s="80">
        <v>4</v>
      </c>
      <c r="Q8" s="78" t="s">
        <v>143</v>
      </c>
      <c r="R8" s="80">
        <v>3</v>
      </c>
      <c r="S8" s="80">
        <f t="shared" si="0"/>
        <v>25</v>
      </c>
      <c r="T8" s="80">
        <f t="shared" si="1"/>
        <v>75</v>
      </c>
      <c r="U8" s="80">
        <f t="shared" si="2"/>
        <v>3</v>
      </c>
      <c r="V8" s="78" t="s">
        <v>72</v>
      </c>
      <c r="W8" s="78" t="s">
        <v>144</v>
      </c>
      <c r="X8" s="78" t="s">
        <v>145</v>
      </c>
      <c r="Y8" s="78" t="s">
        <v>24</v>
      </c>
      <c r="Z8" s="78">
        <v>3300</v>
      </c>
      <c r="AA8" s="79"/>
    </row>
    <row r="9" spans="1:27" x14ac:dyDescent="0.2">
      <c r="A9" s="78" t="s">
        <v>139</v>
      </c>
      <c r="B9" s="78" t="s">
        <v>140</v>
      </c>
      <c r="C9" s="80">
        <v>259200</v>
      </c>
      <c r="D9" s="80">
        <v>0</v>
      </c>
      <c r="E9" s="80">
        <v>75</v>
      </c>
      <c r="F9" s="80">
        <v>53</v>
      </c>
      <c r="G9" s="80">
        <v>55</v>
      </c>
      <c r="H9" s="78" t="s">
        <v>100</v>
      </c>
      <c r="I9" s="80">
        <v>30385</v>
      </c>
      <c r="J9" s="80">
        <v>3</v>
      </c>
      <c r="K9" s="78" t="s">
        <v>141</v>
      </c>
      <c r="L9" s="80">
        <v>9</v>
      </c>
      <c r="M9" s="78" t="s">
        <v>106</v>
      </c>
      <c r="N9" s="80">
        <v>9</v>
      </c>
      <c r="O9" s="78" t="s">
        <v>142</v>
      </c>
      <c r="P9" s="80">
        <v>4</v>
      </c>
      <c r="Q9" s="78" t="s">
        <v>143</v>
      </c>
      <c r="R9" s="80">
        <v>3</v>
      </c>
      <c r="S9" s="80">
        <f t="shared" si="0"/>
        <v>25</v>
      </c>
      <c r="T9" s="80">
        <f t="shared" si="1"/>
        <v>75</v>
      </c>
      <c r="U9" s="80">
        <f t="shared" si="2"/>
        <v>3</v>
      </c>
      <c r="V9" s="78" t="s">
        <v>146</v>
      </c>
      <c r="W9" s="78" t="s">
        <v>76</v>
      </c>
      <c r="X9" s="78" t="s">
        <v>147</v>
      </c>
      <c r="Y9" s="78" t="s">
        <v>25</v>
      </c>
      <c r="Z9" s="78">
        <v>3300</v>
      </c>
      <c r="AA9" s="79"/>
    </row>
    <row r="10" spans="1:27" x14ac:dyDescent="0.2">
      <c r="A10" s="78" t="s">
        <v>139</v>
      </c>
      <c r="B10" s="78" t="s">
        <v>140</v>
      </c>
      <c r="C10" s="80">
        <v>259200</v>
      </c>
      <c r="D10" s="80">
        <v>0</v>
      </c>
      <c r="E10" s="80">
        <v>75</v>
      </c>
      <c r="F10" s="80">
        <v>53</v>
      </c>
      <c r="G10" s="80">
        <v>55</v>
      </c>
      <c r="H10" s="78" t="s">
        <v>101</v>
      </c>
      <c r="I10" s="80">
        <v>30385</v>
      </c>
      <c r="J10" s="80">
        <v>3</v>
      </c>
      <c r="K10" s="78" t="s">
        <v>141</v>
      </c>
      <c r="L10" s="80">
        <v>9</v>
      </c>
      <c r="M10" s="78" t="s">
        <v>107</v>
      </c>
      <c r="N10" s="80">
        <v>9</v>
      </c>
      <c r="O10" s="78" t="s">
        <v>142</v>
      </c>
      <c r="P10" s="80">
        <v>4</v>
      </c>
      <c r="Q10" s="78" t="s">
        <v>143</v>
      </c>
      <c r="R10" s="80">
        <v>3</v>
      </c>
      <c r="S10" s="80">
        <f t="shared" si="0"/>
        <v>25</v>
      </c>
      <c r="T10" s="80">
        <f t="shared" si="1"/>
        <v>75</v>
      </c>
      <c r="U10" s="80">
        <f t="shared" si="2"/>
        <v>3</v>
      </c>
      <c r="V10" s="78" t="s">
        <v>148</v>
      </c>
      <c r="W10" s="78" t="s">
        <v>79</v>
      </c>
      <c r="X10" s="78"/>
      <c r="Y10" s="78" t="s">
        <v>26</v>
      </c>
      <c r="Z10" s="78">
        <v>3300</v>
      </c>
      <c r="AA10" s="79"/>
    </row>
    <row r="11" spans="1:27" x14ac:dyDescent="0.2">
      <c r="A11" s="78" t="s">
        <v>149</v>
      </c>
      <c r="B11" s="78" t="s">
        <v>140</v>
      </c>
      <c r="C11" s="80">
        <v>259200</v>
      </c>
      <c r="D11" s="80">
        <v>10</v>
      </c>
      <c r="E11" s="80">
        <v>85</v>
      </c>
      <c r="F11" s="80">
        <v>56</v>
      </c>
      <c r="G11" s="80">
        <v>57</v>
      </c>
      <c r="H11" s="78" t="s">
        <v>98</v>
      </c>
      <c r="I11" s="80">
        <v>32310</v>
      </c>
      <c r="J11" s="80">
        <v>3</v>
      </c>
      <c r="K11" s="78" t="s">
        <v>141</v>
      </c>
      <c r="L11" s="80">
        <v>9</v>
      </c>
      <c r="M11" s="78" t="s">
        <v>105</v>
      </c>
      <c r="N11" s="80">
        <v>9</v>
      </c>
      <c r="O11" s="78" t="s">
        <v>142</v>
      </c>
      <c r="P11" s="80">
        <v>4</v>
      </c>
      <c r="Q11" s="78" t="s">
        <v>143</v>
      </c>
      <c r="R11" s="80">
        <v>3</v>
      </c>
      <c r="S11" s="80">
        <f t="shared" si="0"/>
        <v>25</v>
      </c>
      <c r="T11" s="80">
        <f t="shared" si="1"/>
        <v>75</v>
      </c>
      <c r="U11" s="80">
        <f t="shared" si="2"/>
        <v>3</v>
      </c>
      <c r="V11" s="78"/>
      <c r="W11" s="78"/>
      <c r="X11" s="78"/>
      <c r="Y11" s="78"/>
      <c r="Z11" s="78"/>
      <c r="AA11" s="79"/>
    </row>
    <row r="12" spans="1:27" x14ac:dyDescent="0.2">
      <c r="A12" s="78" t="s">
        <v>149</v>
      </c>
      <c r="B12" s="78" t="s">
        <v>140</v>
      </c>
      <c r="C12" s="80">
        <v>259200</v>
      </c>
      <c r="D12" s="80">
        <v>10</v>
      </c>
      <c r="E12" s="80">
        <v>85</v>
      </c>
      <c r="F12" s="80">
        <v>56</v>
      </c>
      <c r="G12" s="80">
        <v>57</v>
      </c>
      <c r="H12" s="78" t="s">
        <v>100</v>
      </c>
      <c r="I12" s="80">
        <v>32310</v>
      </c>
      <c r="J12" s="80">
        <v>3</v>
      </c>
      <c r="K12" s="78" t="s">
        <v>141</v>
      </c>
      <c r="L12" s="80">
        <v>9</v>
      </c>
      <c r="M12" s="78" t="s">
        <v>106</v>
      </c>
      <c r="N12" s="80">
        <v>9</v>
      </c>
      <c r="O12" s="78" t="s">
        <v>142</v>
      </c>
      <c r="P12" s="80">
        <v>4</v>
      </c>
      <c r="Q12" s="78" t="s">
        <v>143</v>
      </c>
      <c r="R12" s="80">
        <v>3</v>
      </c>
      <c r="S12" s="80">
        <f t="shared" si="0"/>
        <v>25</v>
      </c>
      <c r="T12" s="80">
        <f t="shared" si="1"/>
        <v>75</v>
      </c>
      <c r="U12" s="80">
        <f t="shared" si="2"/>
        <v>3</v>
      </c>
      <c r="V12" s="78"/>
      <c r="W12" s="78"/>
      <c r="X12" s="78"/>
      <c r="Y12" s="78"/>
      <c r="Z12" s="78"/>
      <c r="AA12" s="79"/>
    </row>
    <row r="13" spans="1:27" x14ac:dyDescent="0.2">
      <c r="A13" s="78" t="s">
        <v>149</v>
      </c>
      <c r="B13" s="78" t="s">
        <v>140</v>
      </c>
      <c r="C13" s="80">
        <v>259200</v>
      </c>
      <c r="D13" s="80">
        <v>10</v>
      </c>
      <c r="E13" s="80">
        <v>85</v>
      </c>
      <c r="F13" s="80">
        <v>56</v>
      </c>
      <c r="G13" s="80">
        <v>57</v>
      </c>
      <c r="H13" s="78" t="s">
        <v>101</v>
      </c>
      <c r="I13" s="80">
        <v>32310</v>
      </c>
      <c r="J13" s="80">
        <v>3</v>
      </c>
      <c r="K13" s="78" t="s">
        <v>141</v>
      </c>
      <c r="L13" s="80">
        <v>9</v>
      </c>
      <c r="M13" s="78" t="s">
        <v>107</v>
      </c>
      <c r="N13" s="80">
        <v>9</v>
      </c>
      <c r="O13" s="78" t="s">
        <v>142</v>
      </c>
      <c r="P13" s="80">
        <v>4</v>
      </c>
      <c r="Q13" s="78" t="s">
        <v>143</v>
      </c>
      <c r="R13" s="80">
        <v>3</v>
      </c>
      <c r="S13" s="80">
        <f t="shared" si="0"/>
        <v>25</v>
      </c>
      <c r="T13" s="80">
        <f t="shared" si="1"/>
        <v>75</v>
      </c>
      <c r="U13" s="80">
        <f t="shared" si="2"/>
        <v>3</v>
      </c>
      <c r="V13" s="78"/>
      <c r="W13" s="78"/>
      <c r="X13" s="78"/>
      <c r="Y13" s="78"/>
      <c r="Z13" s="78"/>
      <c r="AA13" s="79"/>
    </row>
    <row r="14" spans="1:27" x14ac:dyDescent="0.2">
      <c r="A14" s="78" t="s">
        <v>149</v>
      </c>
      <c r="B14" s="78" t="s">
        <v>140</v>
      </c>
      <c r="C14" s="80">
        <v>259200</v>
      </c>
      <c r="D14" s="80">
        <v>10</v>
      </c>
      <c r="E14" s="80">
        <v>85</v>
      </c>
      <c r="F14" s="80">
        <v>58</v>
      </c>
      <c r="G14" s="80">
        <v>59</v>
      </c>
      <c r="H14" s="78" t="s">
        <v>98</v>
      </c>
      <c r="I14" s="80">
        <v>33290</v>
      </c>
      <c r="J14" s="80">
        <v>3</v>
      </c>
      <c r="K14" s="78" t="s">
        <v>141</v>
      </c>
      <c r="L14" s="80">
        <v>9</v>
      </c>
      <c r="M14" s="78" t="s">
        <v>105</v>
      </c>
      <c r="N14" s="80">
        <v>9</v>
      </c>
      <c r="O14" s="78" t="s">
        <v>142</v>
      </c>
      <c r="P14" s="80">
        <v>4</v>
      </c>
      <c r="Q14" s="78" t="s">
        <v>143</v>
      </c>
      <c r="R14" s="80">
        <v>3</v>
      </c>
      <c r="S14" s="80">
        <f t="shared" si="0"/>
        <v>25</v>
      </c>
      <c r="T14" s="80">
        <f t="shared" si="1"/>
        <v>75</v>
      </c>
      <c r="U14" s="80">
        <f t="shared" si="2"/>
        <v>3</v>
      </c>
      <c r="V14" s="78"/>
      <c r="W14" s="78"/>
      <c r="X14" s="78"/>
      <c r="Y14" s="78"/>
      <c r="Z14" s="78"/>
      <c r="AA14" s="79"/>
    </row>
    <row r="15" spans="1:27" x14ac:dyDescent="0.2">
      <c r="A15" s="78" t="s">
        <v>149</v>
      </c>
      <c r="B15" s="78" t="s">
        <v>140</v>
      </c>
      <c r="C15" s="80">
        <v>259200</v>
      </c>
      <c r="D15" s="80">
        <v>10</v>
      </c>
      <c r="E15" s="80">
        <v>85</v>
      </c>
      <c r="F15" s="80">
        <v>58</v>
      </c>
      <c r="G15" s="80">
        <v>59</v>
      </c>
      <c r="H15" s="78" t="s">
        <v>100</v>
      </c>
      <c r="I15" s="80">
        <v>33290</v>
      </c>
      <c r="J15" s="80">
        <v>3</v>
      </c>
      <c r="K15" s="78" t="s">
        <v>141</v>
      </c>
      <c r="L15" s="80">
        <v>9</v>
      </c>
      <c r="M15" s="78" t="s">
        <v>106</v>
      </c>
      <c r="N15" s="80">
        <v>9</v>
      </c>
      <c r="O15" s="78" t="s">
        <v>142</v>
      </c>
      <c r="P15" s="80">
        <v>4</v>
      </c>
      <c r="Q15" s="78" t="s">
        <v>143</v>
      </c>
      <c r="R15" s="80">
        <v>3</v>
      </c>
      <c r="S15" s="80">
        <f t="shared" si="0"/>
        <v>25</v>
      </c>
      <c r="T15" s="80">
        <f t="shared" si="1"/>
        <v>75</v>
      </c>
      <c r="U15" s="80">
        <f t="shared" si="2"/>
        <v>3</v>
      </c>
      <c r="V15" s="78"/>
      <c r="W15" s="78"/>
      <c r="X15" s="78"/>
      <c r="Y15" s="78"/>
      <c r="Z15" s="78"/>
      <c r="AA15" s="79"/>
    </row>
    <row r="16" spans="1:27" x14ac:dyDescent="0.2">
      <c r="A16" s="78" t="s">
        <v>149</v>
      </c>
      <c r="B16" s="78" t="s">
        <v>140</v>
      </c>
      <c r="C16" s="80">
        <v>259200</v>
      </c>
      <c r="D16" s="80">
        <v>10</v>
      </c>
      <c r="E16" s="80">
        <v>85</v>
      </c>
      <c r="F16" s="80">
        <v>58</v>
      </c>
      <c r="G16" s="80">
        <v>59</v>
      </c>
      <c r="H16" s="78" t="s">
        <v>101</v>
      </c>
      <c r="I16" s="80">
        <v>33290</v>
      </c>
      <c r="J16" s="80">
        <v>3</v>
      </c>
      <c r="K16" s="78" t="s">
        <v>141</v>
      </c>
      <c r="L16" s="80">
        <v>9</v>
      </c>
      <c r="M16" s="78" t="s">
        <v>107</v>
      </c>
      <c r="N16" s="80">
        <v>9</v>
      </c>
      <c r="O16" s="78" t="s">
        <v>142</v>
      </c>
      <c r="P16" s="80">
        <v>4</v>
      </c>
      <c r="Q16" s="78" t="s">
        <v>143</v>
      </c>
      <c r="R16" s="80">
        <v>3</v>
      </c>
      <c r="S16" s="80">
        <f t="shared" si="0"/>
        <v>25</v>
      </c>
      <c r="T16" s="80">
        <f t="shared" si="1"/>
        <v>75</v>
      </c>
      <c r="U16" s="80">
        <f t="shared" si="2"/>
        <v>3</v>
      </c>
      <c r="V16" s="78"/>
      <c r="W16" s="78"/>
      <c r="X16" s="78"/>
      <c r="Y16" s="78"/>
      <c r="Z16" s="78"/>
      <c r="AA16" s="79"/>
    </row>
    <row r="17" spans="1:27" x14ac:dyDescent="0.2">
      <c r="A17" s="78" t="s">
        <v>150</v>
      </c>
      <c r="B17" s="78" t="s">
        <v>140</v>
      </c>
      <c r="C17" s="80">
        <v>259200</v>
      </c>
      <c r="D17" s="80">
        <v>25</v>
      </c>
      <c r="E17" s="80">
        <v>100</v>
      </c>
      <c r="F17" s="80">
        <v>60</v>
      </c>
      <c r="G17" s="80">
        <v>60</v>
      </c>
      <c r="H17" s="78" t="s">
        <v>98</v>
      </c>
      <c r="I17" s="80">
        <v>34275</v>
      </c>
      <c r="J17" s="80">
        <v>3</v>
      </c>
      <c r="K17" s="78" t="s">
        <v>141</v>
      </c>
      <c r="L17" s="80">
        <v>9</v>
      </c>
      <c r="M17" s="78" t="s">
        <v>105</v>
      </c>
      <c r="N17" s="80">
        <v>9</v>
      </c>
      <c r="O17" s="78" t="s">
        <v>142</v>
      </c>
      <c r="P17" s="80">
        <v>4</v>
      </c>
      <c r="Q17" s="78" t="s">
        <v>143</v>
      </c>
      <c r="R17" s="80">
        <v>3</v>
      </c>
      <c r="S17" s="80">
        <f t="shared" si="0"/>
        <v>25</v>
      </c>
      <c r="T17" s="80">
        <f t="shared" si="1"/>
        <v>75</v>
      </c>
      <c r="U17" s="80">
        <f t="shared" si="2"/>
        <v>3</v>
      </c>
      <c r="V17" s="78"/>
      <c r="W17" s="78"/>
      <c r="X17" s="78"/>
      <c r="Y17" s="78"/>
      <c r="Z17" s="78"/>
      <c r="AA17" s="79"/>
    </row>
    <row r="18" spans="1:27" x14ac:dyDescent="0.2">
      <c r="A18" s="78" t="s">
        <v>150</v>
      </c>
      <c r="B18" s="78" t="s">
        <v>140</v>
      </c>
      <c r="C18" s="80">
        <v>259200</v>
      </c>
      <c r="D18" s="80">
        <v>25</v>
      </c>
      <c r="E18" s="80">
        <v>100</v>
      </c>
      <c r="F18" s="80">
        <v>60</v>
      </c>
      <c r="G18" s="80">
        <v>60</v>
      </c>
      <c r="H18" s="78" t="s">
        <v>100</v>
      </c>
      <c r="I18" s="80">
        <v>34275</v>
      </c>
      <c r="J18" s="80">
        <v>3</v>
      </c>
      <c r="K18" s="78" t="s">
        <v>141</v>
      </c>
      <c r="L18" s="80">
        <v>9</v>
      </c>
      <c r="M18" s="78" t="s">
        <v>106</v>
      </c>
      <c r="N18" s="80">
        <v>9</v>
      </c>
      <c r="O18" s="78" t="s">
        <v>142</v>
      </c>
      <c r="P18" s="80">
        <v>4</v>
      </c>
      <c r="Q18" s="78" t="s">
        <v>143</v>
      </c>
      <c r="R18" s="80">
        <v>3</v>
      </c>
      <c r="S18" s="80">
        <f t="shared" si="0"/>
        <v>25</v>
      </c>
      <c r="T18" s="80">
        <f t="shared" si="1"/>
        <v>75</v>
      </c>
      <c r="U18" s="80">
        <f t="shared" si="2"/>
        <v>3</v>
      </c>
      <c r="V18" s="78"/>
      <c r="W18" s="78"/>
      <c r="X18" s="78"/>
      <c r="Y18" s="78"/>
      <c r="Z18" s="78"/>
      <c r="AA18" s="79"/>
    </row>
    <row r="19" spans="1:27" x14ac:dyDescent="0.2">
      <c r="A19" s="78" t="s">
        <v>150</v>
      </c>
      <c r="B19" s="78" t="s">
        <v>140</v>
      </c>
      <c r="C19" s="80">
        <v>259200</v>
      </c>
      <c r="D19" s="80">
        <v>25</v>
      </c>
      <c r="E19" s="80">
        <v>100</v>
      </c>
      <c r="F19" s="80">
        <v>60</v>
      </c>
      <c r="G19" s="80">
        <v>60</v>
      </c>
      <c r="H19" s="78" t="s">
        <v>101</v>
      </c>
      <c r="I19" s="80">
        <v>34275</v>
      </c>
      <c r="J19" s="80">
        <v>3</v>
      </c>
      <c r="K19" s="78" t="s">
        <v>141</v>
      </c>
      <c r="L19" s="80">
        <v>9</v>
      </c>
      <c r="M19" s="78" t="s">
        <v>107</v>
      </c>
      <c r="N19" s="80">
        <v>9</v>
      </c>
      <c r="O19" s="78" t="s">
        <v>142</v>
      </c>
      <c r="P19" s="80">
        <v>4</v>
      </c>
      <c r="Q19" s="78" t="s">
        <v>143</v>
      </c>
      <c r="R19" s="80">
        <v>3</v>
      </c>
      <c r="S19" s="80">
        <f t="shared" si="0"/>
        <v>25</v>
      </c>
      <c r="T19" s="80">
        <f t="shared" si="1"/>
        <v>75</v>
      </c>
      <c r="U19" s="80">
        <f t="shared" si="2"/>
        <v>3</v>
      </c>
      <c r="V19" s="78"/>
      <c r="W19" s="78"/>
      <c r="X19" s="78"/>
      <c r="Y19" s="78"/>
      <c r="Z19" s="78"/>
      <c r="AA19" s="79"/>
    </row>
    <row r="20" spans="1:27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2"/>
    </row>
    <row r="21" spans="1:27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2"/>
    </row>
    <row r="22" spans="1:27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2"/>
    </row>
    <row r="23" spans="1:27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2"/>
    </row>
    <row r="24" spans="1:27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2"/>
    </row>
    <row r="25" spans="1:27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2"/>
    </row>
    <row r="26" spans="1:27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2"/>
    </row>
    <row r="27" spans="1:27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2"/>
    </row>
    <row r="28" spans="1:27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2"/>
    </row>
    <row r="29" spans="1:27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2"/>
    </row>
    <row r="30" spans="1:27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2"/>
    </row>
    <row r="31" spans="1:27" x14ac:dyDescent="0.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2"/>
    </row>
    <row r="32" spans="1:27" x14ac:dyDescent="0.2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2"/>
    </row>
    <row r="33" spans="1:27" x14ac:dyDescent="0.2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2"/>
    </row>
    <row r="34" spans="1:27" x14ac:dyDescent="0.2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2"/>
    </row>
    <row r="35" spans="1:27" x14ac:dyDescent="0.2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2"/>
    </row>
    <row r="36" spans="1:27" x14ac:dyDescent="0.2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2"/>
    </row>
    <row r="37" spans="1:27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2"/>
    </row>
    <row r="38" spans="1:27" x14ac:dyDescent="0.2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2"/>
    </row>
    <row r="39" spans="1:27" x14ac:dyDescent="0.2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2"/>
    </row>
    <row r="40" spans="1:27" x14ac:dyDescent="0.2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2"/>
    </row>
    <row r="41" spans="1:27" x14ac:dyDescent="0.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2"/>
    </row>
    <row r="42" spans="1:27" x14ac:dyDescent="0.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2"/>
    </row>
    <row r="43" spans="1:27" x14ac:dyDescent="0.2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2"/>
    </row>
    <row r="44" spans="1:27" x14ac:dyDescent="0.2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2"/>
    </row>
    <row r="45" spans="1:27" x14ac:dyDescent="0.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2"/>
    </row>
    <row r="46" spans="1:27" x14ac:dyDescent="0.2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2"/>
    </row>
    <row r="47" spans="1:27" x14ac:dyDescent="0.2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2"/>
    </row>
    <row r="48" spans="1:27" x14ac:dyDescent="0.2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2"/>
    </row>
    <row r="49" spans="1:27" x14ac:dyDescent="0.2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2"/>
    </row>
    <row r="50" spans="1:27" x14ac:dyDescent="0.2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2"/>
    </row>
    <row r="51" spans="1:27" x14ac:dyDescent="0.2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2"/>
    </row>
    <row r="52" spans="1:27" x14ac:dyDescent="0.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2"/>
    </row>
    <row r="53" spans="1:27" x14ac:dyDescent="0.2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2"/>
    </row>
    <row r="54" spans="1:27" x14ac:dyDescent="0.2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2"/>
    </row>
    <row r="55" spans="1:27" x14ac:dyDescent="0.2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2"/>
    </row>
    <row r="56" spans="1:27" x14ac:dyDescent="0.2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2"/>
    </row>
    <row r="57" spans="1:27" x14ac:dyDescent="0.2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2"/>
    </row>
    <row r="58" spans="1:27" x14ac:dyDescent="0.2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2"/>
    </row>
    <row r="59" spans="1:27" x14ac:dyDescent="0.2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2"/>
    </row>
    <row r="60" spans="1:27" x14ac:dyDescent="0.2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2"/>
    </row>
    <row r="61" spans="1:27" x14ac:dyDescent="0.2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2"/>
    </row>
    <row r="62" spans="1:27" x14ac:dyDescent="0.2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2"/>
    </row>
    <row r="63" spans="1:27" x14ac:dyDescent="0.2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2"/>
    </row>
    <row r="64" spans="1:27" x14ac:dyDescent="0.2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2"/>
    </row>
    <row r="65" spans="1:27" x14ac:dyDescent="0.2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2"/>
    </row>
    <row r="66" spans="1:27" x14ac:dyDescent="0.2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2"/>
    </row>
    <row r="67" spans="1:27" x14ac:dyDescent="0.2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2"/>
    </row>
    <row r="68" spans="1:27" x14ac:dyDescent="0.2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2"/>
    </row>
    <row r="69" spans="1:27" x14ac:dyDescent="0.2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2"/>
    </row>
    <row r="70" spans="1:27" x14ac:dyDescent="0.2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2"/>
    </row>
    <row r="71" spans="1:27" x14ac:dyDescent="0.2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2"/>
    </row>
    <row r="72" spans="1:27" x14ac:dyDescent="0.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2"/>
    </row>
    <row r="73" spans="1:27" x14ac:dyDescent="0.2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2"/>
    </row>
    <row r="74" spans="1:27" x14ac:dyDescent="0.2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2"/>
    </row>
    <row r="75" spans="1:27" x14ac:dyDescent="0.2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2"/>
    </row>
    <row r="76" spans="1:27" x14ac:dyDescent="0.2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2"/>
    </row>
    <row r="77" spans="1:27" x14ac:dyDescent="0.2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2"/>
    </row>
    <row r="78" spans="1:27" x14ac:dyDescent="0.2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2"/>
    </row>
    <row r="79" spans="1:27" x14ac:dyDescent="0.2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2"/>
    </row>
    <row r="80" spans="1:27" x14ac:dyDescent="0.2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2"/>
    </row>
    <row r="81" spans="1:27" x14ac:dyDescent="0.2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2"/>
    </row>
    <row r="82" spans="1:27" x14ac:dyDescent="0.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2"/>
    </row>
    <row r="83" spans="1:27" x14ac:dyDescent="0.2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2"/>
    </row>
    <row r="84" spans="1:27" x14ac:dyDescent="0.2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2"/>
    </row>
    <row r="85" spans="1:27" x14ac:dyDescent="0.2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2"/>
    </row>
    <row r="86" spans="1:27" x14ac:dyDescent="0.2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2"/>
    </row>
    <row r="87" spans="1:27" x14ac:dyDescent="0.2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2"/>
    </row>
    <row r="88" spans="1:27" x14ac:dyDescent="0.2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2"/>
    </row>
    <row r="89" spans="1:27" x14ac:dyDescent="0.2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2"/>
    </row>
    <row r="90" spans="1:27" x14ac:dyDescent="0.2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2"/>
    </row>
    <row r="91" spans="1:27" x14ac:dyDescent="0.2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2"/>
    </row>
    <row r="92" spans="1:27" x14ac:dyDescent="0.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2"/>
    </row>
    <row r="93" spans="1:27" x14ac:dyDescent="0.2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2"/>
    </row>
    <row r="94" spans="1:27" x14ac:dyDescent="0.2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2"/>
    </row>
    <row r="95" spans="1:27" x14ac:dyDescent="0.2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2"/>
    </row>
    <row r="96" spans="1:27" x14ac:dyDescent="0.2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2"/>
    </row>
    <row r="97" spans="1:27" x14ac:dyDescent="0.2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2"/>
    </row>
    <row r="98" spans="1:27" x14ac:dyDescent="0.2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2"/>
    </row>
    <row r="99" spans="1:27" x14ac:dyDescent="0.2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2"/>
    </row>
    <row r="100" spans="1:27" x14ac:dyDescent="0.2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2"/>
    </row>
    <row r="101" spans="1:27" x14ac:dyDescent="0.2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2"/>
    </row>
    <row r="102" spans="1:27" x14ac:dyDescent="0.2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2"/>
    </row>
    <row r="103" spans="1:27" x14ac:dyDescent="0.2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2"/>
    </row>
    <row r="104" spans="1:27" x14ac:dyDescent="0.2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2"/>
    </row>
    <row r="105" spans="1:27" x14ac:dyDescent="0.2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2"/>
    </row>
    <row r="106" spans="1:27" x14ac:dyDescent="0.2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2"/>
    </row>
    <row r="107" spans="1:27" x14ac:dyDescent="0.2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2"/>
    </row>
    <row r="108" spans="1:27" x14ac:dyDescent="0.2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2"/>
    </row>
    <row r="109" spans="1:27" x14ac:dyDescent="0.2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2"/>
    </row>
    <row r="110" spans="1:27" x14ac:dyDescent="0.2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2"/>
    </row>
    <row r="111" spans="1:27" x14ac:dyDescent="0.2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2"/>
    </row>
    <row r="112" spans="1:27" x14ac:dyDescent="0.2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2"/>
    </row>
    <row r="113" spans="1:27" x14ac:dyDescent="0.2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2"/>
    </row>
    <row r="114" spans="1:27" x14ac:dyDescent="0.2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2"/>
    </row>
    <row r="115" spans="1:27" x14ac:dyDescent="0.2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2"/>
    </row>
    <row r="116" spans="1:27" x14ac:dyDescent="0.2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2"/>
    </row>
    <row r="117" spans="1:27" x14ac:dyDescent="0.2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2"/>
    </row>
    <row r="118" spans="1:27" x14ac:dyDescent="0.2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2"/>
    </row>
    <row r="119" spans="1:27" x14ac:dyDescent="0.2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2"/>
    </row>
    <row r="120" spans="1:27" x14ac:dyDescent="0.2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2"/>
    </row>
    <row r="121" spans="1:27" x14ac:dyDescent="0.2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2"/>
    </row>
    <row r="122" spans="1:27" x14ac:dyDescent="0.2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2"/>
    </row>
    <row r="123" spans="1:27" x14ac:dyDescent="0.2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2"/>
    </row>
    <row r="124" spans="1:27" x14ac:dyDescent="0.2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2"/>
    </row>
    <row r="125" spans="1:27" x14ac:dyDescent="0.2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2"/>
    </row>
    <row r="126" spans="1:27" x14ac:dyDescent="0.2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2"/>
    </row>
    <row r="127" spans="1:27" x14ac:dyDescent="0.2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2"/>
    </row>
    <row r="128" spans="1:27" x14ac:dyDescent="0.2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2"/>
    </row>
    <row r="129" spans="1:27" x14ac:dyDescent="0.2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2"/>
    </row>
    <row r="130" spans="1:27" x14ac:dyDescent="0.2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2"/>
    </row>
    <row r="131" spans="1:27" x14ac:dyDescent="0.2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2"/>
    </row>
    <row r="132" spans="1:27" x14ac:dyDescent="0.2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2"/>
    </row>
    <row r="133" spans="1:27" x14ac:dyDescent="0.2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2"/>
    </row>
    <row r="134" spans="1:27" x14ac:dyDescent="0.2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2"/>
    </row>
    <row r="135" spans="1:27" x14ac:dyDescent="0.2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2"/>
    </row>
    <row r="136" spans="1:27" x14ac:dyDescent="0.2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2"/>
    </row>
    <row r="137" spans="1:27" x14ac:dyDescent="0.2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2"/>
    </row>
    <row r="138" spans="1:27" x14ac:dyDescent="0.2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2"/>
    </row>
    <row r="139" spans="1:27" x14ac:dyDescent="0.2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2"/>
    </row>
    <row r="140" spans="1:27" x14ac:dyDescent="0.2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2"/>
    </row>
    <row r="141" spans="1:27" x14ac:dyDescent="0.2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2"/>
    </row>
    <row r="142" spans="1:27" x14ac:dyDescent="0.2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2"/>
    </row>
    <row r="143" spans="1:27" x14ac:dyDescent="0.2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2"/>
    </row>
    <row r="144" spans="1:27" x14ac:dyDescent="0.2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2"/>
    </row>
    <row r="145" spans="1:27" x14ac:dyDescent="0.2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2"/>
    </row>
    <row r="146" spans="1:27" x14ac:dyDescent="0.2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2"/>
    </row>
    <row r="147" spans="1:27" x14ac:dyDescent="0.2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2"/>
    </row>
    <row r="148" spans="1:27" x14ac:dyDescent="0.2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2"/>
    </row>
    <row r="149" spans="1:27" x14ac:dyDescent="0.2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2"/>
    </row>
    <row r="150" spans="1:27" x14ac:dyDescent="0.2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2"/>
    </row>
    <row r="151" spans="1:27" x14ac:dyDescent="0.2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2"/>
    </row>
    <row r="152" spans="1:27" x14ac:dyDescent="0.2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2"/>
    </row>
    <row r="153" spans="1:27" x14ac:dyDescent="0.2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2"/>
    </row>
    <row r="154" spans="1:27" x14ac:dyDescent="0.2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2"/>
    </row>
    <row r="155" spans="1:27" x14ac:dyDescent="0.2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2"/>
    </row>
    <row r="156" spans="1:27" x14ac:dyDescent="0.2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2"/>
    </row>
    <row r="157" spans="1:27" x14ac:dyDescent="0.2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2"/>
    </row>
    <row r="158" spans="1:27" x14ac:dyDescent="0.2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2"/>
    </row>
    <row r="159" spans="1:27" x14ac:dyDescent="0.2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2"/>
    </row>
    <row r="160" spans="1:27" x14ac:dyDescent="0.2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2"/>
    </row>
    <row r="161" spans="1:27" x14ac:dyDescent="0.2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2"/>
    </row>
    <row r="162" spans="1:27" x14ac:dyDescent="0.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2"/>
    </row>
    <row r="163" spans="1:27" x14ac:dyDescent="0.2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2"/>
    </row>
    <row r="164" spans="1:27" x14ac:dyDescent="0.2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2"/>
    </row>
    <row r="165" spans="1:27" x14ac:dyDescent="0.2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2"/>
    </row>
    <row r="166" spans="1:27" x14ac:dyDescent="0.2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2"/>
    </row>
    <row r="167" spans="1:27" x14ac:dyDescent="0.2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2"/>
    </row>
    <row r="168" spans="1:27" x14ac:dyDescent="0.2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2"/>
    </row>
    <row r="169" spans="1:27" x14ac:dyDescent="0.2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2"/>
    </row>
    <row r="170" spans="1:27" x14ac:dyDescent="0.2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2"/>
    </row>
    <row r="171" spans="1:27" x14ac:dyDescent="0.2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2"/>
    </row>
    <row r="172" spans="1:27" x14ac:dyDescent="0.2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2"/>
    </row>
    <row r="173" spans="1:27" x14ac:dyDescent="0.2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2"/>
    </row>
    <row r="174" spans="1:27" x14ac:dyDescent="0.2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2"/>
    </row>
    <row r="175" spans="1:27" x14ac:dyDescent="0.2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2"/>
    </row>
    <row r="176" spans="1:27" x14ac:dyDescent="0.2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2"/>
    </row>
    <row r="177" spans="1:27" x14ac:dyDescent="0.2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2"/>
    </row>
    <row r="178" spans="1:27" x14ac:dyDescent="0.2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2"/>
    </row>
    <row r="179" spans="1:27" x14ac:dyDescent="0.2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2"/>
    </row>
    <row r="180" spans="1:27" x14ac:dyDescent="0.2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2"/>
    </row>
    <row r="181" spans="1:27" x14ac:dyDescent="0.2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2"/>
    </row>
    <row r="182" spans="1:27" x14ac:dyDescent="0.2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2"/>
    </row>
    <row r="183" spans="1:27" x14ac:dyDescent="0.2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2"/>
    </row>
    <row r="184" spans="1:27" x14ac:dyDescent="0.2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2"/>
    </row>
    <row r="185" spans="1:27" x14ac:dyDescent="0.2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2"/>
    </row>
    <row r="186" spans="1:27" x14ac:dyDescent="0.2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2"/>
    </row>
    <row r="187" spans="1:27" x14ac:dyDescent="0.2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2"/>
    </row>
    <row r="188" spans="1:27" x14ac:dyDescent="0.2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2"/>
    </row>
    <row r="189" spans="1:27" x14ac:dyDescent="0.2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2"/>
    </row>
    <row r="190" spans="1:27" x14ac:dyDescent="0.2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2"/>
    </row>
    <row r="191" spans="1:27" x14ac:dyDescent="0.2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2"/>
    </row>
    <row r="192" spans="1:27" x14ac:dyDescent="0.2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2"/>
    </row>
    <row r="193" spans="1:27" x14ac:dyDescent="0.2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2"/>
    </row>
    <row r="194" spans="1:27" x14ac:dyDescent="0.2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2"/>
    </row>
    <row r="195" spans="1:27" x14ac:dyDescent="0.2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2"/>
    </row>
    <row r="196" spans="1:27" x14ac:dyDescent="0.2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2"/>
    </row>
    <row r="197" spans="1:27" x14ac:dyDescent="0.2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2"/>
    </row>
    <row r="198" spans="1:27" x14ac:dyDescent="0.2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2"/>
    </row>
    <row r="199" spans="1:27" x14ac:dyDescent="0.2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2"/>
    </row>
    <row r="200" spans="1:27" x14ac:dyDescent="0.2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2"/>
    </row>
    <row r="201" spans="1:27" x14ac:dyDescent="0.2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2"/>
    </row>
    <row r="202" spans="1:27" x14ac:dyDescent="0.2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2"/>
    </row>
    <row r="203" spans="1:27" x14ac:dyDescent="0.2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2"/>
    </row>
    <row r="204" spans="1:27" x14ac:dyDescent="0.2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2"/>
    </row>
    <row r="205" spans="1:27" x14ac:dyDescent="0.2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2"/>
    </row>
    <row r="206" spans="1:27" x14ac:dyDescent="0.2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2"/>
    </row>
    <row r="207" spans="1:27" x14ac:dyDescent="0.2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2"/>
    </row>
    <row r="208" spans="1:27" x14ac:dyDescent="0.2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2"/>
    </row>
    <row r="209" spans="1:27" x14ac:dyDescent="0.2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2"/>
    </row>
    <row r="210" spans="1:27" x14ac:dyDescent="0.2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2"/>
    </row>
    <row r="211" spans="1:27" x14ac:dyDescent="0.2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2"/>
    </row>
    <row r="212" spans="1:27" x14ac:dyDescent="0.2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2"/>
    </row>
    <row r="213" spans="1:27" x14ac:dyDescent="0.2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2"/>
    </row>
    <row r="214" spans="1:27" x14ac:dyDescent="0.2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2"/>
    </row>
    <row r="215" spans="1:27" x14ac:dyDescent="0.2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2"/>
    </row>
    <row r="216" spans="1:27" x14ac:dyDescent="0.2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2"/>
    </row>
    <row r="217" spans="1:27" x14ac:dyDescent="0.2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2"/>
    </row>
    <row r="218" spans="1:27" x14ac:dyDescent="0.2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2"/>
    </row>
    <row r="219" spans="1:27" x14ac:dyDescent="0.2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2"/>
    </row>
    <row r="220" spans="1:27" x14ac:dyDescent="0.2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2"/>
    </row>
    <row r="221" spans="1:27" x14ac:dyDescent="0.2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2"/>
    </row>
    <row r="222" spans="1:27" x14ac:dyDescent="0.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2"/>
    </row>
    <row r="223" spans="1:27" x14ac:dyDescent="0.2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2"/>
    </row>
    <row r="224" spans="1:27" x14ac:dyDescent="0.2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2"/>
    </row>
    <row r="225" spans="1:27" x14ac:dyDescent="0.2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2"/>
    </row>
    <row r="226" spans="1:27" x14ac:dyDescent="0.2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2"/>
    </row>
    <row r="227" spans="1:27" x14ac:dyDescent="0.2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2"/>
    </row>
    <row r="228" spans="1:27" x14ac:dyDescent="0.2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2"/>
    </row>
    <row r="229" spans="1:27" x14ac:dyDescent="0.2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2"/>
    </row>
    <row r="230" spans="1:27" x14ac:dyDescent="0.2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2"/>
    </row>
    <row r="231" spans="1:27" x14ac:dyDescent="0.2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2"/>
    </row>
    <row r="232" spans="1:27" x14ac:dyDescent="0.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2"/>
    </row>
    <row r="233" spans="1:27" x14ac:dyDescent="0.2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2"/>
    </row>
    <row r="234" spans="1:27" x14ac:dyDescent="0.2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2"/>
    </row>
    <row r="235" spans="1:27" x14ac:dyDescent="0.2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2"/>
    </row>
    <row r="236" spans="1:27" x14ac:dyDescent="0.2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2"/>
    </row>
    <row r="237" spans="1:27" x14ac:dyDescent="0.2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2"/>
    </row>
    <row r="238" spans="1:27" x14ac:dyDescent="0.2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2"/>
    </row>
    <row r="239" spans="1:27" x14ac:dyDescent="0.2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2"/>
    </row>
    <row r="240" spans="1:27" x14ac:dyDescent="0.2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2"/>
    </row>
    <row r="241" spans="1:27" x14ac:dyDescent="0.2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2"/>
    </row>
    <row r="242" spans="1:27" x14ac:dyDescent="0.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2"/>
    </row>
    <row r="243" spans="1:27" x14ac:dyDescent="0.2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2"/>
    </row>
    <row r="244" spans="1:27" x14ac:dyDescent="0.2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2"/>
    </row>
    <row r="245" spans="1:27" x14ac:dyDescent="0.2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2"/>
    </row>
    <row r="246" spans="1:27" x14ac:dyDescent="0.2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2"/>
    </row>
    <row r="247" spans="1:27" x14ac:dyDescent="0.2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2"/>
    </row>
    <row r="248" spans="1:27" x14ac:dyDescent="0.2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2"/>
    </row>
    <row r="249" spans="1:27" x14ac:dyDescent="0.2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2"/>
    </row>
    <row r="250" spans="1:27" x14ac:dyDescent="0.2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2"/>
    </row>
    <row r="251" spans="1:27" x14ac:dyDescent="0.2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2"/>
    </row>
    <row r="252" spans="1:27" x14ac:dyDescent="0.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2"/>
    </row>
    <row r="253" spans="1:27" x14ac:dyDescent="0.2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2"/>
    </row>
    <row r="254" spans="1:27" x14ac:dyDescent="0.2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2"/>
    </row>
    <row r="255" spans="1:27" x14ac:dyDescent="0.2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2"/>
    </row>
    <row r="256" spans="1:27" x14ac:dyDescent="0.2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2"/>
    </row>
    <row r="257" spans="1:27" x14ac:dyDescent="0.2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2"/>
    </row>
    <row r="258" spans="1:27" x14ac:dyDescent="0.2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2"/>
    </row>
    <row r="259" spans="1:27" x14ac:dyDescent="0.2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2"/>
    </row>
    <row r="260" spans="1:27" x14ac:dyDescent="0.2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2"/>
    </row>
    <row r="261" spans="1:27" x14ac:dyDescent="0.2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2"/>
    </row>
    <row r="262" spans="1:27" x14ac:dyDescent="0.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2"/>
    </row>
    <row r="263" spans="1:27" x14ac:dyDescent="0.2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2"/>
    </row>
    <row r="264" spans="1:27" x14ac:dyDescent="0.2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2"/>
    </row>
    <row r="265" spans="1:27" x14ac:dyDescent="0.2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2"/>
    </row>
    <row r="266" spans="1:27" x14ac:dyDescent="0.2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2"/>
    </row>
    <row r="267" spans="1:27" x14ac:dyDescent="0.2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2"/>
    </row>
    <row r="268" spans="1:27" x14ac:dyDescent="0.2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2"/>
    </row>
    <row r="269" spans="1:27" x14ac:dyDescent="0.2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2"/>
    </row>
    <row r="270" spans="1:27" x14ac:dyDescent="0.2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2"/>
    </row>
    <row r="271" spans="1:27" x14ac:dyDescent="0.2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2"/>
    </row>
    <row r="272" spans="1:27" x14ac:dyDescent="0.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2"/>
    </row>
    <row r="273" spans="1:27" x14ac:dyDescent="0.2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2"/>
    </row>
    <row r="274" spans="1:27" x14ac:dyDescent="0.2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2"/>
    </row>
    <row r="275" spans="1:27" x14ac:dyDescent="0.2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2"/>
    </row>
    <row r="276" spans="1:27" x14ac:dyDescent="0.2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2"/>
    </row>
    <row r="277" spans="1:27" x14ac:dyDescent="0.2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2"/>
    </row>
    <row r="278" spans="1:27" x14ac:dyDescent="0.2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2"/>
    </row>
    <row r="279" spans="1:27" x14ac:dyDescent="0.2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2"/>
    </row>
    <row r="280" spans="1:27" x14ac:dyDescent="0.2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2"/>
    </row>
    <row r="281" spans="1:27" x14ac:dyDescent="0.2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2"/>
    </row>
    <row r="282" spans="1:27" x14ac:dyDescent="0.2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2"/>
    </row>
    <row r="283" spans="1:27" x14ac:dyDescent="0.2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2"/>
    </row>
    <row r="284" spans="1:27" x14ac:dyDescent="0.2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2"/>
    </row>
    <row r="285" spans="1:27" x14ac:dyDescent="0.2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2"/>
    </row>
    <row r="286" spans="1:27" x14ac:dyDescent="0.2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2"/>
    </row>
    <row r="287" spans="1:27" x14ac:dyDescent="0.2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2"/>
    </row>
    <row r="288" spans="1:27" x14ac:dyDescent="0.2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2"/>
    </row>
    <row r="289" spans="1:27" x14ac:dyDescent="0.2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2"/>
    </row>
    <row r="290" spans="1:27" x14ac:dyDescent="0.2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2"/>
    </row>
    <row r="291" spans="1:27" x14ac:dyDescent="0.2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2"/>
    </row>
    <row r="292" spans="1:27" x14ac:dyDescent="0.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2"/>
    </row>
    <row r="293" spans="1:27" x14ac:dyDescent="0.2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2"/>
    </row>
    <row r="294" spans="1:27" x14ac:dyDescent="0.2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2"/>
    </row>
    <row r="295" spans="1:27" x14ac:dyDescent="0.2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2"/>
    </row>
    <row r="296" spans="1:27" x14ac:dyDescent="0.2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2"/>
    </row>
    <row r="297" spans="1:27" x14ac:dyDescent="0.2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2"/>
    </row>
    <row r="298" spans="1:27" x14ac:dyDescent="0.2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2"/>
    </row>
    <row r="299" spans="1:27" x14ac:dyDescent="0.2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2"/>
    </row>
    <row r="300" spans="1:27" x14ac:dyDescent="0.2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2"/>
    </row>
    <row r="301" spans="1:27" x14ac:dyDescent="0.2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2"/>
    </row>
    <row r="302" spans="1:27" x14ac:dyDescent="0.2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2"/>
    </row>
    <row r="303" spans="1:27" x14ac:dyDescent="0.2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2"/>
    </row>
    <row r="304" spans="1:27" x14ac:dyDescent="0.2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2"/>
    </row>
    <row r="305" spans="1:27" x14ac:dyDescent="0.2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2"/>
    </row>
    <row r="306" spans="1:27" x14ac:dyDescent="0.2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2"/>
    </row>
    <row r="307" spans="1:27" x14ac:dyDescent="0.2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2"/>
    </row>
    <row r="308" spans="1:27" x14ac:dyDescent="0.2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2"/>
    </row>
    <row r="309" spans="1:27" x14ac:dyDescent="0.2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2"/>
    </row>
    <row r="310" spans="1:27" x14ac:dyDescent="0.2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2"/>
    </row>
    <row r="311" spans="1:27" x14ac:dyDescent="0.2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2"/>
    </row>
    <row r="312" spans="1:27" x14ac:dyDescent="0.2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2"/>
    </row>
    <row r="313" spans="1:27" x14ac:dyDescent="0.2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2"/>
    </row>
    <row r="314" spans="1:27" x14ac:dyDescent="0.2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2"/>
    </row>
    <row r="315" spans="1:27" x14ac:dyDescent="0.2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2"/>
    </row>
    <row r="316" spans="1:27" x14ac:dyDescent="0.2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2"/>
    </row>
    <row r="317" spans="1:27" x14ac:dyDescent="0.2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2"/>
    </row>
    <row r="318" spans="1:27" x14ac:dyDescent="0.2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2"/>
    </row>
    <row r="319" spans="1:27" x14ac:dyDescent="0.2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2"/>
    </row>
    <row r="320" spans="1:27" x14ac:dyDescent="0.2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2"/>
    </row>
    <row r="321" spans="1:27" x14ac:dyDescent="0.2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2"/>
    </row>
    <row r="322" spans="1:27" x14ac:dyDescent="0.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2"/>
    </row>
    <row r="323" spans="1:27" x14ac:dyDescent="0.2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2"/>
    </row>
    <row r="324" spans="1:27" x14ac:dyDescent="0.2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2"/>
    </row>
    <row r="325" spans="1:27" x14ac:dyDescent="0.2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2"/>
    </row>
    <row r="326" spans="1:27" x14ac:dyDescent="0.2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2"/>
    </row>
    <row r="327" spans="1:27" x14ac:dyDescent="0.2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2"/>
    </row>
    <row r="328" spans="1:27" x14ac:dyDescent="0.2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2"/>
    </row>
    <row r="329" spans="1:27" x14ac:dyDescent="0.2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2"/>
    </row>
    <row r="330" spans="1:27" x14ac:dyDescent="0.2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2"/>
    </row>
    <row r="331" spans="1:27" x14ac:dyDescent="0.2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2"/>
    </row>
    <row r="332" spans="1:27" x14ac:dyDescent="0.2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2"/>
    </row>
    <row r="333" spans="1:27" x14ac:dyDescent="0.2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2"/>
    </row>
    <row r="334" spans="1:27" x14ac:dyDescent="0.2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2"/>
    </row>
    <row r="335" spans="1:27" x14ac:dyDescent="0.2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2"/>
    </row>
    <row r="336" spans="1:27" x14ac:dyDescent="0.2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2"/>
    </row>
    <row r="337" spans="1:27" x14ac:dyDescent="0.2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2"/>
    </row>
    <row r="338" spans="1:27" x14ac:dyDescent="0.2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2"/>
    </row>
    <row r="339" spans="1:27" x14ac:dyDescent="0.2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2"/>
    </row>
    <row r="340" spans="1:27" x14ac:dyDescent="0.2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2"/>
    </row>
    <row r="341" spans="1:27" x14ac:dyDescent="0.2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2"/>
    </row>
    <row r="342" spans="1:27" x14ac:dyDescent="0.2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2"/>
    </row>
    <row r="343" spans="1:27" x14ac:dyDescent="0.2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2"/>
    </row>
    <row r="344" spans="1:27" x14ac:dyDescent="0.2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2"/>
    </row>
    <row r="345" spans="1:27" x14ac:dyDescent="0.2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2"/>
    </row>
    <row r="346" spans="1:27" x14ac:dyDescent="0.2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2"/>
    </row>
    <row r="347" spans="1:27" x14ac:dyDescent="0.2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2"/>
    </row>
    <row r="348" spans="1:27" x14ac:dyDescent="0.2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2"/>
    </row>
    <row r="349" spans="1:27" x14ac:dyDescent="0.2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2"/>
    </row>
    <row r="350" spans="1:27" x14ac:dyDescent="0.2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2"/>
    </row>
    <row r="351" spans="1:27" x14ac:dyDescent="0.2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2"/>
    </row>
    <row r="352" spans="1:27" x14ac:dyDescent="0.2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2"/>
    </row>
    <row r="353" spans="1:27" x14ac:dyDescent="0.2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2"/>
    </row>
    <row r="354" spans="1:27" x14ac:dyDescent="0.2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2"/>
    </row>
    <row r="355" spans="1:27" x14ac:dyDescent="0.2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2"/>
    </row>
    <row r="356" spans="1:27" x14ac:dyDescent="0.2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2"/>
    </row>
    <row r="357" spans="1:27" x14ac:dyDescent="0.2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2"/>
    </row>
    <row r="358" spans="1:27" x14ac:dyDescent="0.2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2"/>
    </row>
    <row r="359" spans="1:27" x14ac:dyDescent="0.2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2"/>
    </row>
    <row r="360" spans="1:27" x14ac:dyDescent="0.2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2"/>
    </row>
    <row r="361" spans="1:27" x14ac:dyDescent="0.2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2"/>
    </row>
    <row r="362" spans="1:27" x14ac:dyDescent="0.2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2"/>
    </row>
    <row r="363" spans="1:27" x14ac:dyDescent="0.2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2"/>
    </row>
    <row r="364" spans="1:27" x14ac:dyDescent="0.2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2"/>
    </row>
    <row r="365" spans="1:27" x14ac:dyDescent="0.2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2"/>
    </row>
    <row r="366" spans="1:27" x14ac:dyDescent="0.2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2"/>
    </row>
    <row r="367" spans="1:27" x14ac:dyDescent="0.2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2"/>
    </row>
    <row r="368" spans="1:27" x14ac:dyDescent="0.2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2"/>
    </row>
    <row r="369" spans="1:27" x14ac:dyDescent="0.2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2"/>
    </row>
    <row r="370" spans="1:27" x14ac:dyDescent="0.2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2"/>
    </row>
    <row r="371" spans="1:27" x14ac:dyDescent="0.2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2"/>
    </row>
    <row r="372" spans="1:27" x14ac:dyDescent="0.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2"/>
    </row>
    <row r="373" spans="1:27" x14ac:dyDescent="0.2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2"/>
    </row>
    <row r="374" spans="1:27" x14ac:dyDescent="0.2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2"/>
    </row>
    <row r="375" spans="1:27" x14ac:dyDescent="0.2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2"/>
    </row>
    <row r="376" spans="1:27" x14ac:dyDescent="0.2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2"/>
    </row>
    <row r="377" spans="1:27" x14ac:dyDescent="0.2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2"/>
    </row>
    <row r="378" spans="1:27" x14ac:dyDescent="0.2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2"/>
    </row>
    <row r="379" spans="1:27" x14ac:dyDescent="0.2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2"/>
    </row>
    <row r="380" spans="1:27" x14ac:dyDescent="0.2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2"/>
    </row>
    <row r="381" spans="1:27" x14ac:dyDescent="0.2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2"/>
    </row>
    <row r="382" spans="1:27" x14ac:dyDescent="0.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2"/>
    </row>
    <row r="383" spans="1:27" x14ac:dyDescent="0.2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2"/>
    </row>
    <row r="384" spans="1:27" x14ac:dyDescent="0.2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2"/>
    </row>
    <row r="385" spans="1:27" x14ac:dyDescent="0.2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2"/>
    </row>
    <row r="386" spans="1:27" x14ac:dyDescent="0.2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2"/>
    </row>
    <row r="387" spans="1:27" x14ac:dyDescent="0.2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2"/>
    </row>
    <row r="388" spans="1:27" x14ac:dyDescent="0.2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2"/>
    </row>
    <row r="389" spans="1:27" x14ac:dyDescent="0.2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2"/>
    </row>
    <row r="390" spans="1:27" x14ac:dyDescent="0.2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2"/>
    </row>
    <row r="391" spans="1:27" x14ac:dyDescent="0.2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2"/>
    </row>
    <row r="392" spans="1:27" x14ac:dyDescent="0.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2"/>
    </row>
    <row r="393" spans="1:27" x14ac:dyDescent="0.2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2"/>
    </row>
    <row r="394" spans="1:27" x14ac:dyDescent="0.2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2"/>
    </row>
    <row r="395" spans="1:27" x14ac:dyDescent="0.2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2"/>
    </row>
    <row r="396" spans="1:27" x14ac:dyDescent="0.2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2"/>
    </row>
    <row r="397" spans="1:27" x14ac:dyDescent="0.2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2"/>
    </row>
    <row r="398" spans="1:27" x14ac:dyDescent="0.2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2"/>
    </row>
    <row r="399" spans="1:27" x14ac:dyDescent="0.2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2"/>
    </row>
    <row r="400" spans="1:27" x14ac:dyDescent="0.2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2"/>
    </row>
    <row r="401" spans="1:27" x14ac:dyDescent="0.2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2"/>
    </row>
    <row r="402" spans="1:27" x14ac:dyDescent="0.2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2"/>
    </row>
    <row r="403" spans="1:27" x14ac:dyDescent="0.2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2"/>
    </row>
    <row r="404" spans="1:27" x14ac:dyDescent="0.2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2"/>
    </row>
    <row r="405" spans="1:27" x14ac:dyDescent="0.2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2"/>
    </row>
    <row r="406" spans="1:27" x14ac:dyDescent="0.2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2"/>
    </row>
    <row r="407" spans="1:27" x14ac:dyDescent="0.2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2"/>
    </row>
    <row r="408" spans="1:27" x14ac:dyDescent="0.2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2"/>
    </row>
    <row r="409" spans="1:27" x14ac:dyDescent="0.2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2"/>
    </row>
    <row r="410" spans="1:27" x14ac:dyDescent="0.2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2"/>
    </row>
    <row r="411" spans="1:27" x14ac:dyDescent="0.2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2"/>
    </row>
    <row r="412" spans="1:27" x14ac:dyDescent="0.2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2"/>
    </row>
    <row r="413" spans="1:27" x14ac:dyDescent="0.2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2"/>
    </row>
    <row r="414" spans="1:27" x14ac:dyDescent="0.2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2"/>
    </row>
    <row r="415" spans="1:27" x14ac:dyDescent="0.2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2"/>
    </row>
    <row r="416" spans="1:27" x14ac:dyDescent="0.2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2"/>
    </row>
    <row r="417" spans="1:27" x14ac:dyDescent="0.2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2"/>
    </row>
    <row r="418" spans="1:27" x14ac:dyDescent="0.2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2"/>
    </row>
    <row r="419" spans="1:27" x14ac:dyDescent="0.2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2"/>
    </row>
    <row r="420" spans="1:27" x14ac:dyDescent="0.2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2"/>
    </row>
    <row r="421" spans="1:27" x14ac:dyDescent="0.2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2"/>
    </row>
    <row r="422" spans="1:27" x14ac:dyDescent="0.2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2"/>
    </row>
    <row r="423" spans="1:27" x14ac:dyDescent="0.2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2"/>
    </row>
    <row r="424" spans="1:27" x14ac:dyDescent="0.2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2"/>
    </row>
    <row r="425" spans="1:27" x14ac:dyDescent="0.2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2"/>
    </row>
    <row r="426" spans="1:27" x14ac:dyDescent="0.2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2"/>
    </row>
    <row r="427" spans="1:27" x14ac:dyDescent="0.2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2"/>
    </row>
    <row r="428" spans="1:27" x14ac:dyDescent="0.2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2"/>
    </row>
    <row r="429" spans="1:27" x14ac:dyDescent="0.2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2"/>
    </row>
    <row r="430" spans="1:27" x14ac:dyDescent="0.2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2"/>
    </row>
    <row r="431" spans="1:27" x14ac:dyDescent="0.2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2"/>
    </row>
    <row r="432" spans="1:27" x14ac:dyDescent="0.2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2"/>
    </row>
    <row r="433" spans="1:27" x14ac:dyDescent="0.2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2"/>
    </row>
    <row r="434" spans="1:27" x14ac:dyDescent="0.2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2"/>
    </row>
    <row r="435" spans="1:27" x14ac:dyDescent="0.2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2"/>
    </row>
    <row r="436" spans="1:27" x14ac:dyDescent="0.2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2"/>
    </row>
    <row r="437" spans="1:27" x14ac:dyDescent="0.2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2"/>
    </row>
    <row r="438" spans="1:27" x14ac:dyDescent="0.2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2"/>
    </row>
    <row r="439" spans="1:27" x14ac:dyDescent="0.2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2"/>
    </row>
    <row r="440" spans="1:27" x14ac:dyDescent="0.2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2"/>
    </row>
    <row r="441" spans="1:27" x14ac:dyDescent="0.2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2"/>
    </row>
    <row r="442" spans="1:27" x14ac:dyDescent="0.2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2"/>
    </row>
    <row r="443" spans="1:27" x14ac:dyDescent="0.2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2"/>
    </row>
    <row r="444" spans="1:27" x14ac:dyDescent="0.2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2"/>
    </row>
    <row r="445" spans="1:27" x14ac:dyDescent="0.2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2"/>
    </row>
    <row r="446" spans="1:27" x14ac:dyDescent="0.2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2"/>
    </row>
    <row r="447" spans="1:27" x14ac:dyDescent="0.2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2"/>
    </row>
    <row r="448" spans="1:27" x14ac:dyDescent="0.2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2"/>
    </row>
    <row r="449" spans="1:27" x14ac:dyDescent="0.2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2"/>
    </row>
    <row r="450" spans="1:27" x14ac:dyDescent="0.2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2"/>
    </row>
    <row r="451" spans="1:27" x14ac:dyDescent="0.2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2"/>
    </row>
    <row r="452" spans="1:27" x14ac:dyDescent="0.2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2"/>
    </row>
    <row r="453" spans="1:27" x14ac:dyDescent="0.2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2"/>
    </row>
    <row r="454" spans="1:27" x14ac:dyDescent="0.2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2"/>
    </row>
    <row r="455" spans="1:27" x14ac:dyDescent="0.2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2"/>
    </row>
    <row r="456" spans="1:27" x14ac:dyDescent="0.2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2"/>
    </row>
    <row r="457" spans="1:27" x14ac:dyDescent="0.2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2"/>
    </row>
    <row r="458" spans="1:27" x14ac:dyDescent="0.2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2"/>
    </row>
    <row r="459" spans="1:27" x14ac:dyDescent="0.2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2"/>
    </row>
    <row r="460" spans="1:27" x14ac:dyDescent="0.2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2"/>
    </row>
    <row r="461" spans="1:27" x14ac:dyDescent="0.2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2"/>
    </row>
    <row r="462" spans="1:27" x14ac:dyDescent="0.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2"/>
    </row>
    <row r="463" spans="1:27" x14ac:dyDescent="0.2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2"/>
    </row>
    <row r="464" spans="1:27" x14ac:dyDescent="0.2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2"/>
    </row>
    <row r="465" spans="1:27" x14ac:dyDescent="0.2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2"/>
    </row>
    <row r="466" spans="1:27" x14ac:dyDescent="0.2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2"/>
    </row>
    <row r="467" spans="1:27" x14ac:dyDescent="0.2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2"/>
    </row>
    <row r="468" spans="1:27" x14ac:dyDescent="0.2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2"/>
    </row>
    <row r="469" spans="1:27" x14ac:dyDescent="0.2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2"/>
    </row>
    <row r="470" spans="1:27" x14ac:dyDescent="0.2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2"/>
    </row>
    <row r="471" spans="1:27" x14ac:dyDescent="0.2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2"/>
    </row>
    <row r="472" spans="1:27" x14ac:dyDescent="0.2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2"/>
    </row>
    <row r="473" spans="1:27" x14ac:dyDescent="0.2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2"/>
    </row>
    <row r="474" spans="1:27" x14ac:dyDescent="0.2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2"/>
    </row>
    <row r="475" spans="1:27" x14ac:dyDescent="0.2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2"/>
    </row>
    <row r="476" spans="1:27" x14ac:dyDescent="0.2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2"/>
    </row>
    <row r="477" spans="1:27" x14ac:dyDescent="0.2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2"/>
    </row>
    <row r="478" spans="1:27" x14ac:dyDescent="0.2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2"/>
    </row>
    <row r="479" spans="1:27" x14ac:dyDescent="0.2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2"/>
    </row>
    <row r="480" spans="1:27" x14ac:dyDescent="0.2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2"/>
    </row>
    <row r="481" spans="1:27" x14ac:dyDescent="0.2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2"/>
    </row>
    <row r="482" spans="1:27" x14ac:dyDescent="0.2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2"/>
    </row>
    <row r="483" spans="1:27" x14ac:dyDescent="0.2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2"/>
    </row>
    <row r="484" spans="1:27" x14ac:dyDescent="0.2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2"/>
    </row>
    <row r="485" spans="1:27" x14ac:dyDescent="0.2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2"/>
    </row>
    <row r="486" spans="1:27" x14ac:dyDescent="0.2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2"/>
    </row>
    <row r="487" spans="1:27" x14ac:dyDescent="0.2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2"/>
    </row>
    <row r="488" spans="1:27" x14ac:dyDescent="0.2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2"/>
    </row>
    <row r="489" spans="1:27" x14ac:dyDescent="0.2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2"/>
    </row>
    <row r="490" spans="1:27" x14ac:dyDescent="0.2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2"/>
    </row>
    <row r="491" spans="1:27" x14ac:dyDescent="0.2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2"/>
    </row>
    <row r="492" spans="1:27" x14ac:dyDescent="0.2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2"/>
    </row>
    <row r="493" spans="1:27" x14ac:dyDescent="0.2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2"/>
    </row>
    <row r="494" spans="1:27" x14ac:dyDescent="0.2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2"/>
    </row>
    <row r="495" spans="1:27" x14ac:dyDescent="0.2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2"/>
    </row>
    <row r="496" spans="1:27" x14ac:dyDescent="0.2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2"/>
    </row>
    <row r="497" spans="1:27" x14ac:dyDescent="0.2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2"/>
    </row>
    <row r="498" spans="1:27" x14ac:dyDescent="0.2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2"/>
    </row>
    <row r="499" spans="1:27" x14ac:dyDescent="0.2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2"/>
    </row>
    <row r="500" spans="1:27" x14ac:dyDescent="0.2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2"/>
    </row>
    <row r="501" spans="1:27" x14ac:dyDescent="0.2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2"/>
    </row>
    <row r="502" spans="1:27" x14ac:dyDescent="0.2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2"/>
    </row>
    <row r="503" spans="1:27" x14ac:dyDescent="0.2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2"/>
    </row>
    <row r="504" spans="1:27" x14ac:dyDescent="0.2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2"/>
    </row>
    <row r="505" spans="1:27" x14ac:dyDescent="0.2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2"/>
    </row>
    <row r="506" spans="1:27" x14ac:dyDescent="0.2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2"/>
    </row>
    <row r="507" spans="1:27" x14ac:dyDescent="0.2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2"/>
    </row>
    <row r="508" spans="1:27" x14ac:dyDescent="0.2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2"/>
    </row>
    <row r="509" spans="1:27" x14ac:dyDescent="0.2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2"/>
    </row>
    <row r="510" spans="1:27" x14ac:dyDescent="0.2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2"/>
    </row>
    <row r="511" spans="1:27" x14ac:dyDescent="0.2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2"/>
    </row>
    <row r="512" spans="1:27" x14ac:dyDescent="0.2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2"/>
    </row>
    <row r="513" spans="1:27" x14ac:dyDescent="0.2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2"/>
    </row>
    <row r="514" spans="1:27" x14ac:dyDescent="0.2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2"/>
    </row>
    <row r="515" spans="1:27" x14ac:dyDescent="0.2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2"/>
    </row>
    <row r="516" spans="1:27" x14ac:dyDescent="0.2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2"/>
    </row>
    <row r="517" spans="1:27" x14ac:dyDescent="0.2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2"/>
    </row>
    <row r="518" spans="1:27" x14ac:dyDescent="0.2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2"/>
    </row>
    <row r="519" spans="1:27" x14ac:dyDescent="0.2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2"/>
    </row>
    <row r="520" spans="1:27" x14ac:dyDescent="0.2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2"/>
    </row>
    <row r="521" spans="1:27" x14ac:dyDescent="0.2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2"/>
    </row>
    <row r="522" spans="1:27" x14ac:dyDescent="0.2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2"/>
    </row>
    <row r="523" spans="1:27" x14ac:dyDescent="0.2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2"/>
    </row>
    <row r="524" spans="1:27" x14ac:dyDescent="0.2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2"/>
    </row>
    <row r="525" spans="1:27" x14ac:dyDescent="0.2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2"/>
    </row>
    <row r="526" spans="1:27" x14ac:dyDescent="0.2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2"/>
    </row>
    <row r="527" spans="1:27" x14ac:dyDescent="0.2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2"/>
    </row>
    <row r="528" spans="1:27" x14ac:dyDescent="0.2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2"/>
    </row>
    <row r="529" spans="1:27" x14ac:dyDescent="0.2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2"/>
    </row>
    <row r="530" spans="1:27" x14ac:dyDescent="0.2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2"/>
    </row>
    <row r="531" spans="1:27" x14ac:dyDescent="0.2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2"/>
    </row>
    <row r="532" spans="1:27" x14ac:dyDescent="0.2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2"/>
    </row>
    <row r="533" spans="1:27" x14ac:dyDescent="0.2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2"/>
    </row>
    <row r="534" spans="1:27" x14ac:dyDescent="0.2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2"/>
    </row>
    <row r="535" spans="1:27" x14ac:dyDescent="0.2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2"/>
    </row>
    <row r="536" spans="1:27" x14ac:dyDescent="0.2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2"/>
    </row>
    <row r="537" spans="1:27" x14ac:dyDescent="0.2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2"/>
    </row>
    <row r="538" spans="1:27" x14ac:dyDescent="0.2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2"/>
    </row>
    <row r="539" spans="1:27" x14ac:dyDescent="0.2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2"/>
    </row>
    <row r="540" spans="1:27" x14ac:dyDescent="0.2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2"/>
    </row>
    <row r="541" spans="1:27" x14ac:dyDescent="0.2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2"/>
    </row>
    <row r="542" spans="1:27" x14ac:dyDescent="0.2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2"/>
    </row>
    <row r="543" spans="1:27" x14ac:dyDescent="0.2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2"/>
    </row>
    <row r="544" spans="1:27" x14ac:dyDescent="0.2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2"/>
    </row>
    <row r="545" spans="1:27" x14ac:dyDescent="0.2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2"/>
    </row>
    <row r="546" spans="1:27" x14ac:dyDescent="0.2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2"/>
    </row>
    <row r="547" spans="1:27" x14ac:dyDescent="0.2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2"/>
    </row>
    <row r="548" spans="1:27" x14ac:dyDescent="0.2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2"/>
    </row>
    <row r="549" spans="1:27" x14ac:dyDescent="0.2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2"/>
    </row>
    <row r="550" spans="1:27" x14ac:dyDescent="0.2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2"/>
    </row>
    <row r="551" spans="1:27" x14ac:dyDescent="0.2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2"/>
    </row>
    <row r="552" spans="1:27" x14ac:dyDescent="0.2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2"/>
    </row>
    <row r="553" spans="1:27" x14ac:dyDescent="0.2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2"/>
    </row>
    <row r="554" spans="1:27" x14ac:dyDescent="0.2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2"/>
    </row>
    <row r="555" spans="1:27" x14ac:dyDescent="0.2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2"/>
    </row>
    <row r="556" spans="1:27" x14ac:dyDescent="0.2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2"/>
    </row>
    <row r="557" spans="1:27" x14ac:dyDescent="0.2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2"/>
    </row>
    <row r="558" spans="1:27" x14ac:dyDescent="0.2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2"/>
    </row>
    <row r="559" spans="1:27" x14ac:dyDescent="0.2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2"/>
    </row>
    <row r="560" spans="1:27" x14ac:dyDescent="0.2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2"/>
    </row>
    <row r="561" spans="1:27" x14ac:dyDescent="0.2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2"/>
    </row>
    <row r="562" spans="1:27" x14ac:dyDescent="0.2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2"/>
    </row>
    <row r="563" spans="1:27" x14ac:dyDescent="0.2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2"/>
    </row>
    <row r="564" spans="1:27" x14ac:dyDescent="0.2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2"/>
    </row>
    <row r="565" spans="1:27" x14ac:dyDescent="0.2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2"/>
    </row>
    <row r="566" spans="1:27" x14ac:dyDescent="0.2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2"/>
    </row>
    <row r="567" spans="1:27" x14ac:dyDescent="0.2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2"/>
    </row>
    <row r="568" spans="1:27" x14ac:dyDescent="0.2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2"/>
    </row>
    <row r="569" spans="1:27" x14ac:dyDescent="0.2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2"/>
    </row>
    <row r="570" spans="1:27" x14ac:dyDescent="0.2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2"/>
    </row>
    <row r="571" spans="1:27" x14ac:dyDescent="0.2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2"/>
    </row>
    <row r="572" spans="1:27" x14ac:dyDescent="0.2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2"/>
    </row>
    <row r="573" spans="1:27" x14ac:dyDescent="0.2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2"/>
    </row>
    <row r="574" spans="1:27" x14ac:dyDescent="0.2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2"/>
    </row>
    <row r="575" spans="1:27" x14ac:dyDescent="0.2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2"/>
    </row>
    <row r="576" spans="1:27" x14ac:dyDescent="0.2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2"/>
    </row>
    <row r="577" spans="1:27" x14ac:dyDescent="0.2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2"/>
    </row>
    <row r="578" spans="1:27" x14ac:dyDescent="0.2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2"/>
    </row>
    <row r="579" spans="1:27" x14ac:dyDescent="0.2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2"/>
    </row>
    <row r="580" spans="1:27" x14ac:dyDescent="0.2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2"/>
    </row>
    <row r="581" spans="1:27" x14ac:dyDescent="0.2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2"/>
    </row>
    <row r="582" spans="1:27" x14ac:dyDescent="0.2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2"/>
    </row>
    <row r="583" spans="1:27" x14ac:dyDescent="0.2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2"/>
    </row>
    <row r="584" spans="1:27" x14ac:dyDescent="0.2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2"/>
    </row>
    <row r="585" spans="1:27" x14ac:dyDescent="0.2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2"/>
    </row>
    <row r="586" spans="1:27" x14ac:dyDescent="0.2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2"/>
    </row>
    <row r="587" spans="1:27" x14ac:dyDescent="0.2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2"/>
    </row>
    <row r="588" spans="1:27" x14ac:dyDescent="0.2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2"/>
    </row>
    <row r="589" spans="1:27" x14ac:dyDescent="0.2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2"/>
    </row>
    <row r="590" spans="1:27" x14ac:dyDescent="0.2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2"/>
    </row>
    <row r="591" spans="1:27" x14ac:dyDescent="0.2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2"/>
    </row>
    <row r="592" spans="1:27" x14ac:dyDescent="0.2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2"/>
    </row>
    <row r="593" spans="1:27" x14ac:dyDescent="0.2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2"/>
    </row>
    <row r="594" spans="1:27" x14ac:dyDescent="0.2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2"/>
    </row>
    <row r="595" spans="1:27" x14ac:dyDescent="0.2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2"/>
    </row>
    <row r="596" spans="1:27" x14ac:dyDescent="0.2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2"/>
    </row>
    <row r="597" spans="1:27" x14ac:dyDescent="0.2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2"/>
    </row>
    <row r="598" spans="1:27" x14ac:dyDescent="0.2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2"/>
    </row>
    <row r="599" spans="1:27" x14ac:dyDescent="0.2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2"/>
    </row>
    <row r="600" spans="1:27" x14ac:dyDescent="0.2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2"/>
    </row>
    <row r="601" spans="1:27" x14ac:dyDescent="0.2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2"/>
    </row>
    <row r="602" spans="1:27" x14ac:dyDescent="0.2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2"/>
    </row>
    <row r="603" spans="1:27" x14ac:dyDescent="0.2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2"/>
    </row>
    <row r="604" spans="1:27" x14ac:dyDescent="0.2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2"/>
    </row>
    <row r="605" spans="1:27" x14ac:dyDescent="0.2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2"/>
    </row>
    <row r="606" spans="1:27" x14ac:dyDescent="0.2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2"/>
    </row>
    <row r="607" spans="1:27" x14ac:dyDescent="0.2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2"/>
    </row>
    <row r="608" spans="1:27" x14ac:dyDescent="0.2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2"/>
    </row>
    <row r="609" spans="1:27" x14ac:dyDescent="0.2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2"/>
    </row>
    <row r="610" spans="1:27" x14ac:dyDescent="0.2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2"/>
    </row>
    <row r="611" spans="1:27" x14ac:dyDescent="0.2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2"/>
    </row>
    <row r="612" spans="1:27" x14ac:dyDescent="0.2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2"/>
    </row>
    <row r="613" spans="1:27" x14ac:dyDescent="0.2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2"/>
    </row>
    <row r="614" spans="1:27" x14ac:dyDescent="0.2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2"/>
    </row>
    <row r="615" spans="1:27" x14ac:dyDescent="0.2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2"/>
    </row>
    <row r="616" spans="1:27" x14ac:dyDescent="0.2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2"/>
    </row>
    <row r="617" spans="1:27" x14ac:dyDescent="0.2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2"/>
    </row>
    <row r="618" spans="1:27" x14ac:dyDescent="0.2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2"/>
    </row>
    <row r="619" spans="1:27" x14ac:dyDescent="0.2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2"/>
    </row>
    <row r="620" spans="1:27" x14ac:dyDescent="0.2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2"/>
    </row>
    <row r="621" spans="1:27" x14ac:dyDescent="0.2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2"/>
    </row>
    <row r="622" spans="1:27" x14ac:dyDescent="0.2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2"/>
    </row>
    <row r="623" spans="1:27" x14ac:dyDescent="0.2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2"/>
    </row>
    <row r="624" spans="1:27" x14ac:dyDescent="0.2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2"/>
    </row>
    <row r="625" spans="1:27" x14ac:dyDescent="0.2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2"/>
    </row>
    <row r="626" spans="1:27" x14ac:dyDescent="0.2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2"/>
    </row>
    <row r="627" spans="1:27" x14ac:dyDescent="0.2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2"/>
    </row>
    <row r="628" spans="1:27" x14ac:dyDescent="0.2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2"/>
    </row>
    <row r="629" spans="1:27" x14ac:dyDescent="0.2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2"/>
    </row>
    <row r="630" spans="1:27" x14ac:dyDescent="0.2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2"/>
    </row>
    <row r="631" spans="1:27" x14ac:dyDescent="0.2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2"/>
    </row>
    <row r="632" spans="1:27" x14ac:dyDescent="0.2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2"/>
    </row>
    <row r="633" spans="1:27" x14ac:dyDescent="0.2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2"/>
    </row>
    <row r="634" spans="1:27" x14ac:dyDescent="0.2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2"/>
    </row>
    <row r="635" spans="1:27" x14ac:dyDescent="0.2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2"/>
    </row>
    <row r="636" spans="1:27" x14ac:dyDescent="0.2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2"/>
    </row>
    <row r="637" spans="1:27" x14ac:dyDescent="0.2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2"/>
    </row>
    <row r="638" spans="1:27" x14ac:dyDescent="0.2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2"/>
    </row>
    <row r="639" spans="1:27" x14ac:dyDescent="0.2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2"/>
    </row>
    <row r="640" spans="1:27" x14ac:dyDescent="0.2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2"/>
    </row>
    <row r="641" spans="1:27" x14ac:dyDescent="0.2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2"/>
    </row>
    <row r="642" spans="1:27" x14ac:dyDescent="0.2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2"/>
    </row>
    <row r="643" spans="1:27" x14ac:dyDescent="0.2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2"/>
    </row>
    <row r="644" spans="1:27" x14ac:dyDescent="0.2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2"/>
    </row>
    <row r="645" spans="1:27" x14ac:dyDescent="0.2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2"/>
    </row>
    <row r="646" spans="1:27" x14ac:dyDescent="0.2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2"/>
    </row>
    <row r="647" spans="1:27" x14ac:dyDescent="0.2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2"/>
    </row>
    <row r="648" spans="1:27" x14ac:dyDescent="0.2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2"/>
    </row>
    <row r="649" spans="1:27" x14ac:dyDescent="0.2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2"/>
    </row>
    <row r="650" spans="1:27" x14ac:dyDescent="0.2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2"/>
    </row>
    <row r="651" spans="1:27" x14ac:dyDescent="0.2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2"/>
    </row>
    <row r="652" spans="1:27" x14ac:dyDescent="0.2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2"/>
    </row>
    <row r="653" spans="1:27" x14ac:dyDescent="0.2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2"/>
    </row>
    <row r="654" spans="1:27" x14ac:dyDescent="0.2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2"/>
    </row>
    <row r="655" spans="1:27" x14ac:dyDescent="0.2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2"/>
    </row>
    <row r="656" spans="1:27" x14ac:dyDescent="0.2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2"/>
    </row>
    <row r="657" spans="1:27" x14ac:dyDescent="0.2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2"/>
    </row>
    <row r="658" spans="1:27" x14ac:dyDescent="0.2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2"/>
    </row>
    <row r="659" spans="1:27" x14ac:dyDescent="0.2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2"/>
    </row>
    <row r="660" spans="1:27" x14ac:dyDescent="0.2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2"/>
    </row>
    <row r="661" spans="1:27" x14ac:dyDescent="0.2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2"/>
    </row>
    <row r="662" spans="1:27" x14ac:dyDescent="0.2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2"/>
    </row>
    <row r="663" spans="1:27" x14ac:dyDescent="0.2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2"/>
    </row>
    <row r="664" spans="1:27" x14ac:dyDescent="0.2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2"/>
    </row>
    <row r="665" spans="1:27" x14ac:dyDescent="0.2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2"/>
    </row>
    <row r="666" spans="1:27" x14ac:dyDescent="0.2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2"/>
    </row>
    <row r="667" spans="1:27" x14ac:dyDescent="0.2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2"/>
    </row>
    <row r="668" spans="1:27" x14ac:dyDescent="0.2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2"/>
    </row>
    <row r="669" spans="1:27" x14ac:dyDescent="0.2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2"/>
    </row>
    <row r="670" spans="1:27" x14ac:dyDescent="0.2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2"/>
    </row>
    <row r="671" spans="1:27" x14ac:dyDescent="0.2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2"/>
    </row>
    <row r="672" spans="1:27" x14ac:dyDescent="0.2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2"/>
    </row>
    <row r="673" spans="1:27" x14ac:dyDescent="0.2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2"/>
    </row>
    <row r="674" spans="1:27" x14ac:dyDescent="0.2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2"/>
    </row>
    <row r="675" spans="1:27" x14ac:dyDescent="0.2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2"/>
    </row>
    <row r="676" spans="1:27" x14ac:dyDescent="0.2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2"/>
    </row>
    <row r="677" spans="1:27" x14ac:dyDescent="0.2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2"/>
    </row>
    <row r="678" spans="1:27" x14ac:dyDescent="0.2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2"/>
    </row>
    <row r="679" spans="1:27" x14ac:dyDescent="0.2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2"/>
    </row>
    <row r="680" spans="1:27" x14ac:dyDescent="0.2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2"/>
    </row>
    <row r="681" spans="1:27" x14ac:dyDescent="0.2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2"/>
    </row>
    <row r="682" spans="1:27" x14ac:dyDescent="0.2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2"/>
    </row>
    <row r="683" spans="1:27" x14ac:dyDescent="0.2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2"/>
    </row>
    <row r="684" spans="1:27" x14ac:dyDescent="0.2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2"/>
    </row>
    <row r="685" spans="1:27" x14ac:dyDescent="0.2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2"/>
    </row>
    <row r="686" spans="1:27" x14ac:dyDescent="0.2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2"/>
    </row>
    <row r="687" spans="1:27" x14ac:dyDescent="0.2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2"/>
    </row>
    <row r="688" spans="1:27" x14ac:dyDescent="0.2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2"/>
    </row>
    <row r="689" spans="1:27" x14ac:dyDescent="0.2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2"/>
    </row>
    <row r="690" spans="1:27" x14ac:dyDescent="0.2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2"/>
    </row>
    <row r="691" spans="1:27" x14ac:dyDescent="0.2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2"/>
    </row>
    <row r="692" spans="1:27" x14ac:dyDescent="0.2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2"/>
    </row>
    <row r="693" spans="1:27" x14ac:dyDescent="0.2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2"/>
    </row>
    <row r="694" spans="1:27" x14ac:dyDescent="0.2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2"/>
    </row>
    <row r="695" spans="1:27" x14ac:dyDescent="0.2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2"/>
    </row>
    <row r="696" spans="1:27" x14ac:dyDescent="0.2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2"/>
    </row>
    <row r="697" spans="1:27" x14ac:dyDescent="0.2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2"/>
    </row>
    <row r="698" spans="1:27" x14ac:dyDescent="0.2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2"/>
    </row>
    <row r="699" spans="1:27" x14ac:dyDescent="0.2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2"/>
    </row>
    <row r="700" spans="1:27" x14ac:dyDescent="0.2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2"/>
    </row>
    <row r="701" spans="1:27" x14ac:dyDescent="0.2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2"/>
    </row>
    <row r="702" spans="1:27" x14ac:dyDescent="0.2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2"/>
    </row>
    <row r="703" spans="1:27" x14ac:dyDescent="0.2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2"/>
    </row>
    <row r="704" spans="1:27" x14ac:dyDescent="0.2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2"/>
    </row>
    <row r="705" spans="1:27" x14ac:dyDescent="0.2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2"/>
    </row>
    <row r="706" spans="1:27" x14ac:dyDescent="0.2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2"/>
    </row>
    <row r="707" spans="1:27" x14ac:dyDescent="0.2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2"/>
    </row>
    <row r="708" spans="1:27" x14ac:dyDescent="0.2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2"/>
    </row>
    <row r="709" spans="1:27" x14ac:dyDescent="0.2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2"/>
    </row>
    <row r="710" spans="1:27" x14ac:dyDescent="0.2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2"/>
    </row>
    <row r="711" spans="1:27" x14ac:dyDescent="0.2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2"/>
    </row>
    <row r="712" spans="1:27" x14ac:dyDescent="0.2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2"/>
    </row>
    <row r="713" spans="1:27" x14ac:dyDescent="0.2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2"/>
    </row>
    <row r="714" spans="1:27" x14ac:dyDescent="0.2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2"/>
    </row>
    <row r="715" spans="1:27" x14ac:dyDescent="0.2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2"/>
    </row>
    <row r="716" spans="1:27" x14ac:dyDescent="0.2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2"/>
    </row>
    <row r="717" spans="1:27" x14ac:dyDescent="0.2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2"/>
    </row>
    <row r="718" spans="1:27" x14ac:dyDescent="0.2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2"/>
    </row>
    <row r="719" spans="1:27" x14ac:dyDescent="0.2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2"/>
    </row>
    <row r="720" spans="1:27" x14ac:dyDescent="0.2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2"/>
    </row>
    <row r="721" spans="1:27" x14ac:dyDescent="0.2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2"/>
    </row>
    <row r="722" spans="1:27" x14ac:dyDescent="0.2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2"/>
    </row>
    <row r="723" spans="1:27" x14ac:dyDescent="0.2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2"/>
    </row>
    <row r="724" spans="1:27" x14ac:dyDescent="0.2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2"/>
    </row>
    <row r="725" spans="1:27" x14ac:dyDescent="0.2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2"/>
    </row>
    <row r="726" spans="1:27" x14ac:dyDescent="0.2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2"/>
    </row>
    <row r="727" spans="1:27" x14ac:dyDescent="0.2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2"/>
    </row>
    <row r="728" spans="1:27" x14ac:dyDescent="0.2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2"/>
    </row>
    <row r="729" spans="1:27" x14ac:dyDescent="0.2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2"/>
    </row>
    <row r="730" spans="1:27" x14ac:dyDescent="0.2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2"/>
    </row>
    <row r="731" spans="1:27" x14ac:dyDescent="0.2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2"/>
    </row>
    <row r="732" spans="1:27" x14ac:dyDescent="0.2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2"/>
    </row>
    <row r="733" spans="1:27" x14ac:dyDescent="0.2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2"/>
    </row>
    <row r="734" spans="1:27" x14ac:dyDescent="0.2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2"/>
    </row>
    <row r="735" spans="1:27" x14ac:dyDescent="0.2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2"/>
    </row>
    <row r="736" spans="1:27" x14ac:dyDescent="0.2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2"/>
    </row>
    <row r="737" spans="1:27" x14ac:dyDescent="0.2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2"/>
    </row>
    <row r="738" spans="1:27" x14ac:dyDescent="0.2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2"/>
    </row>
    <row r="739" spans="1:27" x14ac:dyDescent="0.2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2"/>
    </row>
    <row r="740" spans="1:27" x14ac:dyDescent="0.2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2"/>
    </row>
    <row r="741" spans="1:27" x14ac:dyDescent="0.2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2"/>
    </row>
    <row r="742" spans="1:27" x14ac:dyDescent="0.2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2"/>
    </row>
    <row r="743" spans="1:27" x14ac:dyDescent="0.2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2"/>
    </row>
    <row r="744" spans="1:27" x14ac:dyDescent="0.2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2"/>
    </row>
    <row r="745" spans="1:27" x14ac:dyDescent="0.2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2"/>
    </row>
    <row r="746" spans="1:27" x14ac:dyDescent="0.2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2"/>
    </row>
    <row r="747" spans="1:27" x14ac:dyDescent="0.2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2"/>
    </row>
    <row r="748" spans="1:27" x14ac:dyDescent="0.2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2"/>
    </row>
    <row r="749" spans="1:27" x14ac:dyDescent="0.2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2"/>
    </row>
    <row r="750" spans="1:27" x14ac:dyDescent="0.2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2"/>
    </row>
    <row r="751" spans="1:27" x14ac:dyDescent="0.2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2"/>
    </row>
    <row r="752" spans="1:27" x14ac:dyDescent="0.2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2"/>
    </row>
    <row r="753" spans="1:27" x14ac:dyDescent="0.2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2"/>
    </row>
    <row r="754" spans="1:27" x14ac:dyDescent="0.2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2"/>
    </row>
    <row r="755" spans="1:27" x14ac:dyDescent="0.2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2"/>
    </row>
    <row r="756" spans="1:27" x14ac:dyDescent="0.2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2"/>
    </row>
    <row r="757" spans="1:27" x14ac:dyDescent="0.2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2"/>
    </row>
    <row r="758" spans="1:27" x14ac:dyDescent="0.2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2"/>
    </row>
    <row r="759" spans="1:27" x14ac:dyDescent="0.2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2"/>
    </row>
    <row r="760" spans="1:27" x14ac:dyDescent="0.2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2"/>
    </row>
    <row r="761" spans="1:27" x14ac:dyDescent="0.2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2"/>
    </row>
    <row r="762" spans="1:27" x14ac:dyDescent="0.2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2"/>
    </row>
    <row r="763" spans="1:27" x14ac:dyDescent="0.2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2"/>
    </row>
    <row r="764" spans="1:27" x14ac:dyDescent="0.2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2"/>
    </row>
    <row r="765" spans="1:27" x14ac:dyDescent="0.2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2"/>
    </row>
    <row r="766" spans="1:27" x14ac:dyDescent="0.2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2"/>
    </row>
    <row r="767" spans="1:27" x14ac:dyDescent="0.2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2"/>
    </row>
    <row r="768" spans="1:27" x14ac:dyDescent="0.2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2"/>
    </row>
    <row r="769" spans="1:27" x14ac:dyDescent="0.2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2"/>
    </row>
    <row r="770" spans="1:27" x14ac:dyDescent="0.2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2"/>
    </row>
    <row r="771" spans="1:27" x14ac:dyDescent="0.2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2"/>
    </row>
    <row r="772" spans="1:27" x14ac:dyDescent="0.2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2"/>
    </row>
    <row r="773" spans="1:27" x14ac:dyDescent="0.2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2"/>
    </row>
    <row r="774" spans="1:27" x14ac:dyDescent="0.2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2"/>
    </row>
    <row r="775" spans="1:27" x14ac:dyDescent="0.2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2"/>
    </row>
    <row r="776" spans="1:27" x14ac:dyDescent="0.2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2"/>
    </row>
    <row r="777" spans="1:27" x14ac:dyDescent="0.2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2"/>
    </row>
    <row r="778" spans="1:27" x14ac:dyDescent="0.2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2"/>
    </row>
    <row r="779" spans="1:27" x14ac:dyDescent="0.2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2"/>
    </row>
    <row r="780" spans="1:27" x14ac:dyDescent="0.2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2"/>
    </row>
    <row r="781" spans="1:27" x14ac:dyDescent="0.2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2"/>
    </row>
    <row r="782" spans="1:27" x14ac:dyDescent="0.2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2"/>
    </row>
    <row r="783" spans="1:27" x14ac:dyDescent="0.2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2"/>
    </row>
    <row r="784" spans="1:27" x14ac:dyDescent="0.2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2"/>
    </row>
    <row r="785" spans="1:27" x14ac:dyDescent="0.2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2"/>
    </row>
    <row r="786" spans="1:27" x14ac:dyDescent="0.2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2"/>
    </row>
    <row r="787" spans="1:27" x14ac:dyDescent="0.2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2"/>
    </row>
    <row r="788" spans="1:27" x14ac:dyDescent="0.2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2"/>
    </row>
    <row r="789" spans="1:27" x14ac:dyDescent="0.2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2"/>
    </row>
    <row r="790" spans="1:27" x14ac:dyDescent="0.2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2"/>
    </row>
    <row r="791" spans="1:27" x14ac:dyDescent="0.2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2"/>
    </row>
    <row r="792" spans="1:27" x14ac:dyDescent="0.2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2"/>
    </row>
    <row r="793" spans="1:27" x14ac:dyDescent="0.2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2"/>
    </row>
    <row r="794" spans="1:27" x14ac:dyDescent="0.2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2"/>
    </row>
    <row r="795" spans="1:27" x14ac:dyDescent="0.2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2"/>
    </row>
    <row r="796" spans="1:27" x14ac:dyDescent="0.2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2"/>
    </row>
    <row r="797" spans="1:27" x14ac:dyDescent="0.2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2"/>
    </row>
    <row r="798" spans="1:27" x14ac:dyDescent="0.2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2"/>
    </row>
    <row r="799" spans="1:27" x14ac:dyDescent="0.2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2"/>
    </row>
    <row r="800" spans="1:27" x14ac:dyDescent="0.2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2"/>
    </row>
    <row r="801" spans="1:27" x14ac:dyDescent="0.2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2"/>
    </row>
    <row r="802" spans="1:27" x14ac:dyDescent="0.2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2"/>
    </row>
    <row r="803" spans="1:27" x14ac:dyDescent="0.2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2"/>
    </row>
    <row r="804" spans="1:27" x14ac:dyDescent="0.2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2"/>
    </row>
    <row r="805" spans="1:27" x14ac:dyDescent="0.2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2"/>
    </row>
    <row r="806" spans="1:27" x14ac:dyDescent="0.2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2"/>
    </row>
    <row r="807" spans="1:27" x14ac:dyDescent="0.2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2"/>
    </row>
    <row r="808" spans="1:27" x14ac:dyDescent="0.2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2"/>
    </row>
    <row r="809" spans="1:27" x14ac:dyDescent="0.2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2"/>
    </row>
    <row r="810" spans="1:27" x14ac:dyDescent="0.2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2"/>
    </row>
    <row r="811" spans="1:27" x14ac:dyDescent="0.2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2"/>
    </row>
    <row r="812" spans="1:27" x14ac:dyDescent="0.2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2"/>
    </row>
    <row r="813" spans="1:27" x14ac:dyDescent="0.2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2"/>
    </row>
    <row r="814" spans="1:27" x14ac:dyDescent="0.2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2"/>
    </row>
    <row r="815" spans="1:27" x14ac:dyDescent="0.2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2"/>
    </row>
    <row r="816" spans="1:27" x14ac:dyDescent="0.2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2"/>
    </row>
    <row r="817" spans="1:27" x14ac:dyDescent="0.2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2"/>
    </row>
    <row r="818" spans="1:27" x14ac:dyDescent="0.2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2"/>
    </row>
    <row r="819" spans="1:27" x14ac:dyDescent="0.2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2"/>
    </row>
    <row r="820" spans="1:27" x14ac:dyDescent="0.2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2"/>
    </row>
    <row r="821" spans="1:27" x14ac:dyDescent="0.2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2"/>
    </row>
    <row r="822" spans="1:27" x14ac:dyDescent="0.2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2"/>
    </row>
    <row r="823" spans="1:27" x14ac:dyDescent="0.2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2"/>
    </row>
    <row r="824" spans="1:27" x14ac:dyDescent="0.2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2"/>
    </row>
    <row r="825" spans="1:27" x14ac:dyDescent="0.2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2"/>
    </row>
    <row r="826" spans="1:27" x14ac:dyDescent="0.2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2"/>
    </row>
    <row r="827" spans="1:27" x14ac:dyDescent="0.2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2"/>
    </row>
    <row r="828" spans="1:27" x14ac:dyDescent="0.2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2"/>
    </row>
    <row r="829" spans="1:27" x14ac:dyDescent="0.2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2"/>
    </row>
    <row r="830" spans="1:27" x14ac:dyDescent="0.2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2"/>
    </row>
    <row r="831" spans="1:27" x14ac:dyDescent="0.2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2"/>
    </row>
    <row r="832" spans="1:27" x14ac:dyDescent="0.2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2"/>
    </row>
    <row r="833" spans="1:27" x14ac:dyDescent="0.2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2"/>
    </row>
    <row r="834" spans="1:27" x14ac:dyDescent="0.2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2"/>
    </row>
    <row r="835" spans="1:27" x14ac:dyDescent="0.2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2"/>
    </row>
    <row r="836" spans="1:27" x14ac:dyDescent="0.2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2"/>
    </row>
    <row r="837" spans="1:27" x14ac:dyDescent="0.2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2"/>
    </row>
    <row r="838" spans="1:27" x14ac:dyDescent="0.2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2"/>
    </row>
    <row r="839" spans="1:27" x14ac:dyDescent="0.2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2"/>
    </row>
    <row r="840" spans="1:27" x14ac:dyDescent="0.2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2"/>
    </row>
    <row r="841" spans="1:27" x14ac:dyDescent="0.2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2"/>
    </row>
    <row r="842" spans="1:27" x14ac:dyDescent="0.2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2"/>
    </row>
    <row r="843" spans="1:27" x14ac:dyDescent="0.2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2"/>
    </row>
    <row r="844" spans="1:27" x14ac:dyDescent="0.2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2"/>
    </row>
    <row r="845" spans="1:27" x14ac:dyDescent="0.2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2"/>
    </row>
    <row r="846" spans="1:27" x14ac:dyDescent="0.2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2"/>
    </row>
    <row r="847" spans="1:27" x14ac:dyDescent="0.2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2"/>
    </row>
    <row r="848" spans="1:27" x14ac:dyDescent="0.2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2"/>
    </row>
    <row r="849" spans="1:27" x14ac:dyDescent="0.2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2"/>
    </row>
    <row r="850" spans="1:27" x14ac:dyDescent="0.2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2"/>
    </row>
    <row r="851" spans="1:27" x14ac:dyDescent="0.2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2"/>
    </row>
    <row r="852" spans="1:27" x14ac:dyDescent="0.2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2"/>
    </row>
    <row r="853" spans="1:27" x14ac:dyDescent="0.2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2"/>
    </row>
    <row r="854" spans="1:27" x14ac:dyDescent="0.2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2"/>
    </row>
    <row r="855" spans="1:27" x14ac:dyDescent="0.2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2"/>
    </row>
    <row r="856" spans="1:27" x14ac:dyDescent="0.2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2"/>
    </row>
    <row r="857" spans="1:27" x14ac:dyDescent="0.2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2"/>
    </row>
    <row r="858" spans="1:27" x14ac:dyDescent="0.2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2"/>
    </row>
    <row r="859" spans="1:27" x14ac:dyDescent="0.2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2"/>
    </row>
    <row r="860" spans="1:27" x14ac:dyDescent="0.2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2"/>
    </row>
    <row r="861" spans="1:27" x14ac:dyDescent="0.2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2"/>
    </row>
    <row r="862" spans="1:27" x14ac:dyDescent="0.2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2"/>
    </row>
    <row r="863" spans="1:27" x14ac:dyDescent="0.2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2"/>
    </row>
    <row r="864" spans="1:27" x14ac:dyDescent="0.2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2"/>
    </row>
    <row r="865" spans="1:27" x14ac:dyDescent="0.2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2"/>
    </row>
    <row r="866" spans="1:27" x14ac:dyDescent="0.2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2"/>
    </row>
    <row r="867" spans="1:27" x14ac:dyDescent="0.2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2"/>
    </row>
    <row r="868" spans="1:27" x14ac:dyDescent="0.2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2"/>
    </row>
    <row r="869" spans="1:27" x14ac:dyDescent="0.2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2"/>
    </row>
    <row r="870" spans="1:27" x14ac:dyDescent="0.2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2"/>
    </row>
    <row r="871" spans="1:27" x14ac:dyDescent="0.2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2"/>
    </row>
    <row r="872" spans="1:27" x14ac:dyDescent="0.2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2"/>
    </row>
    <row r="873" spans="1:27" x14ac:dyDescent="0.2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2"/>
    </row>
    <row r="874" spans="1:27" x14ac:dyDescent="0.2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2"/>
    </row>
    <row r="875" spans="1:27" x14ac:dyDescent="0.2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2"/>
    </row>
    <row r="876" spans="1:27" x14ac:dyDescent="0.2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2"/>
    </row>
    <row r="877" spans="1:27" x14ac:dyDescent="0.2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2"/>
    </row>
    <row r="878" spans="1:27" x14ac:dyDescent="0.2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2"/>
    </row>
    <row r="879" spans="1:27" x14ac:dyDescent="0.2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2"/>
    </row>
    <row r="880" spans="1:27" x14ac:dyDescent="0.2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2"/>
    </row>
    <row r="881" spans="1:27" x14ac:dyDescent="0.2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2"/>
    </row>
    <row r="882" spans="1:27" x14ac:dyDescent="0.2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2"/>
    </row>
    <row r="883" spans="1:27" x14ac:dyDescent="0.2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2"/>
    </row>
    <row r="884" spans="1:27" x14ac:dyDescent="0.2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2"/>
    </row>
    <row r="885" spans="1:27" x14ac:dyDescent="0.2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2"/>
    </row>
    <row r="886" spans="1:27" x14ac:dyDescent="0.2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2"/>
    </row>
    <row r="887" spans="1:27" x14ac:dyDescent="0.2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2"/>
    </row>
    <row r="888" spans="1:27" x14ac:dyDescent="0.2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2"/>
    </row>
    <row r="889" spans="1:27" x14ac:dyDescent="0.2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2"/>
    </row>
    <row r="890" spans="1:27" x14ac:dyDescent="0.2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2"/>
    </row>
    <row r="891" spans="1:27" x14ac:dyDescent="0.2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2"/>
    </row>
    <row r="892" spans="1:27" x14ac:dyDescent="0.2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2"/>
    </row>
    <row r="893" spans="1:27" x14ac:dyDescent="0.2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2"/>
    </row>
    <row r="894" spans="1:27" x14ac:dyDescent="0.2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2"/>
    </row>
    <row r="895" spans="1:27" x14ac:dyDescent="0.2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2"/>
    </row>
    <row r="896" spans="1:27" x14ac:dyDescent="0.2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2"/>
    </row>
    <row r="897" spans="1:27" x14ac:dyDescent="0.2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2"/>
    </row>
    <row r="898" spans="1:27" x14ac:dyDescent="0.2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2"/>
    </row>
    <row r="899" spans="1:27" x14ac:dyDescent="0.2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2"/>
    </row>
    <row r="900" spans="1:27" x14ac:dyDescent="0.2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2"/>
    </row>
    <row r="901" spans="1:27" x14ac:dyDescent="0.2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2"/>
    </row>
    <row r="902" spans="1:27" x14ac:dyDescent="0.2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2"/>
    </row>
    <row r="903" spans="1:27" x14ac:dyDescent="0.2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2"/>
    </row>
    <row r="904" spans="1:27" x14ac:dyDescent="0.2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2"/>
    </row>
    <row r="905" spans="1:27" x14ac:dyDescent="0.2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2"/>
    </row>
    <row r="906" spans="1:27" x14ac:dyDescent="0.2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2"/>
    </row>
    <row r="907" spans="1:27" x14ac:dyDescent="0.2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2"/>
    </row>
    <row r="908" spans="1:27" x14ac:dyDescent="0.2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2"/>
    </row>
    <row r="909" spans="1:27" x14ac:dyDescent="0.2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2"/>
    </row>
    <row r="910" spans="1:27" x14ac:dyDescent="0.2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2"/>
    </row>
    <row r="911" spans="1:27" x14ac:dyDescent="0.2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2"/>
    </row>
    <row r="912" spans="1:27" x14ac:dyDescent="0.2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2"/>
    </row>
    <row r="913" spans="1:27" x14ac:dyDescent="0.2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2"/>
    </row>
    <row r="914" spans="1:27" x14ac:dyDescent="0.2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2"/>
    </row>
    <row r="915" spans="1:27" x14ac:dyDescent="0.2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2"/>
    </row>
    <row r="916" spans="1:27" x14ac:dyDescent="0.2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2"/>
    </row>
    <row r="917" spans="1:27" x14ac:dyDescent="0.2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2"/>
    </row>
    <row r="918" spans="1:27" x14ac:dyDescent="0.2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2"/>
    </row>
    <row r="919" spans="1:27" x14ac:dyDescent="0.2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2"/>
    </row>
    <row r="920" spans="1:27" x14ac:dyDescent="0.2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2"/>
    </row>
    <row r="921" spans="1:27" x14ac:dyDescent="0.2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2"/>
    </row>
    <row r="922" spans="1:27" x14ac:dyDescent="0.2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2"/>
    </row>
    <row r="923" spans="1:27" x14ac:dyDescent="0.2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2"/>
    </row>
    <row r="924" spans="1:27" x14ac:dyDescent="0.2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2"/>
    </row>
    <row r="925" spans="1:27" x14ac:dyDescent="0.2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2"/>
    </row>
    <row r="926" spans="1:27" x14ac:dyDescent="0.2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2"/>
    </row>
    <row r="927" spans="1:27" x14ac:dyDescent="0.2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2"/>
    </row>
    <row r="928" spans="1:27" x14ac:dyDescent="0.2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2"/>
    </row>
    <row r="929" spans="1:27" x14ac:dyDescent="0.2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2"/>
    </row>
    <row r="930" spans="1:27" x14ac:dyDescent="0.2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2"/>
    </row>
    <row r="931" spans="1:27" x14ac:dyDescent="0.2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2"/>
    </row>
    <row r="932" spans="1:27" x14ac:dyDescent="0.2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2"/>
    </row>
    <row r="933" spans="1:27" x14ac:dyDescent="0.2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2"/>
    </row>
    <row r="934" spans="1:27" x14ac:dyDescent="0.2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2"/>
    </row>
    <row r="935" spans="1:27" x14ac:dyDescent="0.2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2"/>
    </row>
    <row r="936" spans="1:27" x14ac:dyDescent="0.2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2"/>
    </row>
    <row r="937" spans="1:27" x14ac:dyDescent="0.2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2"/>
    </row>
    <row r="938" spans="1:27" x14ac:dyDescent="0.2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2"/>
    </row>
    <row r="939" spans="1:27" x14ac:dyDescent="0.2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2"/>
    </row>
    <row r="940" spans="1:27" x14ac:dyDescent="0.2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2"/>
    </row>
    <row r="941" spans="1:27" x14ac:dyDescent="0.2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2"/>
    </row>
    <row r="942" spans="1:27" x14ac:dyDescent="0.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2"/>
    </row>
    <row r="943" spans="1:27" x14ac:dyDescent="0.2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2"/>
    </row>
    <row r="944" spans="1:27" x14ac:dyDescent="0.2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2"/>
    </row>
    <row r="945" spans="1:27" x14ac:dyDescent="0.2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2"/>
    </row>
    <row r="946" spans="1:27" x14ac:dyDescent="0.2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2"/>
    </row>
    <row r="947" spans="1:27" x14ac:dyDescent="0.2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2"/>
    </row>
    <row r="948" spans="1:27" x14ac:dyDescent="0.2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2"/>
    </row>
    <row r="949" spans="1:27" x14ac:dyDescent="0.2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2"/>
    </row>
    <row r="950" spans="1:27" x14ac:dyDescent="0.2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2"/>
    </row>
    <row r="951" spans="1:27" x14ac:dyDescent="0.2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2"/>
    </row>
    <row r="952" spans="1:27" x14ac:dyDescent="0.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2"/>
    </row>
    <row r="953" spans="1:27" x14ac:dyDescent="0.2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2"/>
    </row>
    <row r="954" spans="1:27" x14ac:dyDescent="0.2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2"/>
    </row>
    <row r="955" spans="1:27" x14ac:dyDescent="0.2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2"/>
    </row>
    <row r="956" spans="1:27" x14ac:dyDescent="0.2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2"/>
    </row>
    <row r="957" spans="1:27" x14ac:dyDescent="0.2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2"/>
    </row>
    <row r="958" spans="1:27" x14ac:dyDescent="0.2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2"/>
    </row>
    <row r="959" spans="1:27" x14ac:dyDescent="0.2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2"/>
    </row>
    <row r="960" spans="1:27" x14ac:dyDescent="0.2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2"/>
    </row>
    <row r="961" spans="1:27" x14ac:dyDescent="0.2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2"/>
    </row>
    <row r="962" spans="1:27" x14ac:dyDescent="0.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2"/>
    </row>
    <row r="963" spans="1:27" x14ac:dyDescent="0.2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2"/>
    </row>
    <row r="964" spans="1:27" x14ac:dyDescent="0.2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2"/>
    </row>
    <row r="965" spans="1:27" x14ac:dyDescent="0.2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2"/>
    </row>
    <row r="966" spans="1:27" x14ac:dyDescent="0.2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2"/>
    </row>
    <row r="967" spans="1:27" x14ac:dyDescent="0.2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2"/>
    </row>
    <row r="968" spans="1:27" x14ac:dyDescent="0.2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2"/>
    </row>
    <row r="969" spans="1:27" x14ac:dyDescent="0.2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2"/>
    </row>
    <row r="970" spans="1:27" x14ac:dyDescent="0.2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2"/>
    </row>
    <row r="971" spans="1:27" x14ac:dyDescent="0.2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2"/>
    </row>
    <row r="972" spans="1:27" x14ac:dyDescent="0.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2"/>
    </row>
    <row r="973" spans="1:27" x14ac:dyDescent="0.2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2"/>
    </row>
    <row r="974" spans="1:27" x14ac:dyDescent="0.2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2"/>
    </row>
    <row r="975" spans="1:27" x14ac:dyDescent="0.2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2"/>
    </row>
    <row r="976" spans="1:27" x14ac:dyDescent="0.2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2"/>
    </row>
    <row r="977" spans="1:27" x14ac:dyDescent="0.2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2"/>
    </row>
    <row r="978" spans="1:27" x14ac:dyDescent="0.2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2"/>
    </row>
    <row r="979" spans="1:27" x14ac:dyDescent="0.2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2"/>
    </row>
    <row r="980" spans="1:27" x14ac:dyDescent="0.2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2"/>
    </row>
    <row r="981" spans="1:27" x14ac:dyDescent="0.2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2"/>
    </row>
    <row r="982" spans="1:27" x14ac:dyDescent="0.2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2"/>
    </row>
    <row r="983" spans="1:27" x14ac:dyDescent="0.2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2"/>
    </row>
    <row r="984" spans="1:27" x14ac:dyDescent="0.2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2"/>
    </row>
    <row r="985" spans="1:27" x14ac:dyDescent="0.2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2"/>
    </row>
    <row r="986" spans="1:27" x14ac:dyDescent="0.2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2"/>
    </row>
    <row r="987" spans="1:27" x14ac:dyDescent="0.2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2"/>
    </row>
    <row r="988" spans="1:27" x14ac:dyDescent="0.2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2"/>
    </row>
    <row r="989" spans="1:27" x14ac:dyDescent="0.2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2"/>
    </row>
    <row r="990" spans="1:27" x14ac:dyDescent="0.2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2"/>
    </row>
    <row r="991" spans="1:27" x14ac:dyDescent="0.2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2"/>
    </row>
    <row r="992" spans="1:27" x14ac:dyDescent="0.2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2"/>
    </row>
    <row r="993" spans="1:27" x14ac:dyDescent="0.2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2"/>
    </row>
    <row r="994" spans="1:27" x14ac:dyDescent="0.2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2"/>
    </row>
    <row r="995" spans="1:27" x14ac:dyDescent="0.2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2"/>
    </row>
    <row r="996" spans="1:27" x14ac:dyDescent="0.2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2"/>
    </row>
    <row r="997" spans="1:27" x14ac:dyDescent="0.2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2"/>
    </row>
    <row r="998" spans="1:27" x14ac:dyDescent="0.2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2"/>
    </row>
    <row r="999" spans="1:27" x14ac:dyDescent="0.2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2"/>
    </row>
    <row r="1000" spans="1:27" x14ac:dyDescent="0.2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2"/>
    </row>
    <row r="1001" spans="1:27" x14ac:dyDescent="0.2">
      <c r="A1001" s="81"/>
      <c r="B1001" s="81"/>
      <c r="C1001" s="81"/>
      <c r="D1001" s="81"/>
      <c r="E1001" s="81"/>
      <c r="F1001" s="81"/>
      <c r="G1001" s="81"/>
      <c r="H1001" s="81"/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  <c r="AA1001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List</vt:lpstr>
      <vt:lpstr>Max Levels Needed</vt:lpstr>
      <vt:lpstr>Copy of Alliance Exo ATAs</vt:lpstr>
      <vt:lpstr>Copy of ATA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Pham</dc:creator>
  <cp:lastModifiedBy>Trung Pham</cp:lastModifiedBy>
  <dcterms:created xsi:type="dcterms:W3CDTF">2023-08-31T09:49:02Z</dcterms:created>
  <dcterms:modified xsi:type="dcterms:W3CDTF">2023-08-31T09:49:08Z</dcterms:modified>
</cp:coreProperties>
</file>