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peed\OneDrive\Desktop\STFC\"/>
    </mc:Choice>
  </mc:AlternateContent>
  <xr:revisionPtr revIDLastSave="0" documentId="8_{BD042F4D-A54D-4EBD-90C2-8B9BA134B31A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Sheet1!$A$4:$K$109</definedName>
  </definedNames>
  <calcPr calcId="191029"/>
</workbook>
</file>

<file path=xl/calcChain.xml><?xml version="1.0" encoding="utf-8"?>
<calcChain xmlns="http://schemas.openxmlformats.org/spreadsheetml/2006/main">
  <c r="H103" i="1" l="1"/>
  <c r="H102" i="1"/>
  <c r="H101" i="1"/>
  <c r="H100" i="1"/>
  <c r="H99" i="1"/>
  <c r="H98" i="1"/>
  <c r="H97" i="1"/>
  <c r="H95" i="1"/>
  <c r="H94" i="1"/>
  <c r="H92" i="1"/>
  <c r="H91" i="1"/>
  <c r="H90" i="1"/>
  <c r="H81" i="1"/>
  <c r="H80" i="1"/>
  <c r="H79" i="1"/>
  <c r="H70" i="1"/>
  <c r="H69" i="1"/>
  <c r="H59" i="1"/>
  <c r="H58" i="1"/>
  <c r="H48" i="1"/>
  <c r="H47" i="1"/>
  <c r="H37" i="1"/>
  <c r="H26" i="1"/>
  <c r="H15" i="1"/>
  <c r="J3" i="1"/>
  <c r="I3" i="1"/>
  <c r="F3" i="1"/>
  <c r="K2" i="1"/>
  <c r="K3" i="1" s="1"/>
  <c r="J2" i="1"/>
  <c r="I2" i="1"/>
  <c r="H2" i="1"/>
  <c r="H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5" authorId="0" shapeId="0" xr:uid="{00000000-0006-0000-0000-000001000000}">
      <text>
        <r>
          <rPr>
            <sz val="10"/>
            <color rgb="FF000000"/>
            <rFont val="Arial"/>
            <scheme val="minor"/>
          </rPr>
          <t>need T12 Cerritos</t>
        </r>
      </text>
    </comment>
    <comment ref="C107" authorId="0" shapeId="0" xr:uid="{00000000-0006-0000-0000-000002000000}">
      <text>
        <r>
          <rPr>
            <sz val="10"/>
            <color rgb="FF000000"/>
            <rFont val="Arial"/>
            <scheme val="minor"/>
          </rPr>
          <t>need T12 Cerritos</t>
        </r>
      </text>
    </comment>
    <comment ref="C109" authorId="0" shapeId="0" xr:uid="{00000000-0006-0000-0000-000003000000}">
      <text>
        <r>
          <rPr>
            <sz val="10"/>
            <color rgb="FF000000"/>
            <rFont val="Arial"/>
            <scheme val="minor"/>
          </rPr>
          <t>need T12 Cerritos</t>
        </r>
      </text>
    </comment>
  </commentList>
</comments>
</file>

<file path=xl/sharedStrings.xml><?xml version="1.0" encoding="utf-8"?>
<sst xmlns="http://schemas.openxmlformats.org/spreadsheetml/2006/main" count="137" uniqueCount="42">
  <si>
    <t>Cerritos Research</t>
  </si>
  <si>
    <t>Specific buffs, Insert yours here:</t>
  </si>
  <si>
    <t>no efficiency research here</t>
  </si>
  <si>
    <t>Raw Cost</t>
  </si>
  <si>
    <t>Power increase</t>
  </si>
  <si>
    <t>Actual Cost</t>
  </si>
  <si>
    <t>line</t>
  </si>
  <si>
    <t>inc?</t>
  </si>
  <si>
    <t>R&amp;D</t>
  </si>
  <si>
    <t>lvl</t>
  </si>
  <si>
    <t>Research</t>
  </si>
  <si>
    <t>Bonus</t>
  </si>
  <si>
    <t>Power</t>
  </si>
  <si>
    <t>Days</t>
  </si>
  <si>
    <t>Culver particles</t>
  </si>
  <si>
    <t>Rare Culver particles</t>
  </si>
  <si>
    <t>Dilithium</t>
  </si>
  <si>
    <t>Amplified Weaponry</t>
  </si>
  <si>
    <t>Increases damage will supported</t>
  </si>
  <si>
    <t>Targeting Projections</t>
  </si>
  <si>
    <t>Increases all penetration stats while supported</t>
  </si>
  <si>
    <t>Defensive Aid</t>
  </si>
  <si>
    <t>Increases all Mitigation stats while supported.</t>
  </si>
  <si>
    <t>Shield Overcharge</t>
  </si>
  <si>
    <t>Increases Shield Health while supported</t>
  </si>
  <si>
    <t>Support Tactics</t>
  </si>
  <si>
    <t>Increases Damage against hostiles while supported</t>
  </si>
  <si>
    <t>Shield Recycling</t>
  </si>
  <si>
    <t>Increase shield health by a percentage of officer defense each round of combat while supported</t>
  </si>
  <si>
    <t>Rally</t>
  </si>
  <si>
    <t>Increase damage against armada targets while supported</t>
  </si>
  <si>
    <t>Holographic Imaging</t>
  </si>
  <si>
    <t>Reduces the damage taken from player ships while supported</t>
  </si>
  <si>
    <t>Tactical Retreat</t>
  </si>
  <si>
    <t>Increases the warp range of the cerritos</t>
  </si>
  <si>
    <t>Cybernetic Enhancements</t>
  </si>
  <si>
    <t>Increases Critical Hit Damage while supported (only available after T12)</t>
  </si>
  <si>
    <t>36*</t>
  </si>
  <si>
    <t>Lower Deck Spirits</t>
  </si>
  <si>
    <t>Increases Shield Mitigation while supported (only available after T12)</t>
  </si>
  <si>
    <t>Photon Acceleration</t>
  </si>
  <si>
    <t>Increase damage against player ships while supported (only availabe after T12)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</si>
</sst>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rgb="FF000000"/>
      <name val="Arial"/>
      <scheme val="minor"/>
    </font>
    <font>
      <b/>
      <i/>
      <sz val="12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0" fontId="2" fillId="0" borderId="1" xfId="0" applyNumberFormat="1" applyFont="1" applyBorder="1" applyAlignment="1">
      <alignment horizontal="right"/>
    </xf>
    <xf numFmtId="10" fontId="2" fillId="3" borderId="1" xfId="0" applyNumberFormat="1" applyFont="1" applyFill="1" applyBorder="1" applyAlignment="1">
      <alignment horizontal="right"/>
    </xf>
    <xf numFmtId="9" fontId="2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2" fillId="0" borderId="0" xfId="0" applyNumberFormat="1" applyFont="1"/>
    <xf numFmtId="3" fontId="4" fillId="0" borderId="0" xfId="0" applyNumberFormat="1" applyFont="1" applyAlignment="1">
      <alignment horizontal="right"/>
    </xf>
    <xf numFmtId="0" fontId="5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/>
    <xf numFmtId="9" fontId="2" fillId="7" borderId="0" xfId="0" applyNumberFormat="1" applyFont="1" applyFill="1" applyAlignment="1">
      <alignment horizontal="right"/>
    </xf>
    <xf numFmtId="3" fontId="2" fillId="7" borderId="0" xfId="0" applyNumberFormat="1" applyFont="1" applyFill="1" applyAlignment="1">
      <alignment horizontal="right"/>
    </xf>
    <xf numFmtId="164" fontId="2" fillId="7" borderId="0" xfId="0" applyNumberFormat="1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9"/>
  <sheetViews>
    <sheetView tabSelected="1"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cols>
    <col min="1" max="1" width="4.28515625" customWidth="1"/>
    <col min="2" max="2" width="5.28515625" customWidth="1"/>
    <col min="3" max="3" width="5.5703125" customWidth="1"/>
    <col min="4" max="4" width="4.42578125" customWidth="1"/>
    <col min="5" max="5" width="17.28515625" customWidth="1"/>
    <col min="6" max="6" width="9.42578125" customWidth="1"/>
    <col min="7" max="7" width="10.7109375" customWidth="1"/>
  </cols>
  <sheetData>
    <row r="1" spans="1:11" x14ac:dyDescent="0.2">
      <c r="A1" s="22" t="s">
        <v>0</v>
      </c>
      <c r="B1" s="23"/>
      <c r="C1" s="23"/>
      <c r="D1" s="23"/>
      <c r="E1" s="1" t="s">
        <v>1</v>
      </c>
      <c r="F1" s="1"/>
      <c r="G1" s="1"/>
      <c r="H1" s="2">
        <v>0.27</v>
      </c>
      <c r="I1" s="24" t="s">
        <v>2</v>
      </c>
      <c r="J1" s="23"/>
      <c r="K1" s="3">
        <v>0.41</v>
      </c>
    </row>
    <row r="2" spans="1:11" x14ac:dyDescent="0.2">
      <c r="A2" s="23"/>
      <c r="B2" s="23"/>
      <c r="C2" s="23"/>
      <c r="D2" s="23"/>
      <c r="F2" s="4"/>
      <c r="G2" s="5" t="s">
        <v>3</v>
      </c>
      <c r="H2" s="6">
        <f t="shared" ref="H2:K2" si="0">SUMIF($B:$B,TRUE,H:H)</f>
        <v>224</v>
      </c>
      <c r="I2" s="6">
        <f t="shared" si="0"/>
        <v>6660</v>
      </c>
      <c r="J2" s="6">
        <f t="shared" si="0"/>
        <v>0</v>
      </c>
      <c r="K2" s="6">
        <f t="shared" si="0"/>
        <v>11620000</v>
      </c>
    </row>
    <row r="3" spans="1:11" x14ac:dyDescent="0.2">
      <c r="A3" s="23"/>
      <c r="B3" s="23"/>
      <c r="C3" s="23"/>
      <c r="D3" s="23"/>
      <c r="E3" s="7" t="s">
        <v>4</v>
      </c>
      <c r="F3" s="8">
        <f>SUMIF($B:$B,TRUE,G:G)</f>
        <v>119000</v>
      </c>
      <c r="G3" s="9" t="s">
        <v>5</v>
      </c>
      <c r="H3" s="8">
        <f>H2*H1</f>
        <v>60.480000000000004</v>
      </c>
      <c r="I3" s="8">
        <f t="shared" ref="I3:J3" si="1">SUMIF($B:$B,TRUE,I:I)</f>
        <v>6660</v>
      </c>
      <c r="J3" s="8">
        <f t="shared" si="1"/>
        <v>0</v>
      </c>
      <c r="K3" s="8">
        <f>K2*K1</f>
        <v>4764200</v>
      </c>
    </row>
    <row r="4" spans="1:11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0" t="s">
        <v>14</v>
      </c>
      <c r="J4" s="11" t="s">
        <v>15</v>
      </c>
      <c r="K4" s="12" t="s">
        <v>16</v>
      </c>
    </row>
    <row r="5" spans="1:11" x14ac:dyDescent="0.2">
      <c r="A5" s="1">
        <v>1</v>
      </c>
      <c r="B5" s="1" t="b">
        <v>0</v>
      </c>
      <c r="C5" s="1"/>
      <c r="D5" s="1"/>
      <c r="E5" s="1" t="s">
        <v>17</v>
      </c>
      <c r="F5" s="1" t="s">
        <v>18</v>
      </c>
      <c r="G5" s="7"/>
      <c r="H5" s="7"/>
      <c r="I5" s="7"/>
      <c r="J5" s="1"/>
      <c r="K5" s="7"/>
    </row>
    <row r="6" spans="1:11" x14ac:dyDescent="0.2">
      <c r="A6" s="1">
        <v>2</v>
      </c>
      <c r="B6" s="1" t="b">
        <v>1</v>
      </c>
      <c r="C6" s="13">
        <v>36</v>
      </c>
      <c r="D6" s="13">
        <v>1</v>
      </c>
      <c r="E6" s="1" t="s">
        <v>17</v>
      </c>
      <c r="F6" s="14">
        <v>0.9</v>
      </c>
      <c r="G6" s="15">
        <v>17000</v>
      </c>
      <c r="H6" s="15">
        <v>32</v>
      </c>
      <c r="I6" s="15">
        <v>900</v>
      </c>
      <c r="J6" s="1"/>
      <c r="K6" s="15">
        <v>1660000</v>
      </c>
    </row>
    <row r="7" spans="1:11" x14ac:dyDescent="0.2">
      <c r="A7" s="1">
        <v>3</v>
      </c>
      <c r="B7" s="1" t="b">
        <v>0</v>
      </c>
      <c r="C7" s="13">
        <v>37</v>
      </c>
      <c r="D7" s="13">
        <v>2</v>
      </c>
      <c r="E7" s="1" t="s">
        <v>17</v>
      </c>
      <c r="F7" s="14">
        <v>0.95</v>
      </c>
      <c r="G7" s="15">
        <v>1750</v>
      </c>
      <c r="H7" s="15">
        <v>32</v>
      </c>
      <c r="I7" s="15">
        <v>1328</v>
      </c>
      <c r="J7" s="1"/>
      <c r="K7" s="15">
        <v>2440000</v>
      </c>
    </row>
    <row r="8" spans="1:11" x14ac:dyDescent="0.2">
      <c r="A8" s="1">
        <v>4</v>
      </c>
      <c r="B8" s="1" t="b">
        <v>0</v>
      </c>
      <c r="C8" s="13">
        <v>38</v>
      </c>
      <c r="D8" s="13">
        <v>3</v>
      </c>
      <c r="E8" s="1" t="s">
        <v>17</v>
      </c>
      <c r="F8" s="14">
        <v>1</v>
      </c>
      <c r="G8" s="15">
        <v>1750</v>
      </c>
      <c r="H8" s="15">
        <v>55</v>
      </c>
      <c r="I8" s="15">
        <v>1961</v>
      </c>
      <c r="J8" s="1"/>
      <c r="K8" s="15">
        <v>3860000</v>
      </c>
    </row>
    <row r="9" spans="1:11" x14ac:dyDescent="0.2">
      <c r="A9" s="1">
        <v>5</v>
      </c>
      <c r="B9" s="1" t="b">
        <v>0</v>
      </c>
      <c r="C9" s="13">
        <v>39</v>
      </c>
      <c r="D9" s="13">
        <v>4</v>
      </c>
      <c r="E9" s="1" t="s">
        <v>17</v>
      </c>
      <c r="F9" s="14">
        <v>1.05</v>
      </c>
      <c r="G9" s="15">
        <v>1500</v>
      </c>
      <c r="H9" s="15">
        <v>75</v>
      </c>
      <c r="I9" s="15">
        <v>2897</v>
      </c>
      <c r="J9" s="1"/>
      <c r="K9" s="15">
        <v>6580000</v>
      </c>
    </row>
    <row r="10" spans="1:11" x14ac:dyDescent="0.2">
      <c r="A10" s="1">
        <v>6</v>
      </c>
      <c r="B10" s="1" t="b">
        <v>0</v>
      </c>
      <c r="C10" s="13">
        <v>40</v>
      </c>
      <c r="D10" s="13">
        <v>5</v>
      </c>
      <c r="E10" s="1" t="s">
        <v>17</v>
      </c>
      <c r="F10" s="14">
        <v>1.1000000000000001</v>
      </c>
      <c r="G10" s="15">
        <v>2000</v>
      </c>
      <c r="H10" s="15">
        <v>131</v>
      </c>
      <c r="I10" s="15">
        <v>4274</v>
      </c>
      <c r="J10" s="1"/>
      <c r="K10" s="15">
        <v>10400000</v>
      </c>
    </row>
    <row r="11" spans="1:11" x14ac:dyDescent="0.2">
      <c r="A11" s="1">
        <v>7</v>
      </c>
      <c r="B11" s="1" t="b">
        <v>0</v>
      </c>
      <c r="C11" s="13">
        <v>41</v>
      </c>
      <c r="D11" s="13">
        <v>6</v>
      </c>
      <c r="E11" s="1" t="s">
        <v>17</v>
      </c>
      <c r="F11" s="14">
        <v>1.1499999999999999</v>
      </c>
      <c r="G11" s="15">
        <v>2000</v>
      </c>
      <c r="H11" s="15">
        <v>125</v>
      </c>
      <c r="I11" s="15">
        <v>6309</v>
      </c>
      <c r="J11" s="1"/>
      <c r="K11" s="15">
        <v>15100000</v>
      </c>
    </row>
    <row r="12" spans="1:11" x14ac:dyDescent="0.2">
      <c r="A12" s="1">
        <v>8</v>
      </c>
      <c r="B12" s="1" t="b">
        <v>0</v>
      </c>
      <c r="C12" s="13">
        <v>42</v>
      </c>
      <c r="D12" s="13">
        <v>7</v>
      </c>
      <c r="E12" s="1" t="s">
        <v>17</v>
      </c>
      <c r="F12" s="14">
        <v>1.2</v>
      </c>
      <c r="G12" s="15">
        <v>2000</v>
      </c>
      <c r="H12" s="15">
        <v>195</v>
      </c>
      <c r="I12" s="15">
        <v>9318</v>
      </c>
      <c r="J12" s="1"/>
      <c r="K12" s="15">
        <v>22500000</v>
      </c>
    </row>
    <row r="13" spans="1:11" x14ac:dyDescent="0.2">
      <c r="A13" s="1">
        <v>9</v>
      </c>
      <c r="B13" s="1" t="b">
        <v>0</v>
      </c>
      <c r="C13" s="13">
        <v>43</v>
      </c>
      <c r="D13" s="13">
        <v>8</v>
      </c>
      <c r="E13" s="1" t="s">
        <v>17</v>
      </c>
      <c r="F13" s="14">
        <v>1.3</v>
      </c>
      <c r="G13" s="15">
        <v>2500</v>
      </c>
      <c r="H13" s="15">
        <v>272</v>
      </c>
      <c r="I13" s="15">
        <v>13762</v>
      </c>
      <c r="J13" s="1"/>
      <c r="K13" s="15">
        <v>32600000</v>
      </c>
    </row>
    <row r="14" spans="1:11" x14ac:dyDescent="0.2">
      <c r="A14" s="1">
        <v>10</v>
      </c>
      <c r="B14" s="1" t="b">
        <v>0</v>
      </c>
      <c r="C14" s="13">
        <v>44</v>
      </c>
      <c r="D14" s="13">
        <v>9</v>
      </c>
      <c r="E14" s="1" t="s">
        <v>17</v>
      </c>
      <c r="F14" s="14">
        <v>1.4</v>
      </c>
      <c r="G14" s="15">
        <v>2500</v>
      </c>
      <c r="H14" s="15">
        <v>361</v>
      </c>
      <c r="I14" s="15">
        <v>15138</v>
      </c>
      <c r="J14" s="1"/>
      <c r="K14" s="15">
        <v>49700000</v>
      </c>
    </row>
    <row r="15" spans="1:11" x14ac:dyDescent="0.2">
      <c r="A15" s="1">
        <v>11</v>
      </c>
      <c r="B15" s="1" t="b">
        <v>0</v>
      </c>
      <c r="C15" s="13">
        <v>45</v>
      </c>
      <c r="D15" s="13">
        <v>10</v>
      </c>
      <c r="E15" s="1" t="s">
        <v>17</v>
      </c>
      <c r="F15" s="14">
        <v>1.5</v>
      </c>
      <c r="G15" s="15">
        <v>2500</v>
      </c>
      <c r="H15" s="15">
        <f>365+108</f>
        <v>473</v>
      </c>
      <c r="I15" s="15">
        <v>22354</v>
      </c>
      <c r="J15" s="1"/>
      <c r="K15" s="15">
        <v>70800000</v>
      </c>
    </row>
    <row r="16" spans="1:11" x14ac:dyDescent="0.2">
      <c r="A16" s="1">
        <v>12</v>
      </c>
      <c r="B16" s="1" t="b">
        <v>0</v>
      </c>
      <c r="C16" s="1"/>
      <c r="D16" s="1"/>
      <c r="E16" s="1" t="s">
        <v>19</v>
      </c>
      <c r="F16" s="1" t="s">
        <v>20</v>
      </c>
      <c r="G16" s="7"/>
      <c r="H16" s="7"/>
      <c r="I16" s="7"/>
      <c r="J16" s="1"/>
      <c r="K16" s="7"/>
    </row>
    <row r="17" spans="1:11" x14ac:dyDescent="0.2">
      <c r="A17" s="1">
        <v>13</v>
      </c>
      <c r="B17" s="1" t="b">
        <v>1</v>
      </c>
      <c r="C17" s="13">
        <v>36</v>
      </c>
      <c r="D17" s="13">
        <v>1</v>
      </c>
      <c r="E17" s="1" t="s">
        <v>19</v>
      </c>
      <c r="F17" s="14">
        <v>0.3</v>
      </c>
      <c r="G17" s="15">
        <v>17000</v>
      </c>
      <c r="H17" s="15">
        <v>32</v>
      </c>
      <c r="I17" s="15">
        <v>990</v>
      </c>
      <c r="J17" s="1"/>
      <c r="K17" s="15">
        <v>1660000</v>
      </c>
    </row>
    <row r="18" spans="1:11" x14ac:dyDescent="0.2">
      <c r="A18" s="1">
        <v>14</v>
      </c>
      <c r="B18" s="1" t="b">
        <v>0</v>
      </c>
      <c r="C18" s="13">
        <v>37</v>
      </c>
      <c r="D18" s="13">
        <v>2</v>
      </c>
      <c r="E18" s="1" t="s">
        <v>19</v>
      </c>
      <c r="F18" s="14">
        <v>0.35</v>
      </c>
      <c r="G18" s="15">
        <v>1750</v>
      </c>
      <c r="H18" s="15">
        <v>32</v>
      </c>
      <c r="I18" s="15">
        <v>1461</v>
      </c>
      <c r="J18" s="1"/>
      <c r="K18" s="15">
        <v>2440000</v>
      </c>
    </row>
    <row r="19" spans="1:11" x14ac:dyDescent="0.2">
      <c r="A19" s="1">
        <v>15</v>
      </c>
      <c r="B19" s="1" t="b">
        <v>0</v>
      </c>
      <c r="C19" s="13">
        <v>38</v>
      </c>
      <c r="D19" s="13">
        <v>3</v>
      </c>
      <c r="E19" s="1" t="s">
        <v>19</v>
      </c>
      <c r="F19" s="14">
        <v>0.4</v>
      </c>
      <c r="G19" s="15">
        <v>1750</v>
      </c>
      <c r="H19" s="15">
        <v>55</v>
      </c>
      <c r="I19" s="15">
        <v>2157</v>
      </c>
      <c r="J19" s="1"/>
      <c r="K19" s="15">
        <v>3860000</v>
      </c>
    </row>
    <row r="20" spans="1:11" x14ac:dyDescent="0.2">
      <c r="A20" s="1">
        <v>16</v>
      </c>
      <c r="B20" s="1" t="b">
        <v>0</v>
      </c>
      <c r="C20" s="13">
        <v>39</v>
      </c>
      <c r="D20" s="13">
        <v>4</v>
      </c>
      <c r="E20" s="1" t="s">
        <v>19</v>
      </c>
      <c r="F20" s="14">
        <v>0.45</v>
      </c>
      <c r="G20" s="15">
        <v>1500</v>
      </c>
      <c r="H20" s="15">
        <v>75</v>
      </c>
      <c r="I20" s="15">
        <v>3187</v>
      </c>
      <c r="J20" s="1"/>
      <c r="K20" s="15">
        <v>6580000</v>
      </c>
    </row>
    <row r="21" spans="1:11" x14ac:dyDescent="0.2">
      <c r="A21" s="1">
        <v>17</v>
      </c>
      <c r="B21" s="1" t="b">
        <v>0</v>
      </c>
      <c r="C21" s="13">
        <v>40</v>
      </c>
      <c r="D21" s="13">
        <v>5</v>
      </c>
      <c r="E21" s="1" t="s">
        <v>19</v>
      </c>
      <c r="F21" s="14">
        <v>0.5</v>
      </c>
      <c r="G21" s="15">
        <v>2000</v>
      </c>
      <c r="H21" s="15">
        <v>131</v>
      </c>
      <c r="I21" s="15">
        <v>4702</v>
      </c>
      <c r="J21" s="1"/>
      <c r="K21" s="15">
        <v>10400000</v>
      </c>
    </row>
    <row r="22" spans="1:11" x14ac:dyDescent="0.2">
      <c r="A22" s="1">
        <v>18</v>
      </c>
      <c r="B22" s="1" t="b">
        <v>0</v>
      </c>
      <c r="C22" s="13">
        <v>41</v>
      </c>
      <c r="D22" s="13">
        <v>6</v>
      </c>
      <c r="E22" s="1" t="s">
        <v>19</v>
      </c>
      <c r="F22" s="14">
        <v>0.6</v>
      </c>
      <c r="G22" s="15">
        <v>2000</v>
      </c>
      <c r="H22" s="15">
        <v>125</v>
      </c>
      <c r="I22" s="15">
        <v>6940</v>
      </c>
      <c r="J22" s="1"/>
      <c r="K22" s="15">
        <v>15100000</v>
      </c>
    </row>
    <row r="23" spans="1:11" x14ac:dyDescent="0.2">
      <c r="A23" s="1">
        <v>19</v>
      </c>
      <c r="B23" s="1" t="b">
        <v>0</v>
      </c>
      <c r="C23" s="13">
        <v>42</v>
      </c>
      <c r="D23" s="13">
        <v>7</v>
      </c>
      <c r="E23" s="1" t="s">
        <v>19</v>
      </c>
      <c r="F23" s="14">
        <v>0.7</v>
      </c>
      <c r="G23" s="15">
        <v>2000</v>
      </c>
      <c r="H23" s="15">
        <v>195</v>
      </c>
      <c r="I23" s="15">
        <v>10250</v>
      </c>
      <c r="J23" s="1"/>
      <c r="K23" s="15">
        <v>22500000</v>
      </c>
    </row>
    <row r="24" spans="1:11" x14ac:dyDescent="0.2">
      <c r="A24" s="1">
        <v>20</v>
      </c>
      <c r="B24" s="1" t="b">
        <v>0</v>
      </c>
      <c r="C24" s="13">
        <v>43</v>
      </c>
      <c r="D24" s="13">
        <v>8</v>
      </c>
      <c r="E24" s="1" t="s">
        <v>19</v>
      </c>
      <c r="F24" s="14">
        <v>0.8</v>
      </c>
      <c r="G24" s="15">
        <v>2500</v>
      </c>
      <c r="H24" s="15">
        <v>272</v>
      </c>
      <c r="I24" s="15">
        <v>15138</v>
      </c>
      <c r="J24" s="1"/>
      <c r="K24" s="15">
        <v>32600000</v>
      </c>
    </row>
    <row r="25" spans="1:11" x14ac:dyDescent="0.2">
      <c r="A25" s="1">
        <v>21</v>
      </c>
      <c r="B25" s="1" t="b">
        <v>0</v>
      </c>
      <c r="C25" s="13">
        <v>44</v>
      </c>
      <c r="D25" s="13">
        <v>9</v>
      </c>
      <c r="E25" s="1" t="s">
        <v>19</v>
      </c>
      <c r="F25" s="14">
        <v>0.9</v>
      </c>
      <c r="G25" s="15">
        <v>2500</v>
      </c>
      <c r="H25" s="15">
        <v>361</v>
      </c>
      <c r="I25" s="15">
        <v>16652</v>
      </c>
      <c r="J25" s="1"/>
      <c r="K25" s="15">
        <v>49700000</v>
      </c>
    </row>
    <row r="26" spans="1:11" x14ac:dyDescent="0.2">
      <c r="A26" s="1">
        <v>22</v>
      </c>
      <c r="B26" s="1" t="b">
        <v>0</v>
      </c>
      <c r="C26" s="13">
        <v>45</v>
      </c>
      <c r="D26" s="13">
        <v>10</v>
      </c>
      <c r="E26" s="1" t="s">
        <v>19</v>
      </c>
      <c r="F26" s="14">
        <v>1</v>
      </c>
      <c r="G26" s="15">
        <v>2500</v>
      </c>
      <c r="H26" s="15">
        <f>365+108</f>
        <v>473</v>
      </c>
      <c r="I26" s="15">
        <v>24589</v>
      </c>
      <c r="J26" s="1"/>
      <c r="K26" s="15">
        <v>70800000</v>
      </c>
    </row>
    <row r="27" spans="1:11" x14ac:dyDescent="0.2">
      <c r="A27" s="1">
        <v>23</v>
      </c>
      <c r="B27" s="1" t="b">
        <v>0</v>
      </c>
      <c r="C27" s="1"/>
      <c r="D27" s="1"/>
      <c r="E27" s="1" t="s">
        <v>21</v>
      </c>
      <c r="F27" s="1" t="s">
        <v>22</v>
      </c>
      <c r="G27" s="7"/>
      <c r="H27" s="7"/>
      <c r="I27" s="7"/>
      <c r="J27" s="1"/>
      <c r="K27" s="7"/>
    </row>
    <row r="28" spans="1:11" x14ac:dyDescent="0.2">
      <c r="A28" s="1">
        <v>24</v>
      </c>
      <c r="B28" s="1" t="b">
        <v>1</v>
      </c>
      <c r="C28" s="13">
        <v>36</v>
      </c>
      <c r="D28" s="13">
        <v>1</v>
      </c>
      <c r="E28" s="1" t="s">
        <v>21</v>
      </c>
      <c r="F28" s="14">
        <v>0.3</v>
      </c>
      <c r="G28" s="15">
        <v>17000</v>
      </c>
      <c r="H28" s="15">
        <v>32</v>
      </c>
      <c r="I28" s="15">
        <v>990</v>
      </c>
      <c r="J28" s="1"/>
      <c r="K28" s="15">
        <v>1660000</v>
      </c>
    </row>
    <row r="29" spans="1:11" x14ac:dyDescent="0.2">
      <c r="A29" s="1">
        <v>25</v>
      </c>
      <c r="B29" s="1" t="b">
        <v>0</v>
      </c>
      <c r="C29" s="13">
        <v>37</v>
      </c>
      <c r="D29" s="13">
        <v>2</v>
      </c>
      <c r="E29" s="1" t="s">
        <v>21</v>
      </c>
      <c r="F29" s="14">
        <v>0.35</v>
      </c>
      <c r="G29" s="15">
        <v>1750</v>
      </c>
      <c r="H29" s="15">
        <v>32</v>
      </c>
      <c r="I29" s="15">
        <v>1461</v>
      </c>
      <c r="J29" s="1"/>
      <c r="K29" s="15">
        <v>2440000</v>
      </c>
    </row>
    <row r="30" spans="1:11" x14ac:dyDescent="0.2">
      <c r="A30" s="1">
        <v>26</v>
      </c>
      <c r="B30" s="1" t="b">
        <v>0</v>
      </c>
      <c r="C30" s="13">
        <v>38</v>
      </c>
      <c r="D30" s="13">
        <v>3</v>
      </c>
      <c r="E30" s="1" t="s">
        <v>21</v>
      </c>
      <c r="F30" s="14">
        <v>0.4</v>
      </c>
      <c r="G30" s="15">
        <v>1750</v>
      </c>
      <c r="H30" s="15">
        <v>55</v>
      </c>
      <c r="I30" s="15">
        <v>2157</v>
      </c>
      <c r="J30" s="1"/>
      <c r="K30" s="15">
        <v>3860000</v>
      </c>
    </row>
    <row r="31" spans="1:11" x14ac:dyDescent="0.2">
      <c r="A31" s="1">
        <v>27</v>
      </c>
      <c r="B31" s="1" t="b">
        <v>0</v>
      </c>
      <c r="C31" s="13">
        <v>39</v>
      </c>
      <c r="D31" s="13">
        <v>4</v>
      </c>
      <c r="E31" s="1" t="s">
        <v>21</v>
      </c>
      <c r="F31" s="14">
        <v>0.45</v>
      </c>
      <c r="G31" s="15">
        <v>1500</v>
      </c>
      <c r="H31" s="15">
        <v>75</v>
      </c>
      <c r="I31" s="15">
        <v>3187</v>
      </c>
      <c r="J31" s="1"/>
      <c r="K31" s="15">
        <v>6580000</v>
      </c>
    </row>
    <row r="32" spans="1:11" x14ac:dyDescent="0.2">
      <c r="A32" s="1">
        <v>28</v>
      </c>
      <c r="B32" s="1" t="b">
        <v>0</v>
      </c>
      <c r="C32" s="13">
        <v>40</v>
      </c>
      <c r="D32" s="13">
        <v>5</v>
      </c>
      <c r="E32" s="1" t="s">
        <v>21</v>
      </c>
      <c r="F32" s="14">
        <v>0.5</v>
      </c>
      <c r="G32" s="15">
        <v>2000</v>
      </c>
      <c r="H32" s="15">
        <v>131</v>
      </c>
      <c r="I32" s="15">
        <v>4702</v>
      </c>
      <c r="J32" s="1"/>
      <c r="K32" s="15">
        <v>10400000</v>
      </c>
    </row>
    <row r="33" spans="1:11" x14ac:dyDescent="0.2">
      <c r="A33" s="1">
        <v>29</v>
      </c>
      <c r="B33" s="1" t="b">
        <v>0</v>
      </c>
      <c r="C33" s="13">
        <v>41</v>
      </c>
      <c r="D33" s="13">
        <v>6</v>
      </c>
      <c r="E33" s="1" t="s">
        <v>21</v>
      </c>
      <c r="F33" s="14">
        <v>0.6</v>
      </c>
      <c r="G33" s="15">
        <v>2000</v>
      </c>
      <c r="H33" s="15">
        <v>125</v>
      </c>
      <c r="I33" s="15">
        <v>6940</v>
      </c>
      <c r="J33" s="1"/>
      <c r="K33" s="15">
        <v>15100000</v>
      </c>
    </row>
    <row r="34" spans="1:11" x14ac:dyDescent="0.2">
      <c r="A34" s="1">
        <v>30</v>
      </c>
      <c r="B34" s="1" t="b">
        <v>0</v>
      </c>
      <c r="C34" s="13">
        <v>42</v>
      </c>
      <c r="D34" s="13">
        <v>7</v>
      </c>
      <c r="E34" s="1" t="s">
        <v>21</v>
      </c>
      <c r="F34" s="14">
        <v>0.7</v>
      </c>
      <c r="G34" s="15">
        <v>2000</v>
      </c>
      <c r="H34" s="15">
        <v>195</v>
      </c>
      <c r="I34" s="15">
        <v>10250</v>
      </c>
      <c r="J34" s="1"/>
      <c r="K34" s="15">
        <v>22500000</v>
      </c>
    </row>
    <row r="35" spans="1:11" x14ac:dyDescent="0.2">
      <c r="A35" s="1">
        <v>31</v>
      </c>
      <c r="B35" s="1" t="b">
        <v>0</v>
      </c>
      <c r="C35" s="13">
        <v>43</v>
      </c>
      <c r="D35" s="13">
        <v>8</v>
      </c>
      <c r="E35" s="1" t="s">
        <v>21</v>
      </c>
      <c r="F35" s="14">
        <v>0.8</v>
      </c>
      <c r="G35" s="15">
        <v>2500</v>
      </c>
      <c r="H35" s="15">
        <v>272</v>
      </c>
      <c r="I35" s="15">
        <v>15138</v>
      </c>
      <c r="J35" s="1"/>
      <c r="K35" s="15">
        <v>32600000</v>
      </c>
    </row>
    <row r="36" spans="1:11" x14ac:dyDescent="0.2">
      <c r="A36" s="1">
        <v>32</v>
      </c>
      <c r="B36" s="1" t="b">
        <v>0</v>
      </c>
      <c r="C36" s="13">
        <v>44</v>
      </c>
      <c r="D36" s="13">
        <v>9</v>
      </c>
      <c r="E36" s="1" t="s">
        <v>21</v>
      </c>
      <c r="F36" s="14">
        <v>0.9</v>
      </c>
      <c r="G36" s="15">
        <v>2500</v>
      </c>
      <c r="H36" s="15">
        <v>361</v>
      </c>
      <c r="I36" s="15">
        <v>16652</v>
      </c>
      <c r="J36" s="1"/>
      <c r="K36" s="15">
        <v>49700000</v>
      </c>
    </row>
    <row r="37" spans="1:11" x14ac:dyDescent="0.2">
      <c r="A37" s="1">
        <v>33</v>
      </c>
      <c r="B37" s="1" t="b">
        <v>0</v>
      </c>
      <c r="C37" s="13">
        <v>45</v>
      </c>
      <c r="D37" s="13">
        <v>10</v>
      </c>
      <c r="E37" s="1" t="s">
        <v>21</v>
      </c>
      <c r="F37" s="14">
        <v>1</v>
      </c>
      <c r="G37" s="15">
        <v>2500</v>
      </c>
      <c r="H37" s="15">
        <f>365+108</f>
        <v>473</v>
      </c>
      <c r="I37" s="15">
        <v>24589</v>
      </c>
      <c r="J37" s="1"/>
      <c r="K37" s="15">
        <v>70800000</v>
      </c>
    </row>
    <row r="38" spans="1:11" x14ac:dyDescent="0.2">
      <c r="A38" s="1">
        <v>34</v>
      </c>
      <c r="B38" s="1" t="b">
        <v>0</v>
      </c>
      <c r="C38" s="1"/>
      <c r="D38" s="1"/>
      <c r="E38" s="1" t="s">
        <v>23</v>
      </c>
      <c r="F38" s="1" t="s">
        <v>24</v>
      </c>
      <c r="G38" s="7"/>
      <c r="H38" s="7"/>
      <c r="I38" s="7"/>
      <c r="J38" s="7"/>
      <c r="K38" s="7"/>
    </row>
    <row r="39" spans="1:11" x14ac:dyDescent="0.2">
      <c r="A39" s="1">
        <v>35</v>
      </c>
      <c r="B39" s="1" t="b">
        <v>0</v>
      </c>
      <c r="C39" s="13">
        <v>36</v>
      </c>
      <c r="D39" s="13">
        <v>1</v>
      </c>
      <c r="E39" s="1" t="s">
        <v>23</v>
      </c>
      <c r="F39" s="14">
        <v>0.5</v>
      </c>
      <c r="G39" s="15">
        <v>17000</v>
      </c>
      <c r="H39" s="15">
        <v>32</v>
      </c>
      <c r="I39" s="15">
        <v>900</v>
      </c>
      <c r="J39" s="7"/>
      <c r="K39" s="15">
        <v>1660000</v>
      </c>
    </row>
    <row r="40" spans="1:11" x14ac:dyDescent="0.2">
      <c r="A40" s="1">
        <v>36</v>
      </c>
      <c r="B40" s="1" t="b">
        <v>0</v>
      </c>
      <c r="C40" s="13">
        <v>38</v>
      </c>
      <c r="D40" s="13">
        <v>2</v>
      </c>
      <c r="E40" s="1" t="s">
        <v>23</v>
      </c>
      <c r="F40" s="14">
        <v>0.55000000000000004</v>
      </c>
      <c r="G40" s="15">
        <v>3500</v>
      </c>
      <c r="H40" s="15">
        <v>55</v>
      </c>
      <c r="I40" s="15">
        <v>1961</v>
      </c>
      <c r="J40" s="7"/>
      <c r="K40" s="15">
        <v>3860000</v>
      </c>
    </row>
    <row r="41" spans="1:11" x14ac:dyDescent="0.2">
      <c r="A41" s="1">
        <v>37</v>
      </c>
      <c r="B41" s="1" t="b">
        <v>0</v>
      </c>
      <c r="C41" s="13">
        <v>39</v>
      </c>
      <c r="D41" s="13">
        <v>3</v>
      </c>
      <c r="E41" s="1" t="s">
        <v>23</v>
      </c>
      <c r="F41" s="14">
        <v>0.6</v>
      </c>
      <c r="G41" s="15">
        <v>1500</v>
      </c>
      <c r="H41" s="15">
        <v>75</v>
      </c>
      <c r="I41" s="15">
        <v>2897</v>
      </c>
      <c r="J41" s="7"/>
      <c r="K41" s="15">
        <v>6580000</v>
      </c>
    </row>
    <row r="42" spans="1:11" x14ac:dyDescent="0.2">
      <c r="A42" s="1">
        <v>38</v>
      </c>
      <c r="B42" s="1" t="b">
        <v>0</v>
      </c>
      <c r="C42" s="13">
        <v>40</v>
      </c>
      <c r="D42" s="13">
        <v>4</v>
      </c>
      <c r="E42" s="1" t="s">
        <v>23</v>
      </c>
      <c r="F42" s="14">
        <v>0.65</v>
      </c>
      <c r="G42" s="15">
        <v>2000</v>
      </c>
      <c r="H42" s="15">
        <v>131</v>
      </c>
      <c r="I42" s="15">
        <v>4274</v>
      </c>
      <c r="J42" s="7"/>
      <c r="K42" s="15">
        <v>10400000</v>
      </c>
    </row>
    <row r="43" spans="1:11" x14ac:dyDescent="0.2">
      <c r="A43" s="1">
        <v>39</v>
      </c>
      <c r="B43" s="1" t="b">
        <v>0</v>
      </c>
      <c r="C43" s="13">
        <v>41</v>
      </c>
      <c r="D43" s="13">
        <v>5</v>
      </c>
      <c r="E43" s="1" t="s">
        <v>23</v>
      </c>
      <c r="F43" s="14">
        <v>0.7</v>
      </c>
      <c r="G43" s="15">
        <v>2000</v>
      </c>
      <c r="H43" s="15">
        <v>125</v>
      </c>
      <c r="I43" s="15">
        <v>6309</v>
      </c>
      <c r="J43" s="7"/>
      <c r="K43" s="15">
        <v>15100000</v>
      </c>
    </row>
    <row r="44" spans="1:11" x14ac:dyDescent="0.2">
      <c r="A44" s="1">
        <v>40</v>
      </c>
      <c r="B44" s="1" t="b">
        <v>0</v>
      </c>
      <c r="C44" s="13">
        <v>42</v>
      </c>
      <c r="D44" s="13">
        <v>6</v>
      </c>
      <c r="E44" s="1" t="s">
        <v>23</v>
      </c>
      <c r="F44" s="14">
        <v>0.75</v>
      </c>
      <c r="G44" s="15">
        <v>2000</v>
      </c>
      <c r="H44" s="15">
        <v>195</v>
      </c>
      <c r="I44" s="15">
        <v>9318</v>
      </c>
      <c r="J44" s="7"/>
      <c r="K44" s="15">
        <v>22500000</v>
      </c>
    </row>
    <row r="45" spans="1:11" x14ac:dyDescent="0.2">
      <c r="A45" s="1">
        <v>41</v>
      </c>
      <c r="B45" s="1" t="b">
        <v>0</v>
      </c>
      <c r="C45" s="13">
        <v>43</v>
      </c>
      <c r="D45" s="13">
        <v>7</v>
      </c>
      <c r="E45" s="1" t="s">
        <v>23</v>
      </c>
      <c r="F45" s="14">
        <v>0.8</v>
      </c>
      <c r="G45" s="15">
        <v>2500</v>
      </c>
      <c r="H45" s="15">
        <v>272</v>
      </c>
      <c r="I45" s="15">
        <v>13762</v>
      </c>
      <c r="J45" s="7"/>
      <c r="K45" s="15">
        <v>32600000</v>
      </c>
    </row>
    <row r="46" spans="1:11" x14ac:dyDescent="0.2">
      <c r="A46" s="1">
        <v>42</v>
      </c>
      <c r="B46" s="1" t="b">
        <v>0</v>
      </c>
      <c r="C46" s="13">
        <v>44</v>
      </c>
      <c r="D46" s="13">
        <v>8</v>
      </c>
      <c r="E46" s="1" t="s">
        <v>23</v>
      </c>
      <c r="F46" s="14">
        <v>0.85</v>
      </c>
      <c r="G46" s="15">
        <v>2500</v>
      </c>
      <c r="H46" s="15">
        <v>361</v>
      </c>
      <c r="I46" s="15">
        <v>15138</v>
      </c>
      <c r="J46" s="7"/>
      <c r="K46" s="15">
        <v>49700000</v>
      </c>
    </row>
    <row r="47" spans="1:11" x14ac:dyDescent="0.2">
      <c r="A47" s="1">
        <v>43</v>
      </c>
      <c r="B47" s="1" t="b">
        <v>0</v>
      </c>
      <c r="C47" s="13">
        <v>45</v>
      </c>
      <c r="D47" s="13">
        <v>9</v>
      </c>
      <c r="E47" s="1" t="s">
        <v>23</v>
      </c>
      <c r="F47" s="14">
        <v>0.9</v>
      </c>
      <c r="G47" s="15">
        <v>2500</v>
      </c>
      <c r="H47" s="15">
        <f>365+108</f>
        <v>473</v>
      </c>
      <c r="I47" s="15">
        <v>22354</v>
      </c>
      <c r="J47" s="7"/>
      <c r="K47" s="15">
        <v>70800000</v>
      </c>
    </row>
    <row r="48" spans="1:11" x14ac:dyDescent="0.2">
      <c r="A48" s="1">
        <v>44</v>
      </c>
      <c r="B48" s="1" t="b">
        <v>0</v>
      </c>
      <c r="C48" s="13">
        <v>46</v>
      </c>
      <c r="D48" s="13">
        <v>10</v>
      </c>
      <c r="E48" s="1" t="s">
        <v>23</v>
      </c>
      <c r="F48" s="14">
        <v>1</v>
      </c>
      <c r="G48" s="15">
        <v>2500</v>
      </c>
      <c r="H48" s="15">
        <f>365+273</f>
        <v>638</v>
      </c>
      <c r="I48" s="15">
        <v>24589</v>
      </c>
      <c r="J48" s="7"/>
      <c r="K48" s="15">
        <v>98800000</v>
      </c>
    </row>
    <row r="49" spans="1:11" x14ac:dyDescent="0.2">
      <c r="A49" s="1">
        <v>45</v>
      </c>
      <c r="B49" s="1" t="b">
        <v>0</v>
      </c>
      <c r="C49" s="1"/>
      <c r="D49" s="1"/>
      <c r="E49" s="1" t="s">
        <v>25</v>
      </c>
      <c r="F49" s="1" t="s">
        <v>26</v>
      </c>
      <c r="G49" s="7"/>
      <c r="H49" s="7"/>
      <c r="I49" s="7"/>
      <c r="J49" s="7"/>
      <c r="K49" s="7"/>
    </row>
    <row r="50" spans="1:11" x14ac:dyDescent="0.2">
      <c r="A50" s="1">
        <v>46</v>
      </c>
      <c r="B50" s="1" t="b">
        <v>1</v>
      </c>
      <c r="C50" s="13">
        <v>36</v>
      </c>
      <c r="D50" s="13">
        <v>1</v>
      </c>
      <c r="E50" s="1" t="s">
        <v>25</v>
      </c>
      <c r="F50" s="14">
        <v>0.9</v>
      </c>
      <c r="G50" s="15">
        <v>17000</v>
      </c>
      <c r="H50" s="15">
        <v>32</v>
      </c>
      <c r="I50" s="15">
        <v>810</v>
      </c>
      <c r="J50" s="7"/>
      <c r="K50" s="15">
        <v>1660000</v>
      </c>
    </row>
    <row r="51" spans="1:11" x14ac:dyDescent="0.2">
      <c r="A51" s="1">
        <v>47</v>
      </c>
      <c r="B51" s="1" t="b">
        <v>0</v>
      </c>
      <c r="C51" s="13">
        <v>38</v>
      </c>
      <c r="D51" s="13">
        <v>2</v>
      </c>
      <c r="E51" s="1" t="s">
        <v>25</v>
      </c>
      <c r="F51" s="14">
        <v>0.95</v>
      </c>
      <c r="G51" s="15">
        <v>3500</v>
      </c>
      <c r="H51" s="15">
        <v>55</v>
      </c>
      <c r="I51" s="15">
        <v>1765</v>
      </c>
      <c r="J51" s="7"/>
      <c r="K51" s="15">
        <v>3860000</v>
      </c>
    </row>
    <row r="52" spans="1:11" x14ac:dyDescent="0.2">
      <c r="A52" s="1">
        <v>48</v>
      </c>
      <c r="B52" s="1" t="b">
        <v>0</v>
      </c>
      <c r="C52" s="13">
        <v>39</v>
      </c>
      <c r="D52" s="13">
        <v>3</v>
      </c>
      <c r="E52" s="1" t="s">
        <v>25</v>
      </c>
      <c r="F52" s="14">
        <v>1</v>
      </c>
      <c r="G52" s="15">
        <v>1500</v>
      </c>
      <c r="H52" s="15">
        <v>75</v>
      </c>
      <c r="I52" s="15">
        <v>2608</v>
      </c>
      <c r="J52" s="7"/>
      <c r="K52" s="15">
        <v>6580000</v>
      </c>
    </row>
    <row r="53" spans="1:11" x14ac:dyDescent="0.2">
      <c r="A53" s="1">
        <v>49</v>
      </c>
      <c r="B53" s="1" t="b">
        <v>0</v>
      </c>
      <c r="C53" s="13">
        <v>40</v>
      </c>
      <c r="D53" s="13">
        <v>4</v>
      </c>
      <c r="E53" s="1" t="s">
        <v>25</v>
      </c>
      <c r="F53" s="14">
        <v>1.05</v>
      </c>
      <c r="G53" s="15">
        <v>2000</v>
      </c>
      <c r="H53" s="15">
        <v>131</v>
      </c>
      <c r="I53" s="15">
        <v>3847</v>
      </c>
      <c r="J53" s="7"/>
      <c r="K53" s="15">
        <v>10400000</v>
      </c>
    </row>
    <row r="54" spans="1:11" x14ac:dyDescent="0.2">
      <c r="A54" s="1">
        <v>50</v>
      </c>
      <c r="B54" s="1" t="b">
        <v>0</v>
      </c>
      <c r="C54" s="13">
        <v>41</v>
      </c>
      <c r="D54" s="13">
        <v>5</v>
      </c>
      <c r="E54" s="1" t="s">
        <v>25</v>
      </c>
      <c r="F54" s="14">
        <v>1.1000000000000001</v>
      </c>
      <c r="G54" s="15">
        <v>2000</v>
      </c>
      <c r="H54" s="15">
        <v>125</v>
      </c>
      <c r="I54" s="15">
        <v>5678</v>
      </c>
      <c r="J54" s="7"/>
      <c r="K54" s="15">
        <v>15100000</v>
      </c>
    </row>
    <row r="55" spans="1:11" x14ac:dyDescent="0.2">
      <c r="A55" s="1">
        <v>51</v>
      </c>
      <c r="B55" s="1" t="b">
        <v>0</v>
      </c>
      <c r="C55" s="13">
        <v>42</v>
      </c>
      <c r="D55" s="13">
        <v>6</v>
      </c>
      <c r="E55" s="1" t="s">
        <v>25</v>
      </c>
      <c r="F55" s="14">
        <v>1.1499999999999999</v>
      </c>
      <c r="G55" s="15">
        <v>2000</v>
      </c>
      <c r="H55" s="15">
        <v>195</v>
      </c>
      <c r="I55" s="15">
        <v>8387</v>
      </c>
      <c r="J55" s="7"/>
      <c r="K55" s="15">
        <v>22500000</v>
      </c>
    </row>
    <row r="56" spans="1:11" x14ac:dyDescent="0.2">
      <c r="A56" s="1">
        <v>52</v>
      </c>
      <c r="B56" s="1" t="b">
        <v>0</v>
      </c>
      <c r="C56" s="13">
        <v>43</v>
      </c>
      <c r="D56" s="13">
        <v>7</v>
      </c>
      <c r="E56" s="1" t="s">
        <v>25</v>
      </c>
      <c r="F56" s="14">
        <v>1.2</v>
      </c>
      <c r="G56" s="15">
        <v>2500</v>
      </c>
      <c r="H56" s="15">
        <v>272</v>
      </c>
      <c r="I56" s="15">
        <v>12386</v>
      </c>
      <c r="J56" s="7"/>
      <c r="K56" s="15">
        <v>32600000</v>
      </c>
    </row>
    <row r="57" spans="1:11" x14ac:dyDescent="0.2">
      <c r="A57" s="1">
        <v>53</v>
      </c>
      <c r="B57" s="1" t="b">
        <v>0</v>
      </c>
      <c r="C57" s="13">
        <v>44</v>
      </c>
      <c r="D57" s="13">
        <v>8</v>
      </c>
      <c r="E57" s="1" t="s">
        <v>25</v>
      </c>
      <c r="F57" s="14">
        <v>1.3</v>
      </c>
      <c r="G57" s="15">
        <v>2500</v>
      </c>
      <c r="H57" s="15">
        <v>361</v>
      </c>
      <c r="I57" s="15">
        <v>13624</v>
      </c>
      <c r="J57" s="7"/>
      <c r="K57" s="15">
        <v>49700000</v>
      </c>
    </row>
    <row r="58" spans="1:11" x14ac:dyDescent="0.2">
      <c r="A58" s="1">
        <v>54</v>
      </c>
      <c r="B58" s="1" t="b">
        <v>0</v>
      </c>
      <c r="C58" s="13">
        <v>45</v>
      </c>
      <c r="D58" s="13">
        <v>9</v>
      </c>
      <c r="E58" s="1" t="s">
        <v>25</v>
      </c>
      <c r="F58" s="14">
        <v>1.4</v>
      </c>
      <c r="G58" s="15">
        <v>2500</v>
      </c>
      <c r="H58" s="15">
        <f>365+108</f>
        <v>473</v>
      </c>
      <c r="I58" s="15">
        <v>20119</v>
      </c>
      <c r="J58" s="7"/>
      <c r="K58" s="15">
        <v>70800000</v>
      </c>
    </row>
    <row r="59" spans="1:11" x14ac:dyDescent="0.2">
      <c r="A59" s="1">
        <v>55</v>
      </c>
      <c r="B59" s="1" t="b">
        <v>0</v>
      </c>
      <c r="C59" s="13">
        <v>46</v>
      </c>
      <c r="D59" s="13">
        <v>10</v>
      </c>
      <c r="E59" s="1" t="s">
        <v>25</v>
      </c>
      <c r="F59" s="14">
        <v>1.5</v>
      </c>
      <c r="G59" s="15">
        <v>2500</v>
      </c>
      <c r="H59" s="15">
        <f>365+273</f>
        <v>638</v>
      </c>
      <c r="I59" s="15">
        <v>22130</v>
      </c>
      <c r="J59" s="7"/>
      <c r="K59" s="15">
        <v>98800000</v>
      </c>
    </row>
    <row r="60" spans="1:11" x14ac:dyDescent="0.2">
      <c r="A60" s="1">
        <v>56</v>
      </c>
      <c r="B60" s="1" t="b">
        <v>0</v>
      </c>
      <c r="C60" s="1"/>
      <c r="D60" s="1"/>
      <c r="E60" s="1" t="s">
        <v>27</v>
      </c>
      <c r="F60" s="1" t="s">
        <v>28</v>
      </c>
      <c r="G60" s="7"/>
      <c r="H60" s="7"/>
      <c r="I60" s="7"/>
      <c r="J60" s="7"/>
      <c r="K60" s="7"/>
    </row>
    <row r="61" spans="1:11" x14ac:dyDescent="0.2">
      <c r="A61" s="1">
        <v>57</v>
      </c>
      <c r="B61" s="1" t="b">
        <v>1</v>
      </c>
      <c r="C61" s="13">
        <v>36</v>
      </c>
      <c r="D61" s="13">
        <v>1</v>
      </c>
      <c r="E61" s="1" t="s">
        <v>27</v>
      </c>
      <c r="F61" s="14">
        <v>1</v>
      </c>
      <c r="G61" s="15">
        <v>17000</v>
      </c>
      <c r="H61" s="15">
        <v>32</v>
      </c>
      <c r="I61" s="15">
        <v>1080</v>
      </c>
      <c r="J61" s="7"/>
      <c r="K61" s="15">
        <v>1660000</v>
      </c>
    </row>
    <row r="62" spans="1:11" x14ac:dyDescent="0.2">
      <c r="A62" s="1">
        <v>58</v>
      </c>
      <c r="B62" s="1" t="b">
        <v>0</v>
      </c>
      <c r="C62" s="13">
        <v>38</v>
      </c>
      <c r="D62" s="13">
        <v>2</v>
      </c>
      <c r="E62" s="1" t="s">
        <v>27</v>
      </c>
      <c r="F62" s="14">
        <v>1.2</v>
      </c>
      <c r="G62" s="15">
        <v>3500</v>
      </c>
      <c r="H62" s="15">
        <v>55</v>
      </c>
      <c r="I62" s="15">
        <v>2353</v>
      </c>
      <c r="J62" s="7"/>
      <c r="K62" s="15">
        <v>3860000</v>
      </c>
    </row>
    <row r="63" spans="1:11" x14ac:dyDescent="0.2">
      <c r="A63" s="1">
        <v>59</v>
      </c>
      <c r="B63" s="1" t="b">
        <v>0</v>
      </c>
      <c r="C63" s="13">
        <v>39</v>
      </c>
      <c r="D63" s="13">
        <v>3</v>
      </c>
      <c r="E63" s="1" t="s">
        <v>27</v>
      </c>
      <c r="F63" s="14">
        <v>1.4</v>
      </c>
      <c r="G63" s="15">
        <v>1500</v>
      </c>
      <c r="H63" s="15">
        <v>75</v>
      </c>
      <c r="I63" s="15">
        <v>3477</v>
      </c>
      <c r="J63" s="7"/>
      <c r="K63" s="15">
        <v>6580000</v>
      </c>
    </row>
    <row r="64" spans="1:11" x14ac:dyDescent="0.2">
      <c r="A64" s="1">
        <v>60</v>
      </c>
      <c r="B64" s="1" t="b">
        <v>0</v>
      </c>
      <c r="C64" s="13">
        <v>40</v>
      </c>
      <c r="D64" s="13">
        <v>4</v>
      </c>
      <c r="E64" s="1" t="s">
        <v>27</v>
      </c>
      <c r="F64" s="14">
        <v>1.6</v>
      </c>
      <c r="G64" s="15">
        <v>2000</v>
      </c>
      <c r="H64" s="15">
        <v>131</v>
      </c>
      <c r="I64" s="15">
        <v>5129</v>
      </c>
      <c r="J64" s="7"/>
      <c r="K64" s="15">
        <v>10400000</v>
      </c>
    </row>
    <row r="65" spans="1:11" x14ac:dyDescent="0.2">
      <c r="A65" s="1">
        <v>61</v>
      </c>
      <c r="B65" s="1" t="b">
        <v>0</v>
      </c>
      <c r="C65" s="13">
        <v>41</v>
      </c>
      <c r="D65" s="13">
        <v>5</v>
      </c>
      <c r="E65" s="1" t="s">
        <v>27</v>
      </c>
      <c r="F65" s="14">
        <v>1.8</v>
      </c>
      <c r="G65" s="15">
        <v>2000</v>
      </c>
      <c r="H65" s="15">
        <v>125</v>
      </c>
      <c r="I65" s="15">
        <v>7571</v>
      </c>
      <c r="J65" s="7"/>
      <c r="K65" s="15">
        <v>15100000</v>
      </c>
    </row>
    <row r="66" spans="1:11" x14ac:dyDescent="0.2">
      <c r="A66" s="1">
        <v>62</v>
      </c>
      <c r="B66" s="1" t="b">
        <v>0</v>
      </c>
      <c r="C66" s="13">
        <v>42</v>
      </c>
      <c r="D66" s="13">
        <v>6</v>
      </c>
      <c r="E66" s="1" t="s">
        <v>27</v>
      </c>
      <c r="F66" s="14">
        <v>2</v>
      </c>
      <c r="G66" s="15">
        <v>2000</v>
      </c>
      <c r="H66" s="15">
        <v>195</v>
      </c>
      <c r="I66" s="15">
        <v>11182</v>
      </c>
      <c r="J66" s="7"/>
      <c r="K66" s="15">
        <v>22500000</v>
      </c>
    </row>
    <row r="67" spans="1:11" x14ac:dyDescent="0.2">
      <c r="A67" s="1">
        <v>63</v>
      </c>
      <c r="B67" s="1" t="b">
        <v>0</v>
      </c>
      <c r="C67" s="13">
        <v>43</v>
      </c>
      <c r="D67" s="13">
        <v>7</v>
      </c>
      <c r="E67" s="1" t="s">
        <v>27</v>
      </c>
      <c r="F67" s="14">
        <v>2.25</v>
      </c>
      <c r="G67" s="15">
        <v>2500</v>
      </c>
      <c r="H67" s="15">
        <v>272</v>
      </c>
      <c r="I67" s="15">
        <v>16514</v>
      </c>
      <c r="J67" s="7"/>
      <c r="K67" s="15">
        <v>32600000</v>
      </c>
    </row>
    <row r="68" spans="1:11" x14ac:dyDescent="0.2">
      <c r="A68" s="1">
        <v>64</v>
      </c>
      <c r="B68" s="1" t="b">
        <v>0</v>
      </c>
      <c r="C68" s="13">
        <v>44</v>
      </c>
      <c r="D68" s="13">
        <v>8</v>
      </c>
      <c r="E68" s="1" t="s">
        <v>27</v>
      </c>
      <c r="F68" s="14">
        <v>2.5</v>
      </c>
      <c r="G68" s="15">
        <v>2500</v>
      </c>
      <c r="H68" s="15">
        <v>361</v>
      </c>
      <c r="I68" s="15">
        <v>18165</v>
      </c>
      <c r="J68" s="7"/>
      <c r="K68" s="15">
        <v>49700000</v>
      </c>
    </row>
    <row r="69" spans="1:11" x14ac:dyDescent="0.2">
      <c r="A69" s="1">
        <v>65</v>
      </c>
      <c r="B69" s="1" t="b">
        <v>0</v>
      </c>
      <c r="C69" s="13">
        <v>45</v>
      </c>
      <c r="D69" s="13">
        <v>9</v>
      </c>
      <c r="E69" s="1" t="s">
        <v>27</v>
      </c>
      <c r="F69" s="14">
        <v>2.75</v>
      </c>
      <c r="G69" s="15">
        <v>2500</v>
      </c>
      <c r="H69" s="15">
        <f>365+108</f>
        <v>473</v>
      </c>
      <c r="I69" s="15">
        <v>26825</v>
      </c>
      <c r="J69" s="7"/>
      <c r="K69" s="15">
        <v>70800000</v>
      </c>
    </row>
    <row r="70" spans="1:11" x14ac:dyDescent="0.2">
      <c r="A70" s="1">
        <v>66</v>
      </c>
      <c r="B70" s="1" t="b">
        <v>0</v>
      </c>
      <c r="C70" s="13">
        <v>46</v>
      </c>
      <c r="D70" s="13">
        <v>10</v>
      </c>
      <c r="E70" s="1" t="s">
        <v>27</v>
      </c>
      <c r="F70" s="14">
        <v>3</v>
      </c>
      <c r="G70" s="15">
        <v>2500</v>
      </c>
      <c r="H70" s="15">
        <f>365+273</f>
        <v>638</v>
      </c>
      <c r="I70" s="15">
        <v>29507</v>
      </c>
      <c r="J70" s="7"/>
      <c r="K70" s="15">
        <v>98800000</v>
      </c>
    </row>
    <row r="71" spans="1:11" x14ac:dyDescent="0.2">
      <c r="A71" s="1">
        <v>67</v>
      </c>
      <c r="B71" s="1" t="b">
        <v>0</v>
      </c>
      <c r="C71" s="1"/>
      <c r="D71" s="1"/>
      <c r="E71" s="1" t="s">
        <v>29</v>
      </c>
      <c r="F71" s="1" t="s">
        <v>30</v>
      </c>
      <c r="G71" s="7"/>
      <c r="H71" s="7"/>
      <c r="I71" s="7"/>
      <c r="J71" s="7"/>
      <c r="K71" s="7"/>
    </row>
    <row r="72" spans="1:11" x14ac:dyDescent="0.2">
      <c r="A72" s="1">
        <v>68</v>
      </c>
      <c r="B72" s="1" t="b">
        <v>1</v>
      </c>
      <c r="C72" s="13">
        <v>36</v>
      </c>
      <c r="D72" s="13">
        <v>1</v>
      </c>
      <c r="E72" s="1" t="s">
        <v>29</v>
      </c>
      <c r="F72" s="14">
        <v>0.9</v>
      </c>
      <c r="G72" s="15">
        <v>17000</v>
      </c>
      <c r="H72" s="15">
        <v>32</v>
      </c>
      <c r="I72" s="15">
        <v>810</v>
      </c>
      <c r="J72" s="7"/>
      <c r="K72" s="15">
        <v>1660000</v>
      </c>
    </row>
    <row r="73" spans="1:11" x14ac:dyDescent="0.2">
      <c r="A73" s="1">
        <v>69</v>
      </c>
      <c r="B73" s="1" t="b">
        <v>0</v>
      </c>
      <c r="C73" s="13">
        <v>39</v>
      </c>
      <c r="D73" s="13">
        <v>2</v>
      </c>
      <c r="E73" s="1" t="s">
        <v>29</v>
      </c>
      <c r="F73" s="14">
        <v>0.95</v>
      </c>
      <c r="G73" s="15">
        <v>5000</v>
      </c>
      <c r="H73" s="15">
        <v>75</v>
      </c>
      <c r="I73" s="15">
        <v>2608</v>
      </c>
      <c r="J73" s="7"/>
      <c r="K73" s="15">
        <v>6580000</v>
      </c>
    </row>
    <row r="74" spans="1:11" x14ac:dyDescent="0.2">
      <c r="A74" s="1">
        <v>70</v>
      </c>
      <c r="B74" s="1" t="b">
        <v>0</v>
      </c>
      <c r="C74" s="13">
        <v>40</v>
      </c>
      <c r="D74" s="13">
        <v>3</v>
      </c>
      <c r="E74" s="1" t="s">
        <v>29</v>
      </c>
      <c r="F74" s="14">
        <v>1</v>
      </c>
      <c r="G74" s="15">
        <v>2000</v>
      </c>
      <c r="H74" s="15">
        <v>131</v>
      </c>
      <c r="I74" s="15">
        <v>3847</v>
      </c>
      <c r="J74" s="7"/>
      <c r="K74" s="15">
        <v>10400000</v>
      </c>
    </row>
    <row r="75" spans="1:11" x14ac:dyDescent="0.2">
      <c r="A75" s="1">
        <v>71</v>
      </c>
      <c r="B75" s="1" t="b">
        <v>0</v>
      </c>
      <c r="C75" s="13">
        <v>41</v>
      </c>
      <c r="D75" s="13">
        <v>4</v>
      </c>
      <c r="E75" s="1" t="s">
        <v>29</v>
      </c>
      <c r="F75" s="14">
        <v>1.05</v>
      </c>
      <c r="G75" s="15">
        <v>2000</v>
      </c>
      <c r="H75" s="15">
        <v>125</v>
      </c>
      <c r="I75" s="15">
        <v>5678</v>
      </c>
      <c r="J75" s="7"/>
      <c r="K75" s="15">
        <v>15100000</v>
      </c>
    </row>
    <row r="76" spans="1:11" x14ac:dyDescent="0.2">
      <c r="A76" s="1">
        <v>72</v>
      </c>
      <c r="B76" s="1" t="b">
        <v>0</v>
      </c>
      <c r="C76" s="13">
        <v>42</v>
      </c>
      <c r="D76" s="13">
        <v>5</v>
      </c>
      <c r="E76" s="1" t="s">
        <v>29</v>
      </c>
      <c r="F76" s="14">
        <v>1.1000000000000001</v>
      </c>
      <c r="G76" s="15">
        <v>2000</v>
      </c>
      <c r="H76" s="15">
        <v>195</v>
      </c>
      <c r="I76" s="15">
        <v>8387</v>
      </c>
      <c r="J76" s="7"/>
      <c r="K76" s="15">
        <v>22500000</v>
      </c>
    </row>
    <row r="77" spans="1:11" x14ac:dyDescent="0.2">
      <c r="A77" s="1">
        <v>73</v>
      </c>
      <c r="B77" s="1" t="b">
        <v>0</v>
      </c>
      <c r="C77" s="13">
        <v>43</v>
      </c>
      <c r="D77" s="13">
        <v>6</v>
      </c>
      <c r="E77" s="1" t="s">
        <v>29</v>
      </c>
      <c r="F77" s="14">
        <v>1.1499999999999999</v>
      </c>
      <c r="G77" s="15">
        <v>2500</v>
      </c>
      <c r="H77" s="15">
        <v>272</v>
      </c>
      <c r="I77" s="15">
        <v>12386</v>
      </c>
      <c r="J77" s="7"/>
      <c r="K77" s="15">
        <v>32600000</v>
      </c>
    </row>
    <row r="78" spans="1:11" x14ac:dyDescent="0.2">
      <c r="A78" s="1">
        <v>74</v>
      </c>
      <c r="B78" s="1" t="b">
        <v>0</v>
      </c>
      <c r="C78" s="13">
        <v>44</v>
      </c>
      <c r="D78" s="13">
        <v>7</v>
      </c>
      <c r="E78" s="1" t="s">
        <v>29</v>
      </c>
      <c r="F78" s="14">
        <v>1.2</v>
      </c>
      <c r="G78" s="15">
        <v>2500</v>
      </c>
      <c r="H78" s="15">
        <v>361</v>
      </c>
      <c r="I78" s="15">
        <v>13624</v>
      </c>
      <c r="J78" s="7"/>
      <c r="K78" s="15">
        <v>49700000</v>
      </c>
    </row>
    <row r="79" spans="1:11" x14ac:dyDescent="0.2">
      <c r="A79" s="1">
        <v>75</v>
      </c>
      <c r="B79" s="1" t="b">
        <v>0</v>
      </c>
      <c r="C79" s="13">
        <v>45</v>
      </c>
      <c r="D79" s="13">
        <v>8</v>
      </c>
      <c r="E79" s="1" t="s">
        <v>29</v>
      </c>
      <c r="F79" s="14">
        <v>1.3</v>
      </c>
      <c r="G79" s="15">
        <v>2500</v>
      </c>
      <c r="H79" s="15">
        <f>365+108</f>
        <v>473</v>
      </c>
      <c r="I79" s="15">
        <v>20119</v>
      </c>
      <c r="J79" s="7"/>
      <c r="K79" s="15">
        <v>70800000</v>
      </c>
    </row>
    <row r="80" spans="1:11" x14ac:dyDescent="0.2">
      <c r="A80" s="1">
        <v>76</v>
      </c>
      <c r="B80" s="1" t="b">
        <v>0</v>
      </c>
      <c r="C80" s="13">
        <v>46</v>
      </c>
      <c r="D80" s="13">
        <v>9</v>
      </c>
      <c r="E80" s="1" t="s">
        <v>29</v>
      </c>
      <c r="F80" s="14">
        <v>1.4</v>
      </c>
      <c r="G80" s="15">
        <v>2500</v>
      </c>
      <c r="H80" s="15">
        <f>365+273</f>
        <v>638</v>
      </c>
      <c r="I80" s="15">
        <v>22130</v>
      </c>
      <c r="J80" s="7"/>
      <c r="K80" s="15">
        <v>98800000</v>
      </c>
    </row>
    <row r="81" spans="1:11" x14ac:dyDescent="0.2">
      <c r="A81" s="1">
        <v>77</v>
      </c>
      <c r="B81" s="1" t="b">
        <v>0</v>
      </c>
      <c r="C81" s="13">
        <v>47</v>
      </c>
      <c r="D81" s="13">
        <v>10</v>
      </c>
      <c r="E81" s="1" t="s">
        <v>29</v>
      </c>
      <c r="F81" s="14">
        <v>1.5</v>
      </c>
      <c r="G81" s="15">
        <v>3000</v>
      </c>
      <c r="H81" s="13">
        <f>365*2+93</f>
        <v>823</v>
      </c>
      <c r="I81" s="15">
        <v>32652</v>
      </c>
      <c r="J81" s="7"/>
      <c r="K81" s="13">
        <v>146000000</v>
      </c>
    </row>
    <row r="82" spans="1:11" x14ac:dyDescent="0.2">
      <c r="A82" s="1">
        <v>78</v>
      </c>
      <c r="B82" s="1" t="b">
        <v>0</v>
      </c>
      <c r="C82" s="1"/>
      <c r="D82" s="1"/>
      <c r="E82" s="1" t="s">
        <v>31</v>
      </c>
      <c r="F82" s="1" t="s">
        <v>32</v>
      </c>
      <c r="G82" s="7"/>
      <c r="H82" s="7"/>
      <c r="I82" s="7"/>
      <c r="J82" s="7"/>
      <c r="K82" s="7"/>
    </row>
    <row r="83" spans="1:11" x14ac:dyDescent="0.2">
      <c r="A83" s="1">
        <v>79</v>
      </c>
      <c r="B83" s="1" t="b">
        <v>1</v>
      </c>
      <c r="C83" s="13">
        <v>36</v>
      </c>
      <c r="D83" s="13">
        <v>1</v>
      </c>
      <c r="E83" s="1" t="s">
        <v>31</v>
      </c>
      <c r="F83" s="14">
        <v>0.9</v>
      </c>
      <c r="G83" s="15">
        <v>17000</v>
      </c>
      <c r="H83" s="15">
        <v>32</v>
      </c>
      <c r="I83" s="15">
        <v>1080</v>
      </c>
      <c r="J83" s="7"/>
      <c r="K83" s="15">
        <v>1660000</v>
      </c>
    </row>
    <row r="84" spans="1:11" x14ac:dyDescent="0.2">
      <c r="A84" s="1">
        <v>80</v>
      </c>
      <c r="B84" s="1" t="b">
        <v>0</v>
      </c>
      <c r="C84" s="13">
        <v>39</v>
      </c>
      <c r="D84" s="13">
        <v>2</v>
      </c>
      <c r="E84" s="1" t="s">
        <v>31</v>
      </c>
      <c r="F84" s="14">
        <v>0.95</v>
      </c>
      <c r="G84" s="15">
        <v>5000</v>
      </c>
      <c r="H84" s="15">
        <v>75</v>
      </c>
      <c r="I84" s="15">
        <v>3477</v>
      </c>
      <c r="J84" s="7"/>
      <c r="K84" s="15">
        <v>6580000</v>
      </c>
    </row>
    <row r="85" spans="1:11" x14ac:dyDescent="0.2">
      <c r="A85" s="1">
        <v>81</v>
      </c>
      <c r="B85" s="1" t="b">
        <v>0</v>
      </c>
      <c r="C85" s="13">
        <v>40</v>
      </c>
      <c r="D85" s="13">
        <v>3</v>
      </c>
      <c r="E85" s="1" t="s">
        <v>31</v>
      </c>
      <c r="F85" s="14">
        <v>1</v>
      </c>
      <c r="G85" s="15">
        <v>2000</v>
      </c>
      <c r="H85" s="15">
        <v>131</v>
      </c>
      <c r="I85" s="15">
        <v>5129</v>
      </c>
      <c r="J85" s="7"/>
      <c r="K85" s="15">
        <v>10400000</v>
      </c>
    </row>
    <row r="86" spans="1:11" x14ac:dyDescent="0.2">
      <c r="A86" s="1">
        <v>82</v>
      </c>
      <c r="B86" s="1" t="b">
        <v>0</v>
      </c>
      <c r="C86" s="13">
        <v>41</v>
      </c>
      <c r="D86" s="13">
        <v>4</v>
      </c>
      <c r="E86" s="1" t="s">
        <v>31</v>
      </c>
      <c r="F86" s="14">
        <v>1.05</v>
      </c>
      <c r="G86" s="15">
        <v>2000</v>
      </c>
      <c r="H86" s="15">
        <v>125</v>
      </c>
      <c r="I86" s="15">
        <v>7571</v>
      </c>
      <c r="J86" s="7"/>
      <c r="K86" s="15">
        <v>15100000</v>
      </c>
    </row>
    <row r="87" spans="1:11" x14ac:dyDescent="0.2">
      <c r="A87" s="1">
        <v>83</v>
      </c>
      <c r="B87" s="1" t="b">
        <v>0</v>
      </c>
      <c r="C87" s="13">
        <v>42</v>
      </c>
      <c r="D87" s="13">
        <v>5</v>
      </c>
      <c r="E87" s="1" t="s">
        <v>31</v>
      </c>
      <c r="F87" s="14">
        <v>1.1000000000000001</v>
      </c>
      <c r="G87" s="15">
        <v>2000</v>
      </c>
      <c r="H87" s="15">
        <v>195</v>
      </c>
      <c r="I87" s="15">
        <v>11182</v>
      </c>
      <c r="J87" s="7"/>
      <c r="K87" s="15">
        <v>22500000</v>
      </c>
    </row>
    <row r="88" spans="1:11" x14ac:dyDescent="0.2">
      <c r="A88" s="1">
        <v>84</v>
      </c>
      <c r="B88" s="1" t="b">
        <v>0</v>
      </c>
      <c r="C88" s="13">
        <v>43</v>
      </c>
      <c r="D88" s="13">
        <v>6</v>
      </c>
      <c r="E88" s="1" t="s">
        <v>31</v>
      </c>
      <c r="F88" s="14">
        <v>1.1499999999999999</v>
      </c>
      <c r="G88" s="15">
        <v>2500</v>
      </c>
      <c r="H88" s="15">
        <v>272</v>
      </c>
      <c r="I88" s="15">
        <v>16514</v>
      </c>
      <c r="J88" s="7"/>
      <c r="K88" s="15">
        <v>32600000</v>
      </c>
    </row>
    <row r="89" spans="1:11" x14ac:dyDescent="0.2">
      <c r="A89" s="1">
        <v>85</v>
      </c>
      <c r="B89" s="1" t="b">
        <v>0</v>
      </c>
      <c r="C89" s="13">
        <v>44</v>
      </c>
      <c r="D89" s="13">
        <v>7</v>
      </c>
      <c r="E89" s="1" t="s">
        <v>31</v>
      </c>
      <c r="F89" s="14">
        <v>1.2</v>
      </c>
      <c r="G89" s="15">
        <v>2500</v>
      </c>
      <c r="H89" s="15">
        <v>361</v>
      </c>
      <c r="I89" s="15">
        <v>18165</v>
      </c>
      <c r="J89" s="7"/>
      <c r="K89" s="15">
        <v>49700000</v>
      </c>
    </row>
    <row r="90" spans="1:11" x14ac:dyDescent="0.2">
      <c r="A90" s="1">
        <v>86</v>
      </c>
      <c r="B90" s="1" t="b">
        <v>0</v>
      </c>
      <c r="C90" s="13">
        <v>45</v>
      </c>
      <c r="D90" s="13">
        <v>8</v>
      </c>
      <c r="E90" s="1" t="s">
        <v>31</v>
      </c>
      <c r="F90" s="14">
        <v>1.3</v>
      </c>
      <c r="G90" s="15">
        <v>2500</v>
      </c>
      <c r="H90" s="15">
        <f>365+108</f>
        <v>473</v>
      </c>
      <c r="I90" s="15">
        <v>26825</v>
      </c>
      <c r="J90" s="7"/>
      <c r="K90" s="15">
        <v>70800000</v>
      </c>
    </row>
    <row r="91" spans="1:11" x14ac:dyDescent="0.2">
      <c r="A91" s="1">
        <v>87</v>
      </c>
      <c r="B91" s="1" t="b">
        <v>0</v>
      </c>
      <c r="C91" s="13">
        <v>46</v>
      </c>
      <c r="D91" s="13">
        <v>9</v>
      </c>
      <c r="E91" s="1" t="s">
        <v>31</v>
      </c>
      <c r="F91" s="14">
        <v>1.4</v>
      </c>
      <c r="G91" s="15">
        <v>2500</v>
      </c>
      <c r="H91" s="15">
        <f>365+273</f>
        <v>638</v>
      </c>
      <c r="I91" s="15">
        <v>29507</v>
      </c>
      <c r="J91" s="7"/>
      <c r="K91" s="15">
        <v>98800000</v>
      </c>
    </row>
    <row r="92" spans="1:11" x14ac:dyDescent="0.2">
      <c r="A92" s="1">
        <v>88</v>
      </c>
      <c r="B92" s="1" t="b">
        <v>0</v>
      </c>
      <c r="C92" s="13">
        <v>47</v>
      </c>
      <c r="D92" s="13">
        <v>10</v>
      </c>
      <c r="E92" s="1" t="s">
        <v>31</v>
      </c>
      <c r="F92" s="14">
        <v>1.5</v>
      </c>
      <c r="G92" s="15">
        <v>3000</v>
      </c>
      <c r="H92" s="13">
        <f>365*2+93</f>
        <v>823</v>
      </c>
      <c r="I92" s="15">
        <v>43536</v>
      </c>
      <c r="J92" s="7"/>
      <c r="K92" s="13">
        <v>146000000</v>
      </c>
    </row>
    <row r="93" spans="1:11" x14ac:dyDescent="0.2">
      <c r="A93" s="1">
        <v>89</v>
      </c>
      <c r="B93" s="1" t="b">
        <v>0</v>
      </c>
      <c r="C93" s="1"/>
      <c r="D93" s="1"/>
      <c r="E93" s="1" t="s">
        <v>33</v>
      </c>
      <c r="F93" s="1" t="s">
        <v>34</v>
      </c>
      <c r="G93" s="7"/>
      <c r="H93" s="7"/>
      <c r="I93" s="7"/>
      <c r="J93" s="7"/>
      <c r="K93" s="7"/>
    </row>
    <row r="94" spans="1:11" x14ac:dyDescent="0.2">
      <c r="A94" s="1">
        <v>90</v>
      </c>
      <c r="B94" s="1" t="b">
        <v>0</v>
      </c>
      <c r="C94" s="13">
        <v>50</v>
      </c>
      <c r="D94" s="13">
        <v>1</v>
      </c>
      <c r="E94" s="1" t="s">
        <v>33</v>
      </c>
      <c r="F94" s="16">
        <v>5</v>
      </c>
      <c r="G94" s="15">
        <v>25000</v>
      </c>
      <c r="H94" s="15">
        <f>365+74</f>
        <v>439</v>
      </c>
      <c r="I94" s="15">
        <v>7000</v>
      </c>
      <c r="J94" s="7"/>
      <c r="K94" s="15">
        <v>354000000</v>
      </c>
    </row>
    <row r="95" spans="1:11" x14ac:dyDescent="0.2">
      <c r="A95" s="1">
        <v>91</v>
      </c>
      <c r="B95" s="1" t="b">
        <v>0</v>
      </c>
      <c r="C95" s="13">
        <v>51</v>
      </c>
      <c r="D95" s="13">
        <v>2</v>
      </c>
      <c r="E95" s="1" t="s">
        <v>33</v>
      </c>
      <c r="F95" s="16">
        <v>20</v>
      </c>
      <c r="G95" s="15">
        <v>2000</v>
      </c>
      <c r="H95" s="15">
        <f>365+87</f>
        <v>452</v>
      </c>
      <c r="I95" s="15">
        <v>7950</v>
      </c>
      <c r="J95" s="7"/>
      <c r="K95" s="15">
        <v>886000000</v>
      </c>
    </row>
    <row r="96" spans="1:11" x14ac:dyDescent="0.2">
      <c r="A96" s="1">
        <v>92</v>
      </c>
      <c r="B96" s="1" t="b">
        <v>0</v>
      </c>
      <c r="C96" s="13">
        <v>52</v>
      </c>
      <c r="D96" s="13">
        <v>3</v>
      </c>
      <c r="E96" s="1" t="s">
        <v>33</v>
      </c>
      <c r="F96" s="16">
        <v>45</v>
      </c>
      <c r="G96" s="15">
        <v>1500</v>
      </c>
      <c r="H96" s="15">
        <v>465</v>
      </c>
      <c r="I96" s="15">
        <v>8900</v>
      </c>
      <c r="J96" s="7"/>
      <c r="K96" s="15">
        <v>1330000000</v>
      </c>
    </row>
    <row r="97" spans="1:11" x14ac:dyDescent="0.2">
      <c r="A97" s="1">
        <v>93</v>
      </c>
      <c r="B97" s="1" t="b">
        <v>0</v>
      </c>
      <c r="C97" s="13">
        <v>53</v>
      </c>
      <c r="D97" s="13">
        <v>4</v>
      </c>
      <c r="E97" s="1" t="s">
        <v>33</v>
      </c>
      <c r="F97" s="16">
        <v>70</v>
      </c>
      <c r="G97" s="15">
        <v>2000</v>
      </c>
      <c r="H97" s="15">
        <f>365+114</f>
        <v>479</v>
      </c>
      <c r="I97" s="15">
        <v>9850</v>
      </c>
      <c r="J97" s="7"/>
      <c r="K97" s="15">
        <v>1990000000</v>
      </c>
    </row>
    <row r="98" spans="1:11" x14ac:dyDescent="0.2">
      <c r="A98" s="1">
        <v>94</v>
      </c>
      <c r="B98" s="1" t="b">
        <v>0</v>
      </c>
      <c r="C98" s="13">
        <v>54</v>
      </c>
      <c r="D98" s="13">
        <v>5</v>
      </c>
      <c r="E98" s="1" t="s">
        <v>33</v>
      </c>
      <c r="F98" s="16">
        <v>100</v>
      </c>
      <c r="G98" s="15">
        <v>2000</v>
      </c>
      <c r="H98" s="15">
        <f>365+129</f>
        <v>494</v>
      </c>
      <c r="I98" s="15">
        <v>10800</v>
      </c>
      <c r="J98" s="7"/>
      <c r="K98" s="15">
        <v>2990000000</v>
      </c>
    </row>
    <row r="99" spans="1:11" x14ac:dyDescent="0.2">
      <c r="A99" s="1">
        <v>95</v>
      </c>
      <c r="B99" s="1" t="b">
        <v>0</v>
      </c>
      <c r="C99" s="13">
        <v>55</v>
      </c>
      <c r="D99" s="13">
        <v>6</v>
      </c>
      <c r="E99" s="1" t="s">
        <v>33</v>
      </c>
      <c r="F99" s="16">
        <v>135</v>
      </c>
      <c r="G99" s="15">
        <v>2000</v>
      </c>
      <c r="H99" s="15">
        <f>365+145</f>
        <v>510</v>
      </c>
      <c r="I99" s="15">
        <v>11750</v>
      </c>
      <c r="J99" s="7"/>
      <c r="K99" s="15">
        <v>4490000000</v>
      </c>
    </row>
    <row r="100" spans="1:11" x14ac:dyDescent="0.2">
      <c r="A100" s="1">
        <v>96</v>
      </c>
      <c r="B100" s="1" t="b">
        <v>0</v>
      </c>
      <c r="C100" s="13">
        <v>56</v>
      </c>
      <c r="D100" s="13">
        <v>7</v>
      </c>
      <c r="E100" s="1" t="s">
        <v>33</v>
      </c>
      <c r="F100" s="16">
        <v>165</v>
      </c>
      <c r="G100" s="15">
        <v>2000</v>
      </c>
      <c r="H100" s="15">
        <f>365+159</f>
        <v>524</v>
      </c>
      <c r="I100" s="15">
        <v>12700</v>
      </c>
      <c r="J100" s="7"/>
      <c r="K100" s="15">
        <v>6730000000</v>
      </c>
    </row>
    <row r="101" spans="1:11" x14ac:dyDescent="0.2">
      <c r="A101" s="1">
        <v>97</v>
      </c>
      <c r="B101" s="1" t="b">
        <v>0</v>
      </c>
      <c r="C101" s="13">
        <v>57</v>
      </c>
      <c r="D101" s="13">
        <v>8</v>
      </c>
      <c r="E101" s="1" t="s">
        <v>33</v>
      </c>
      <c r="F101" s="16">
        <v>215</v>
      </c>
      <c r="G101" s="15">
        <v>2000</v>
      </c>
      <c r="H101" s="15">
        <f>365+175</f>
        <v>540</v>
      </c>
      <c r="I101" s="15">
        <v>13650</v>
      </c>
      <c r="J101" s="7"/>
      <c r="K101" s="15">
        <v>10100000000</v>
      </c>
    </row>
    <row r="102" spans="1:11" x14ac:dyDescent="0.2">
      <c r="A102" s="1">
        <v>98</v>
      </c>
      <c r="B102" s="1" t="b">
        <v>0</v>
      </c>
      <c r="C102" s="13">
        <v>58</v>
      </c>
      <c r="D102" s="13">
        <v>9</v>
      </c>
      <c r="E102" s="1" t="s">
        <v>33</v>
      </c>
      <c r="F102" s="16">
        <v>255</v>
      </c>
      <c r="G102" s="15">
        <v>2500</v>
      </c>
      <c r="H102" s="15">
        <f>365+191</f>
        <v>556</v>
      </c>
      <c r="I102" s="15">
        <v>14600</v>
      </c>
      <c r="J102" s="7"/>
      <c r="K102" s="15">
        <v>15100000000</v>
      </c>
    </row>
    <row r="103" spans="1:11" x14ac:dyDescent="0.2">
      <c r="A103" s="1">
        <v>99</v>
      </c>
      <c r="B103" s="1" t="b">
        <v>0</v>
      </c>
      <c r="C103" s="13">
        <v>59</v>
      </c>
      <c r="D103" s="13">
        <v>10</v>
      </c>
      <c r="E103" s="1" t="s">
        <v>33</v>
      </c>
      <c r="F103" s="16">
        <v>315</v>
      </c>
      <c r="G103" s="15">
        <v>2500</v>
      </c>
      <c r="H103" s="15">
        <f>365+207</f>
        <v>572</v>
      </c>
      <c r="I103" s="15">
        <v>15550</v>
      </c>
      <c r="J103" s="7"/>
      <c r="K103" s="15">
        <v>22700000000</v>
      </c>
    </row>
    <row r="104" spans="1:11" x14ac:dyDescent="0.2">
      <c r="A104" s="1">
        <v>100</v>
      </c>
      <c r="B104" s="1" t="b">
        <v>0</v>
      </c>
      <c r="C104" s="1"/>
      <c r="D104" s="1"/>
      <c r="E104" s="1" t="s">
        <v>35</v>
      </c>
      <c r="F104" s="1" t="s">
        <v>36</v>
      </c>
      <c r="G104" s="7"/>
      <c r="H104" s="7"/>
      <c r="I104" s="7"/>
      <c r="J104" s="7"/>
      <c r="K104" s="7"/>
    </row>
    <row r="105" spans="1:11" x14ac:dyDescent="0.2">
      <c r="A105" s="1">
        <v>101</v>
      </c>
      <c r="B105" s="1" t="b">
        <v>0</v>
      </c>
      <c r="C105" s="17" t="s">
        <v>37</v>
      </c>
      <c r="D105" s="17">
        <v>1</v>
      </c>
      <c r="E105" s="18" t="s">
        <v>35</v>
      </c>
      <c r="F105" s="19">
        <v>1</v>
      </c>
      <c r="G105" s="20">
        <v>45000</v>
      </c>
      <c r="H105" s="20">
        <v>32</v>
      </c>
      <c r="I105" s="20">
        <v>7000</v>
      </c>
      <c r="J105" s="20">
        <v>12000</v>
      </c>
      <c r="K105" s="20">
        <v>1660000</v>
      </c>
    </row>
    <row r="106" spans="1:11" x14ac:dyDescent="0.2">
      <c r="A106" s="1">
        <v>102</v>
      </c>
      <c r="B106" s="1" t="b">
        <v>0</v>
      </c>
      <c r="C106" s="1"/>
      <c r="D106" s="1"/>
      <c r="E106" s="1" t="s">
        <v>38</v>
      </c>
      <c r="F106" s="1" t="s">
        <v>39</v>
      </c>
      <c r="G106" s="7"/>
      <c r="H106" s="7"/>
      <c r="I106" s="7"/>
      <c r="J106" s="7"/>
      <c r="K106" s="7"/>
    </row>
    <row r="107" spans="1:11" x14ac:dyDescent="0.2">
      <c r="A107" s="1">
        <v>103</v>
      </c>
      <c r="B107" s="1" t="b">
        <v>0</v>
      </c>
      <c r="C107" s="17" t="s">
        <v>37</v>
      </c>
      <c r="D107" s="17">
        <v>1</v>
      </c>
      <c r="E107" s="18" t="s">
        <v>38</v>
      </c>
      <c r="F107" s="21">
        <v>2.5000000000000001E-2</v>
      </c>
      <c r="G107" s="20">
        <v>45000</v>
      </c>
      <c r="H107" s="20">
        <v>32</v>
      </c>
      <c r="I107" s="20">
        <v>7000</v>
      </c>
      <c r="J107" s="20">
        <v>12000</v>
      </c>
      <c r="K107" s="20">
        <v>1660000</v>
      </c>
    </row>
    <row r="108" spans="1:11" x14ac:dyDescent="0.2">
      <c r="A108" s="1">
        <v>104</v>
      </c>
      <c r="B108" s="1" t="b">
        <v>0</v>
      </c>
      <c r="C108" s="1"/>
      <c r="D108" s="1"/>
      <c r="E108" s="1" t="s">
        <v>40</v>
      </c>
      <c r="F108" s="1" t="s">
        <v>41</v>
      </c>
      <c r="G108" s="7"/>
      <c r="H108" s="7"/>
      <c r="I108" s="7"/>
      <c r="J108" s="7"/>
      <c r="K108" s="7"/>
    </row>
    <row r="109" spans="1:11" x14ac:dyDescent="0.2">
      <c r="A109" s="1">
        <v>105</v>
      </c>
      <c r="B109" s="1" t="b">
        <v>0</v>
      </c>
      <c r="C109" s="17" t="s">
        <v>37</v>
      </c>
      <c r="D109" s="17">
        <v>1</v>
      </c>
      <c r="E109" s="18" t="s">
        <v>40</v>
      </c>
      <c r="F109" s="19">
        <v>1.5</v>
      </c>
      <c r="G109" s="20">
        <v>45000</v>
      </c>
      <c r="H109" s="20">
        <v>32</v>
      </c>
      <c r="I109" s="20">
        <v>7000</v>
      </c>
      <c r="J109" s="20">
        <v>12000</v>
      </c>
      <c r="K109" s="20">
        <v>1660000</v>
      </c>
    </row>
  </sheetData>
  <autoFilter ref="A4:K109" xr:uid="{00000000-0009-0000-0000-000000000000}">
    <sortState xmlns:xlrd2="http://schemas.microsoft.com/office/spreadsheetml/2017/richdata2" ref="A6:K109">
      <sortCondition ref="A4:A109"/>
      <sortCondition ref="C4:C109"/>
    </sortState>
  </autoFilter>
  <mergeCells count="2">
    <mergeCell ref="A1:D3"/>
    <mergeCell ref="I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Pham</dc:creator>
  <cp:lastModifiedBy>Trung Pham</cp:lastModifiedBy>
  <dcterms:created xsi:type="dcterms:W3CDTF">2023-08-31T09:35:25Z</dcterms:created>
  <dcterms:modified xsi:type="dcterms:W3CDTF">2023-08-31T09:35:25Z</dcterms:modified>
</cp:coreProperties>
</file>