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Шкаф сушильный\"/>
    </mc:Choice>
  </mc:AlternateContent>
  <xr:revisionPtr revIDLastSave="0" documentId="13_ncr:1_{B17DFDC9-CDFB-4DCC-BC30-3579EFB2FFCD}" xr6:coauthVersionLast="47" xr6:coauthVersionMax="47" xr10:uidLastSave="{00000000-0000-0000-0000-000000000000}"/>
  <bookViews>
    <workbookView xWindow="3360" yWindow="3765" windowWidth="22665" windowHeight="1323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D2" i="1"/>
  <c r="D27" i="1"/>
  <c r="D14" i="1"/>
  <c r="D26" i="1"/>
  <c r="D25" i="1"/>
  <c r="D24" i="1"/>
  <c r="D23" i="1"/>
  <c r="D22" i="1"/>
  <c r="D21" i="1"/>
  <c r="D20" i="1"/>
  <c r="D19" i="1"/>
  <c r="D18" i="1"/>
  <c r="D17" i="1"/>
  <c r="D16" i="1"/>
  <c r="D15" i="1"/>
  <c r="D13" i="1"/>
  <c r="D12" i="1"/>
  <c r="D11" i="1"/>
  <c r="D9" i="1"/>
  <c r="D8" i="1"/>
  <c r="D7" i="1"/>
  <c r="D6" i="1"/>
  <c r="B4" i="1"/>
  <c r="D4" i="1" s="1"/>
  <c r="D5" i="1"/>
  <c r="D33" i="1" l="1"/>
  <c r="D32" i="1"/>
  <c r="D31" i="1"/>
</calcChain>
</file>

<file path=xl/sharedStrings.xml><?xml version="1.0" encoding="utf-8"?>
<sst xmlns="http://schemas.openxmlformats.org/spreadsheetml/2006/main" count="74" uniqueCount="58">
  <si>
    <t>наименование</t>
  </si>
  <si>
    <t>ссылка</t>
  </si>
  <si>
    <t>количество п.м / шт</t>
  </si>
  <si>
    <t>Профиль из нержавеющей стали 40х20 х1,5</t>
  </si>
  <si>
    <t>цена, руб/м</t>
  </si>
  <si>
    <t>стоимость</t>
  </si>
  <si>
    <t>ППУ панель 25мм</t>
  </si>
  <si>
    <t>ППУ панель 25мм 25х1250х2500</t>
  </si>
  <si>
    <t>Профиль окантовочный 25мм</t>
  </si>
  <si>
    <t>Уголок нерж. 20Х20</t>
  </si>
  <si>
    <t>Полоса нерж. 80Х2</t>
  </si>
  <si>
    <t>петля карточная 50х30</t>
  </si>
  <si>
    <t>Петля карточная 50х30</t>
  </si>
  <si>
    <t>Уголок п-образный нерж (Профиль алюминиевый П-образный 20х20х20х2 мм)</t>
  </si>
  <si>
    <t>Профиль алюминиевый П-образный 20х20х20х2 мм</t>
  </si>
  <si>
    <t>термопреобразователь</t>
  </si>
  <si>
    <t>признак</t>
  </si>
  <si>
    <t>термопреобразователь ДТС 044 50м</t>
  </si>
  <si>
    <t>Вентилятор канальный ESQ ВКК 160</t>
  </si>
  <si>
    <t>Лампа ENR-22 сигнальная зеленая с подсветкой неон 240В</t>
  </si>
  <si>
    <t>Лампа сигнальная</t>
  </si>
  <si>
    <t>Выключатель автоматический трехполюсный 25А</t>
  </si>
  <si>
    <t>Выключатель автоматический однополюсный 6А</t>
  </si>
  <si>
    <t>Пускатель магнитный КМЭ 25А катушка управления 220В</t>
  </si>
  <si>
    <t>реле твердотельное MD-xx44.ZD3</t>
  </si>
  <si>
    <t>Реле твердотельное</t>
  </si>
  <si>
    <t>Переключатель кнопочный ВК-44-21-11161</t>
  </si>
  <si>
    <t>Выключатель кнопочный ВК 43-21-11110-54 УХЛ2 красный</t>
  </si>
  <si>
    <t>Выключатель кнопочный ВК 43-21-11130-54 УХЛ2, Красный</t>
  </si>
  <si>
    <t>Выключатель кнопочный ВК 43-21-11130-54 УХЛ2, Красный (грибок)</t>
  </si>
  <si>
    <t>Выключатель кнопочный ВК 43-21-11110-54 УХЛ2 черный</t>
  </si>
  <si>
    <t>Выключатель кнопочный ВК 43-21-11110-54 черный</t>
  </si>
  <si>
    <t>Терморегулятор ТРМ500</t>
  </si>
  <si>
    <t>ИТОГО</t>
  </si>
  <si>
    <t>Металлопрокат</t>
  </si>
  <si>
    <t>Электрические материалы</t>
  </si>
  <si>
    <t>Провод ПУГВ 1х0.5</t>
  </si>
  <si>
    <t>Регулятор скорости внутренний монтаж, максимальный ток нагрузки 2,5 А</t>
  </si>
  <si>
    <t>Регулятор скорости</t>
  </si>
  <si>
    <t>Корпус металлический ЩМП-3-0 (650х500х220мм) У2   IP54</t>
  </si>
  <si>
    <t>Корпус металлический ЩМП-3-0</t>
  </si>
  <si>
    <t>температура</t>
  </si>
  <si>
    <t>AI</t>
  </si>
  <si>
    <t>тип</t>
  </si>
  <si>
    <t>кол-во</t>
  </si>
  <si>
    <t>DI</t>
  </si>
  <si>
    <t>кнопка вкл/выкл</t>
  </si>
  <si>
    <t>реле тен</t>
  </si>
  <si>
    <t>вентилятор</t>
  </si>
  <si>
    <t>DО</t>
  </si>
  <si>
    <t>АО</t>
  </si>
  <si>
    <t>ТЭН 2 кВт</t>
  </si>
  <si>
    <t>Воздушный ТЭН 2 кВт</t>
  </si>
  <si>
    <t>ПИД регулятор ТРМ 148</t>
  </si>
  <si>
    <t>Датчик влажности</t>
  </si>
  <si>
    <t>Датчик влажости SHA02-79V114</t>
  </si>
  <si>
    <t>Труба нержавеющая 20х10</t>
  </si>
  <si>
    <t>Профиль 40х20х1,5 нерж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</si>
</sst>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1"/>
    <xf numFmtId="0" fontId="0" fillId="0" borderId="4" xfId="0" applyBorder="1" applyAlignment="1">
      <alignment horizontal="center"/>
    </xf>
    <xf numFmtId="2" fontId="0" fillId="0" borderId="0" xfId="0" applyNumberFormat="1"/>
    <xf numFmtId="0" fontId="0" fillId="0" borderId="2" xfId="0" applyBorder="1"/>
    <xf numFmtId="2" fontId="3" fillId="0" borderId="5" xfId="0" applyNumberFormat="1" applyFont="1" applyBorder="1"/>
    <xf numFmtId="0" fontId="2" fillId="0" borderId="1" xfId="0" applyFont="1" applyBorder="1"/>
    <xf numFmtId="0" fontId="0" fillId="2" borderId="6" xfId="0" applyFont="1" applyFill="1" applyBorder="1"/>
    <xf numFmtId="0" fontId="0" fillId="0" borderId="6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EDA04B-7FF8-4B8C-8F31-2230E645DF92}" name="Таблица1" displayName="Таблица1" ref="A1:F27" totalsRowShown="0" headerRowDxfId="11" headerRowBorderDxfId="10" tableBorderDxfId="9">
  <autoFilter ref="A1:F27" xr:uid="{22EDA04B-7FF8-4B8C-8F31-2230E645DF92}"/>
  <tableColumns count="6">
    <tableColumn id="1" xr3:uid="{FB8D9F2F-42B7-44D9-893B-D2ED7E7C5779}" name="наименование"/>
    <tableColumn id="2" xr3:uid="{E9DD30F8-D0EA-42F3-9A0F-A45503A10003}" name="количество п.м / шт" dataDxfId="8" totalsRowDxfId="7"/>
    <tableColumn id="3" xr3:uid="{48FC3E70-785E-4008-91E9-1A45ABA0D34D}" name="цена, руб/м" dataDxfId="6" totalsRowDxfId="5"/>
    <tableColumn id="5" xr3:uid="{389DE6AD-8D8B-46B6-B9F0-9C447A0642F6}" name="стоимость" dataDxfId="4" totalsRowDxfId="3">
      <calculatedColumnFormula>Таблица1[[#This Row],[цена, руб/м]]*Таблица1[[#This Row],[количество п.м / шт]]</calculatedColumnFormula>
    </tableColumn>
    <tableColumn id="4" xr3:uid="{BD443007-CF3F-4E84-BB0D-DD9A56888901}" name="ссылка" totalsRowDxfId="2" dataCellStyle="Гиперссылка"/>
    <tableColumn id="6" xr3:uid="{B6427B89-0463-449C-AD01-E96322767E4E}" name="признак" dataDxfId="1" totalsRowDxfId="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1D9699-E986-413D-837F-7634F9F3457F}" name="Таблица2" displayName="Таблица2" ref="A1:C5" totalsRowShown="0">
  <autoFilter ref="A1:C5" xr:uid="{E91D9699-E986-413D-837F-7634F9F3457F}">
    <filterColumn colId="0" hiddenButton="1"/>
    <filterColumn colId="1" hiddenButton="1"/>
    <filterColumn colId="2" hiddenButton="1"/>
  </autoFilter>
  <tableColumns count="3">
    <tableColumn id="1" xr3:uid="{40A146F3-884F-4E95-8B09-2800A70E1AF8}" name="наименование"/>
    <tableColumn id="2" xr3:uid="{17AB3B4F-A3A4-4BAB-9128-D2DCCFF56912}" name="тип"/>
    <tableColumn id="3" xr3:uid="{95542C53-21AA-43D1-A0B3-938A294FEE6B}" name="кол-в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wen.ru/product/termopreobrazovatel_soprotivleniya_dlya_izmereniya_temperaturi_vozduha_datchik_temperaturi_vozduha/video" TargetMode="External"/><Relationship Id="rId13" Type="http://schemas.openxmlformats.org/officeDocument/2006/relationships/hyperlink" Target="https://www.etm.ru/cat/nn/9765748" TargetMode="External"/><Relationship Id="rId18" Type="http://schemas.openxmlformats.org/officeDocument/2006/relationships/hyperlink" Target="https://www.etm.ru/cat/nn/9164320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ryazan.stroyportal.ru/catalog/section-sendvich-paneli-3162/profil-pobraznyy-plastikovyy-okantovochnyy-25mm-688843994/" TargetMode="External"/><Relationship Id="rId21" Type="http://schemas.openxmlformats.org/officeDocument/2006/relationships/hyperlink" Target="https://ryazan.vseinstrumenti.ru/rashodnie-materialy/klimat-obor/dlya-ventilyacionnogo-oborudovaniya/pulty-i-bloki-upravleniya-ventilyatsiej/era-/skorosti-vnutrennij-montazh-maksimalnyj-tok-nagruzki-2-5-a-rs-v-2-5a-87-627/" TargetMode="External"/><Relationship Id="rId7" Type="http://schemas.openxmlformats.org/officeDocument/2006/relationships/hyperlink" Target="https://st-man.ru/catalog/alyuminiy/profil_alyuminievyy/shveller_alyuminievyy/profil_alyuminievyy_p_obraznyy_20kh20kh20kh2_mm.html" TargetMode="External"/><Relationship Id="rId12" Type="http://schemas.openxmlformats.org/officeDocument/2006/relationships/hyperlink" Target="https://www.etm.ru/cat/nn/9532885" TargetMode="External"/><Relationship Id="rId17" Type="http://schemas.openxmlformats.org/officeDocument/2006/relationships/hyperlink" Target="https://www.etm.ru/cat/nn/9672746" TargetMode="External"/><Relationship Id="rId25" Type="http://schemas.openxmlformats.org/officeDocument/2006/relationships/hyperlink" Target="https://st-man.ru/catalog/nerzhaveyka/truba_nerzhaveyushchaya/truba_pryamougolnaya_nerzhaveyushchaya_aisi_304/truba_nerzhaveyushchaya_20kh10kh1_5_mm_aisi_201_shlifovannaya.html" TargetMode="External"/><Relationship Id="rId2" Type="http://schemas.openxmlformats.org/officeDocument/2006/relationships/hyperlink" Target="https://www.ventmodern.ru/katalog/sendvich-paneli/tolschina-25mm/sendvich-panel-ppu-25h1250h2500-mm-ral-cink" TargetMode="External"/><Relationship Id="rId16" Type="http://schemas.openxmlformats.org/officeDocument/2006/relationships/hyperlink" Target="https://www.etm.ru/cat/nn/9164310" TargetMode="External"/><Relationship Id="rId20" Type="http://schemas.openxmlformats.org/officeDocument/2006/relationships/hyperlink" Target="https://www.etm.ru/cat/nn/9740090" TargetMode="External"/><Relationship Id="rId1" Type="http://schemas.openxmlformats.org/officeDocument/2006/relationships/hyperlink" Target="https://st-man.ru/catalog/nerzhaveyka/truba_nerzhaveyushchaya/truba_pryamougolnaya_nerzhaveyushchaya_aisi_304/truba_nerzhaveyushchaya_40kh20kh1_5_mm_aisi_304_matovaya.html" TargetMode="External"/><Relationship Id="rId6" Type="http://schemas.openxmlformats.org/officeDocument/2006/relationships/hyperlink" Target="https://www.vsezamki.ru/catalog/petli_nakladnye/140830/" TargetMode="External"/><Relationship Id="rId11" Type="http://schemas.openxmlformats.org/officeDocument/2006/relationships/hyperlink" Target="https://www.etm.ru/cat/nn/4876764" TargetMode="External"/><Relationship Id="rId24" Type="http://schemas.openxmlformats.org/officeDocument/2006/relationships/hyperlink" Target="https://beskonta.ru/product/datchik-vlazhnosti-sha02-79v114-kanalnyy/" TargetMode="External"/><Relationship Id="rId5" Type="http://schemas.openxmlformats.org/officeDocument/2006/relationships/hyperlink" Target="https://st-man.ru/catalog/nerzhaveyka/nerzhaveyushchiy_metalloprokat/polosa_nerzhaveyushchaya/polosa_nerzhaveyka_80kh5_aisi_304_matovaya.html" TargetMode="External"/><Relationship Id="rId15" Type="http://schemas.openxmlformats.org/officeDocument/2006/relationships/hyperlink" Target="https://www.etm.ru/cat/nn/1443097" TargetMode="External"/><Relationship Id="rId23" Type="http://schemas.openxmlformats.org/officeDocument/2006/relationships/hyperlink" Target="https://www.minimaks.ru/product/ten-170a-13-2-0-o-220-u-obraznyy-uglerodnaya-stal-obduvaemyy-vozdukh-trubchatyy-elektronagrevatel/?" TargetMode="External"/><Relationship Id="rId10" Type="http://schemas.openxmlformats.org/officeDocument/2006/relationships/hyperlink" Target="https://www.etm.ru/cat/nn/9693521" TargetMode="External"/><Relationship Id="rId19" Type="http://schemas.openxmlformats.org/officeDocument/2006/relationships/hyperlink" Target="https://owen-prom.ru/products/trm500-ekonomichnyy-termoregulyator-s-moschnym-rele-i-krupnym-indikatorom/" TargetMode="External"/><Relationship Id="rId4" Type="http://schemas.openxmlformats.org/officeDocument/2006/relationships/hyperlink" Target="https://st-man.ru/catalog/nerzhaveyka/nerzhaveyushchiy_metalloprokat/ugolok_nerzhaveyushchiy/ugolok_nerzhaveyushchiy_20kh20kh1_5_mm_shlifovannyy.html" TargetMode="External"/><Relationship Id="rId9" Type="http://schemas.openxmlformats.org/officeDocument/2006/relationships/hyperlink" Target="https://www.etm.ru/cat/nn/8433254" TargetMode="External"/><Relationship Id="rId14" Type="http://schemas.openxmlformats.org/officeDocument/2006/relationships/hyperlink" Target="https://owen.ru/product/md_xx44zd3" TargetMode="External"/><Relationship Id="rId22" Type="http://schemas.openxmlformats.org/officeDocument/2006/relationships/hyperlink" Target="https://www.etm.ru/catalog?searchValue=%D0%9A%D0%BE%D1%80%D0%BF%D1%83%D1%81%20%D0%BC%D0%B5%D1%82%D0%B0%D0%BB%D0%BB%D0%B8%D1%87%D0%B5%D1%81%D0%BA%D0%B8%D0%B9%20%D0%A9%D0%9C%D0%9F-3-0%20(650%D1%85500%D1%85220%D0%BC%D0%BC)%20%D0%A32%20%20%20IP54%20IEK" TargetMode="External"/><Relationship Id="rId27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6" workbookViewId="0">
      <selection activeCell="E33" sqref="E33"/>
    </sheetView>
  </sheetViews>
  <sheetFormatPr defaultRowHeight="15" outlineLevelCol="1" x14ac:dyDescent="0.25"/>
  <cols>
    <col min="1" max="1" width="72.5703125" customWidth="1"/>
    <col min="2" max="2" width="21.42578125" customWidth="1"/>
    <col min="3" max="4" width="14.28515625" customWidth="1"/>
    <col min="5" max="5" width="49.28515625" bestFit="1" customWidth="1"/>
    <col min="6" max="6" width="9.140625" hidden="1" customWidth="1" outlineLevel="1"/>
    <col min="7" max="7" width="9.140625" collapsed="1"/>
  </cols>
  <sheetData>
    <row r="1" spans="1:6" ht="15.75" thickBot="1" x14ac:dyDescent="0.3">
      <c r="A1" s="4" t="s">
        <v>0</v>
      </c>
      <c r="B1" s="5" t="s">
        <v>2</v>
      </c>
      <c r="C1" s="5" t="s">
        <v>4</v>
      </c>
      <c r="D1" s="5" t="s">
        <v>5</v>
      </c>
      <c r="E1" s="6" t="s">
        <v>1</v>
      </c>
      <c r="F1" s="9" t="s">
        <v>16</v>
      </c>
    </row>
    <row r="2" spans="1:6" x14ac:dyDescent="0.25">
      <c r="A2" s="17" t="s">
        <v>56</v>
      </c>
      <c r="B2" s="16">
        <v>7.2</v>
      </c>
      <c r="C2" s="16">
        <v>263</v>
      </c>
      <c r="D2" s="16">
        <f>Таблица1[[#This Row],[цена, руб/м]]*Таблица1[[#This Row],[количество п.м / шт]]</f>
        <v>1893.6000000000001</v>
      </c>
      <c r="E2" s="18" t="s">
        <v>56</v>
      </c>
      <c r="F2" s="16"/>
    </row>
    <row r="3" spans="1:6" x14ac:dyDescent="0.25">
      <c r="A3" s="1" t="s">
        <v>3</v>
      </c>
      <c r="B3" s="2">
        <f>16.2-$B$2</f>
        <v>9</v>
      </c>
      <c r="C3" s="2">
        <v>797</v>
      </c>
      <c r="D3" s="2">
        <f>Таблица1[[#This Row],[цена, руб/м]]*Таблица1[[#This Row],[количество п.м / шт]]</f>
        <v>7173</v>
      </c>
      <c r="E3" s="3" t="s">
        <v>57</v>
      </c>
      <c r="F3" s="7">
        <v>0</v>
      </c>
    </row>
    <row r="4" spans="1:6" x14ac:dyDescent="0.25">
      <c r="A4" s="1" t="s">
        <v>7</v>
      </c>
      <c r="B4" s="2">
        <f>_xlfn.CEILING.MATH(7/(1.25*2.5))</f>
        <v>3</v>
      </c>
      <c r="C4" s="2">
        <v>9008.32</v>
      </c>
      <c r="D4" s="2">
        <f>Таблица1[[#This Row],[цена, руб/м]]*Таблица1[[#This Row],[количество п.м / шт]]</f>
        <v>27024.959999999999</v>
      </c>
      <c r="E4" s="3" t="s">
        <v>6</v>
      </c>
      <c r="F4" s="7">
        <v>0</v>
      </c>
    </row>
    <row r="5" spans="1:6" x14ac:dyDescent="0.25">
      <c r="A5" s="1" t="s">
        <v>8</v>
      </c>
      <c r="B5" s="2">
        <v>14.7</v>
      </c>
      <c r="C5" s="2">
        <v>45</v>
      </c>
      <c r="D5" s="2">
        <f>Таблица1[[#This Row],[цена, руб/м]]*Таблица1[[#This Row],[количество п.м / шт]]</f>
        <v>661.5</v>
      </c>
      <c r="E5" s="3" t="s">
        <v>8</v>
      </c>
      <c r="F5" s="7">
        <v>0</v>
      </c>
    </row>
    <row r="6" spans="1:6" x14ac:dyDescent="0.25">
      <c r="A6" s="1" t="s">
        <v>9</v>
      </c>
      <c r="B6" s="2">
        <v>20</v>
      </c>
      <c r="C6" s="2">
        <v>483</v>
      </c>
      <c r="D6" s="2">
        <f>Таблица1[[#This Row],[цена, руб/м]]*Таблица1[[#This Row],[количество п.м / шт]]</f>
        <v>9660</v>
      </c>
      <c r="E6" s="3" t="s">
        <v>9</v>
      </c>
      <c r="F6" s="7">
        <v>0</v>
      </c>
    </row>
    <row r="7" spans="1:6" x14ac:dyDescent="0.25">
      <c r="A7" s="1" t="s">
        <v>13</v>
      </c>
      <c r="B7" s="2">
        <v>4</v>
      </c>
      <c r="C7" s="2">
        <v>190</v>
      </c>
      <c r="D7" s="2">
        <f>Таблица1[[#This Row],[цена, руб/м]]*Таблица1[[#This Row],[количество п.м / шт]]</f>
        <v>760</v>
      </c>
      <c r="E7" s="3" t="s">
        <v>14</v>
      </c>
      <c r="F7" s="7">
        <v>0</v>
      </c>
    </row>
    <row r="8" spans="1:6" x14ac:dyDescent="0.25">
      <c r="A8" s="1" t="s">
        <v>10</v>
      </c>
      <c r="B8" s="2">
        <v>4.5</v>
      </c>
      <c r="C8" s="2">
        <v>1845</v>
      </c>
      <c r="D8" s="2">
        <f>Таблица1[[#This Row],[цена, руб/м]]*Таблица1[[#This Row],[количество п.м / шт]]</f>
        <v>8302.5</v>
      </c>
      <c r="E8" s="3" t="s">
        <v>10</v>
      </c>
      <c r="F8" s="7">
        <v>0</v>
      </c>
    </row>
    <row r="9" spans="1:6" x14ac:dyDescent="0.25">
      <c r="A9" s="1" t="s">
        <v>12</v>
      </c>
      <c r="B9" s="2">
        <v>4</v>
      </c>
      <c r="C9" s="2">
        <v>18</v>
      </c>
      <c r="D9" s="2">
        <f>Таблица1[[#This Row],[цена, руб/м]]*Таблица1[[#This Row],[количество п.м / шт]]</f>
        <v>72</v>
      </c>
      <c r="E9" s="3" t="s">
        <v>11</v>
      </c>
      <c r="F9" s="7">
        <v>0</v>
      </c>
    </row>
    <row r="10" spans="1:6" x14ac:dyDescent="0.25">
      <c r="A10" s="1"/>
      <c r="B10" s="2"/>
      <c r="C10" s="2"/>
      <c r="D10" s="2"/>
      <c r="E10" s="3"/>
      <c r="F10" s="7"/>
    </row>
    <row r="11" spans="1:6" x14ac:dyDescent="0.25">
      <c r="A11" s="1" t="s">
        <v>17</v>
      </c>
      <c r="B11" s="2">
        <v>4</v>
      </c>
      <c r="C11" s="2">
        <v>1122</v>
      </c>
      <c r="D11" s="2">
        <f>Таблица1[[#This Row],[цена, руб/м]]*Таблица1[[#This Row],[количество п.м / шт]]</f>
        <v>4488</v>
      </c>
      <c r="E11" s="3" t="s">
        <v>15</v>
      </c>
      <c r="F11" s="7">
        <v>1</v>
      </c>
    </row>
    <row r="12" spans="1:6" x14ac:dyDescent="0.25">
      <c r="A12" t="s">
        <v>18</v>
      </c>
      <c r="B12" s="7">
        <v>1</v>
      </c>
      <c r="C12" s="7">
        <v>14000</v>
      </c>
      <c r="D12" s="7">
        <f>Таблица1[[#This Row],[цена, руб/м]]*Таблица1[[#This Row],[количество п.м / шт]]</f>
        <v>14000</v>
      </c>
      <c r="E12" s="8" t="s">
        <v>18</v>
      </c>
      <c r="F12" s="7">
        <v>1</v>
      </c>
    </row>
    <row r="13" spans="1:6" x14ac:dyDescent="0.25">
      <c r="A13" t="s">
        <v>52</v>
      </c>
      <c r="B13" s="7">
        <v>12</v>
      </c>
      <c r="C13" s="7">
        <v>570</v>
      </c>
      <c r="D13" s="7">
        <f>Таблица1[[#This Row],[цена, руб/м]]*Таблица1[[#This Row],[количество п.м / шт]]</f>
        <v>6840</v>
      </c>
      <c r="E13" s="3" t="s">
        <v>51</v>
      </c>
      <c r="F13" s="7">
        <v>1</v>
      </c>
    </row>
    <row r="14" spans="1:6" x14ac:dyDescent="0.25">
      <c r="A14" t="s">
        <v>19</v>
      </c>
      <c r="B14" s="7">
        <v>4</v>
      </c>
      <c r="C14" s="7">
        <v>67</v>
      </c>
      <c r="D14" s="7">
        <f>Таблица1[[#This Row],[цена, руб/м]]*Таблица1[[#This Row],[количество п.м / шт]]</f>
        <v>268</v>
      </c>
      <c r="E14" s="8" t="s">
        <v>20</v>
      </c>
      <c r="F14" s="7">
        <v>1</v>
      </c>
    </row>
    <row r="15" spans="1:6" x14ac:dyDescent="0.25">
      <c r="A15" t="s">
        <v>21</v>
      </c>
      <c r="B15" s="7">
        <v>1</v>
      </c>
      <c r="C15" s="7">
        <v>430</v>
      </c>
      <c r="D15" s="7">
        <f>Таблица1[[#This Row],[цена, руб/м]]*Таблица1[[#This Row],[количество п.м / шт]]</f>
        <v>430</v>
      </c>
      <c r="E15" s="8" t="s">
        <v>21</v>
      </c>
      <c r="F15" s="7">
        <v>1</v>
      </c>
    </row>
    <row r="16" spans="1:6" x14ac:dyDescent="0.25">
      <c r="A16" t="s">
        <v>22</v>
      </c>
      <c r="B16" s="7">
        <v>1</v>
      </c>
      <c r="C16" s="7">
        <v>200</v>
      </c>
      <c r="D16" s="7">
        <f>Таблица1[[#This Row],[цена, руб/м]]*Таблица1[[#This Row],[количество п.м / шт]]</f>
        <v>200</v>
      </c>
      <c r="E16" s="8" t="s">
        <v>22</v>
      </c>
      <c r="F16" s="7">
        <v>1</v>
      </c>
    </row>
    <row r="17" spans="1:6" x14ac:dyDescent="0.25">
      <c r="A17" t="s">
        <v>23</v>
      </c>
      <c r="B17" s="7">
        <v>1</v>
      </c>
      <c r="C17" s="7">
        <v>1460</v>
      </c>
      <c r="D17" s="7">
        <f>Таблица1[[#This Row],[цена, руб/м]]*Таблица1[[#This Row],[количество п.м / шт]]</f>
        <v>1460</v>
      </c>
      <c r="E17" s="8" t="s">
        <v>23</v>
      </c>
      <c r="F17" s="7">
        <v>1</v>
      </c>
    </row>
    <row r="18" spans="1:6" x14ac:dyDescent="0.25">
      <c r="A18" t="s">
        <v>24</v>
      </c>
      <c r="B18" s="7">
        <v>4</v>
      </c>
      <c r="C18" s="7">
        <v>818</v>
      </c>
      <c r="D18" s="7">
        <f>Таблица1[[#This Row],[цена, руб/м]]*Таблица1[[#This Row],[количество п.м / шт]]</f>
        <v>3272</v>
      </c>
      <c r="E18" s="8" t="s">
        <v>25</v>
      </c>
      <c r="F18" s="7">
        <v>1</v>
      </c>
    </row>
    <row r="19" spans="1:6" x14ac:dyDescent="0.25">
      <c r="A19" t="s">
        <v>26</v>
      </c>
      <c r="B19" s="7">
        <v>1</v>
      </c>
      <c r="C19" s="7">
        <v>750</v>
      </c>
      <c r="D19" s="7">
        <f>Таблица1[[#This Row],[цена, руб/м]]*Таблица1[[#This Row],[количество п.м / шт]]</f>
        <v>750</v>
      </c>
      <c r="E19" s="8" t="s">
        <v>26</v>
      </c>
      <c r="F19" s="7">
        <v>1</v>
      </c>
    </row>
    <row r="20" spans="1:6" x14ac:dyDescent="0.25">
      <c r="A20" t="s">
        <v>27</v>
      </c>
      <c r="B20" s="7">
        <v>0</v>
      </c>
      <c r="C20" s="7">
        <v>564</v>
      </c>
      <c r="D20" s="7">
        <f>Таблица1[[#This Row],[цена, руб/м]]*Таблица1[[#This Row],[количество п.м / шт]]</f>
        <v>0</v>
      </c>
      <c r="E20" s="8" t="s">
        <v>27</v>
      </c>
      <c r="F20" s="7">
        <v>1</v>
      </c>
    </row>
    <row r="21" spans="1:6" x14ac:dyDescent="0.25">
      <c r="A21" t="s">
        <v>28</v>
      </c>
      <c r="B21" s="7">
        <v>1</v>
      </c>
      <c r="C21" s="7">
        <v>592</v>
      </c>
      <c r="D21" s="7">
        <f>Таблица1[[#This Row],[цена, руб/м]]*Таблица1[[#This Row],[количество п.м / шт]]</f>
        <v>592</v>
      </c>
      <c r="E21" s="8" t="s">
        <v>29</v>
      </c>
      <c r="F21" s="7">
        <v>1</v>
      </c>
    </row>
    <row r="22" spans="1:6" x14ac:dyDescent="0.25">
      <c r="A22" t="s">
        <v>30</v>
      </c>
      <c r="B22" s="7">
        <v>1</v>
      </c>
      <c r="C22" s="7">
        <v>564</v>
      </c>
      <c r="D22" s="7">
        <f>Таблица1[[#This Row],[цена, руб/м]]*Таблица1[[#This Row],[количество п.м / шт]]</f>
        <v>564</v>
      </c>
      <c r="E22" s="8" t="s">
        <v>31</v>
      </c>
      <c r="F22" s="7">
        <v>1</v>
      </c>
    </row>
    <row r="23" spans="1:6" x14ac:dyDescent="0.25">
      <c r="A23" t="s">
        <v>53</v>
      </c>
      <c r="B23" s="7">
        <v>1</v>
      </c>
      <c r="C23" s="7">
        <v>28800</v>
      </c>
      <c r="D23" s="7">
        <f>Таблица1[[#This Row],[цена, руб/м]]*Таблица1[[#This Row],[количество п.м / шт]]</f>
        <v>28800</v>
      </c>
      <c r="E23" s="8" t="s">
        <v>32</v>
      </c>
      <c r="F23" s="7">
        <v>1</v>
      </c>
    </row>
    <row r="24" spans="1:6" x14ac:dyDescent="0.25">
      <c r="A24" t="s">
        <v>37</v>
      </c>
      <c r="B24" s="7">
        <v>1</v>
      </c>
      <c r="C24" s="7">
        <v>2830</v>
      </c>
      <c r="D24" s="7">
        <f>Таблица1[[#This Row],[цена, руб/м]]*Таблица1[[#This Row],[количество п.м / шт]]</f>
        <v>2830</v>
      </c>
      <c r="E24" s="8" t="s">
        <v>38</v>
      </c>
      <c r="F24" s="7">
        <v>1</v>
      </c>
    </row>
    <row r="25" spans="1:6" x14ac:dyDescent="0.25">
      <c r="A25" t="s">
        <v>36</v>
      </c>
      <c r="B25" s="7">
        <v>50</v>
      </c>
      <c r="C25" s="7">
        <v>8.5</v>
      </c>
      <c r="D25" s="7">
        <f>Таблица1[[#This Row],[цена, руб/м]]*Таблица1[[#This Row],[количество п.м / шт]]</f>
        <v>425</v>
      </c>
      <c r="E25" s="8" t="s">
        <v>36</v>
      </c>
      <c r="F25" s="7">
        <v>1</v>
      </c>
    </row>
    <row r="26" spans="1:6" x14ac:dyDescent="0.25">
      <c r="A26" t="s">
        <v>39</v>
      </c>
      <c r="B26" s="7">
        <v>1</v>
      </c>
      <c r="C26" s="7">
        <v>8300</v>
      </c>
      <c r="D26" s="7">
        <f>Таблица1[[#This Row],[цена, руб/м]]*Таблица1[[#This Row],[количество п.м / шт]]</f>
        <v>8300</v>
      </c>
      <c r="E26" s="8" t="s">
        <v>40</v>
      </c>
      <c r="F26" s="7">
        <v>1</v>
      </c>
    </row>
    <row r="27" spans="1:6" x14ac:dyDescent="0.25">
      <c r="A27" t="s">
        <v>55</v>
      </c>
      <c r="B27" s="7">
        <v>1</v>
      </c>
      <c r="C27" s="7">
        <v>7000</v>
      </c>
      <c r="D27" s="7">
        <f>Таблица1[[#This Row],[цена, руб/м]]*Таблица1[[#This Row],[количество п.м / шт]]</f>
        <v>7000</v>
      </c>
      <c r="E27" s="8" t="s">
        <v>54</v>
      </c>
      <c r="F27" s="7"/>
    </row>
    <row r="28" spans="1:6" x14ac:dyDescent="0.25">
      <c r="B28" s="7"/>
      <c r="C28" s="7"/>
      <c r="D28" s="7"/>
      <c r="E28" s="8"/>
      <c r="F28" s="7"/>
    </row>
    <row r="29" spans="1:6" x14ac:dyDescent="0.25">
      <c r="B29" s="7"/>
      <c r="C29" s="7"/>
      <c r="D29" s="7"/>
      <c r="E29" s="8"/>
      <c r="F29" s="7"/>
    </row>
    <row r="30" spans="1:6" ht="15.75" thickBot="1" x14ac:dyDescent="0.3">
      <c r="B30" s="7"/>
      <c r="C30" s="7"/>
      <c r="D30" s="7"/>
      <c r="E30" s="8"/>
      <c r="F30" s="7"/>
    </row>
    <row r="31" spans="1:6" ht="15.75" thickBot="1" x14ac:dyDescent="0.3">
      <c r="A31" s="13" t="s">
        <v>33</v>
      </c>
      <c r="B31" s="11"/>
      <c r="C31" s="11"/>
      <c r="D31" s="12">
        <f>SUBTOTAL(109,Таблица1[стоимость])</f>
        <v>135766.56</v>
      </c>
    </row>
    <row r="32" spans="1:6" x14ac:dyDescent="0.25">
      <c r="A32" t="s">
        <v>34</v>
      </c>
      <c r="D32" s="10">
        <f>SUMIF(Таблица1[признак],0,Таблица1[стоимость])</f>
        <v>53653.96</v>
      </c>
    </row>
    <row r="33" spans="1:4" x14ac:dyDescent="0.25">
      <c r="A33" t="s">
        <v>35</v>
      </c>
      <c r="D33" s="10">
        <f>SUMIF(Таблица1[признак],1,Таблица1[стоимость])</f>
        <v>73219</v>
      </c>
    </row>
  </sheetData>
  <hyperlinks>
    <hyperlink ref="E3" r:id="rId1" display="профиль 40х20х1,5 нерж" xr:uid="{4ECAA0FB-A295-4112-A16D-F33DA1D4A9E5}"/>
    <hyperlink ref="E4" r:id="rId2" xr:uid="{6D01944E-248C-478B-9BCE-3950BD5FC7E5}"/>
    <hyperlink ref="E5" r:id="rId3" xr:uid="{F3337823-3DA4-4899-81A2-DB31D9B951AA}"/>
    <hyperlink ref="E6" r:id="rId4" xr:uid="{D8672D1E-B138-462D-B2A2-010FBCF1EE45}"/>
    <hyperlink ref="E8" r:id="rId5" xr:uid="{5F23D27B-DBBF-4E04-A5B1-0792A03BBEA5}"/>
    <hyperlink ref="E9" r:id="rId6" display="петля карточная 40х50" xr:uid="{BA0001DA-31CD-464C-85B8-DDE767DED548}"/>
    <hyperlink ref="E7" r:id="rId7" xr:uid="{50BC19E6-A166-40E5-AB28-131A5FFAB9B5}"/>
    <hyperlink ref="E11" r:id="rId8" xr:uid="{D7EF950E-021D-4D72-9728-701E53974719}"/>
    <hyperlink ref="E12" r:id="rId9" xr:uid="{A82EB36D-4916-4177-A189-F68F4DA83648}"/>
    <hyperlink ref="E14" r:id="rId10" xr:uid="{F5C4DC27-D46E-4DEB-BAA9-4111DB714F8A}"/>
    <hyperlink ref="E15" r:id="rId11" xr:uid="{819552F9-1059-4DCA-BF0F-AC2BF66EDF49}"/>
    <hyperlink ref="E16" r:id="rId12" xr:uid="{A02769CA-A914-4733-AC04-89560F916EAD}"/>
    <hyperlink ref="E17" r:id="rId13" xr:uid="{579E0375-5169-46BD-AFAC-AB6A2353122C}"/>
    <hyperlink ref="E18" r:id="rId14" xr:uid="{8FADE6C7-E196-49F9-B6D3-51A34C2B3E46}"/>
    <hyperlink ref="E19" r:id="rId15" xr:uid="{F1A428CE-AE14-4F65-9108-5AD0439F133C}"/>
    <hyperlink ref="E20" r:id="rId16" xr:uid="{879C57BF-2895-4F07-84CB-9BEF8C818317}"/>
    <hyperlink ref="E21" r:id="rId17" xr:uid="{E151E3EB-5801-4D66-8E76-1EF896C4D3FF}"/>
    <hyperlink ref="E22" r:id="rId18" xr:uid="{6A8680F3-0E30-45FA-8A5D-287E772AAEE7}"/>
    <hyperlink ref="E23" r:id="rId19" xr:uid="{88DA2F02-4BA6-43ED-87A6-56C7530FC08A}"/>
    <hyperlink ref="E25" r:id="rId20" xr:uid="{E64B45C8-3342-420C-8F36-0813729D523B}"/>
    <hyperlink ref="E24" r:id="rId21" xr:uid="{BDEC5D01-2352-4219-B800-7EC435E95691}"/>
    <hyperlink ref="E26" r:id="rId22" xr:uid="{D10F8AE4-7231-4051-9C87-6FC521ABEF5D}"/>
    <hyperlink ref="E13" r:id="rId23" display="ТЭН 0,4" xr:uid="{F101D17C-BDEB-4375-9EFC-C41DD7E39367}"/>
    <hyperlink ref="E27" r:id="rId24" location="tab-property" xr:uid="{E3D1E59B-EE1A-4B1D-8BCD-A223F6D96173}"/>
    <hyperlink ref="E2" r:id="rId25" xr:uid="{493B8D0E-DE60-4791-A478-D73B4E808058}"/>
  </hyperlinks>
  <pageMargins left="0.7" right="0.7" top="0.75" bottom="0.75" header="0.3" footer="0.3"/>
  <pageSetup paperSize="9" orientation="portrait" r:id="rId26"/>
  <tableParts count="1"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7DB4-78DF-4D19-A6AA-AD49B48A7213}">
  <dimension ref="A1:H5"/>
  <sheetViews>
    <sheetView workbookViewId="0">
      <selection activeCell="C4" sqref="C4"/>
    </sheetView>
  </sheetViews>
  <sheetFormatPr defaultRowHeight="15" x14ac:dyDescent="0.25"/>
  <cols>
    <col min="1" max="1" width="16.85546875" customWidth="1"/>
    <col min="3" max="3" width="9.28515625" customWidth="1"/>
  </cols>
  <sheetData>
    <row r="1" spans="1:8" x14ac:dyDescent="0.25">
      <c r="A1" t="s">
        <v>0</v>
      </c>
      <c r="B1" t="s">
        <v>43</v>
      </c>
      <c r="C1" t="s">
        <v>44</v>
      </c>
      <c r="E1" s="15" t="s">
        <v>45</v>
      </c>
      <c r="F1" s="14" t="s">
        <v>42</v>
      </c>
      <c r="G1" s="14" t="s">
        <v>49</v>
      </c>
      <c r="H1" s="14" t="s">
        <v>50</v>
      </c>
    </row>
    <row r="2" spans="1:8" x14ac:dyDescent="0.25">
      <c r="A2" t="s">
        <v>41</v>
      </c>
      <c r="B2" t="s">
        <v>42</v>
      </c>
      <c r="C2">
        <v>4</v>
      </c>
      <c r="E2">
        <v>8</v>
      </c>
      <c r="F2">
        <v>4</v>
      </c>
      <c r="G2">
        <v>12</v>
      </c>
      <c r="H2">
        <v>2</v>
      </c>
    </row>
    <row r="3" spans="1:8" x14ac:dyDescent="0.25">
      <c r="A3" t="s">
        <v>46</v>
      </c>
      <c r="B3" t="s">
        <v>45</v>
      </c>
      <c r="C3">
        <v>2</v>
      </c>
    </row>
    <row r="4" spans="1:8" x14ac:dyDescent="0.25">
      <c r="A4" t="s">
        <v>47</v>
      </c>
      <c r="B4" t="s">
        <v>49</v>
      </c>
      <c r="C4">
        <v>4</v>
      </c>
    </row>
    <row r="5" spans="1:8" x14ac:dyDescent="0.25">
      <c r="A5" t="s">
        <v>48</v>
      </c>
      <c r="B5" t="s">
        <v>49</v>
      </c>
      <c r="C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2022-05-12T08:26:00Z</dcterms:modified>
</cp:coreProperties>
</file>