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bf09f8f443758/Documents/DATA ANALYSIS/PORTFOLIO/"/>
    </mc:Choice>
  </mc:AlternateContent>
  <xr:revisionPtr revIDLastSave="1" documentId="8_{A21CF261-20CF-4DF1-880A-0676BD9D84B7}" xr6:coauthVersionLast="47" xr6:coauthVersionMax="47" xr10:uidLastSave="{9182E4D3-35C2-447C-B821-9C282AB27A72}"/>
  <bookViews>
    <workbookView xWindow="-120" yWindow="-120" windowWidth="29040" windowHeight="15720" tabRatio="664" xr2:uid="{A2A54282-10E5-4B85-8345-D8D371AF03CC}"/>
  </bookViews>
  <sheets>
    <sheet name="Wedding - Format" sheetId="1" r:id="rId1"/>
    <sheet name="Pivot and IFS Q&amp;A" sheetId="5" r:id="rId2"/>
    <sheet name="Thanks Sent - IF &amp; VLOOKUP" sheetId="6" r:id="rId3"/>
    <sheet name="Weather - Convert" sheetId="2" r:id="rId4"/>
    <sheet name="Weather - Forecast" sheetId="11" r:id="rId5"/>
    <sheet name="Seating - SORT function" sheetId="3" r:id="rId6"/>
    <sheet name="Wedding Raw Data" sheetId="7" r:id="rId7"/>
  </sheets>
  <definedNames>
    <definedName name="_xlnm._FilterDatabase" localSheetId="0" hidden="1">'Wedding - Format'!$A$1:$R$82</definedName>
    <definedName name="_xlnm._FilterDatabase" localSheetId="6" hidden="1">'Wedding Raw Data'!$A$1:$N$82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A3" i="3" a="1"/>
  <c r="A3" i="3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C194" i="11"/>
  <c r="C206" i="11"/>
  <c r="C218" i="11"/>
  <c r="C230" i="11"/>
  <c r="C237" i="11"/>
  <c r="C227" i="11"/>
  <c r="C195" i="11"/>
  <c r="C207" i="11"/>
  <c r="C219" i="11"/>
  <c r="C231" i="11"/>
  <c r="C225" i="11"/>
  <c r="C196" i="11"/>
  <c r="C208" i="11"/>
  <c r="C220" i="11"/>
  <c r="C232" i="11"/>
  <c r="C201" i="11"/>
  <c r="C202" i="11"/>
  <c r="C203" i="11"/>
  <c r="C204" i="11"/>
  <c r="C229" i="11"/>
  <c r="C197" i="11"/>
  <c r="C209" i="11"/>
  <c r="C221" i="11"/>
  <c r="C233" i="11"/>
  <c r="C213" i="11"/>
  <c r="C226" i="11"/>
  <c r="C215" i="11"/>
  <c r="C240" i="11"/>
  <c r="C217" i="11"/>
  <c r="C198" i="11"/>
  <c r="C210" i="11"/>
  <c r="C222" i="11"/>
  <c r="C234" i="11"/>
  <c r="C239" i="11"/>
  <c r="C241" i="11"/>
  <c r="C199" i="11"/>
  <c r="C211" i="11"/>
  <c r="C223" i="11"/>
  <c r="C235" i="11"/>
  <c r="C238" i="11"/>
  <c r="C216" i="11"/>
  <c r="C200" i="11"/>
  <c r="C212" i="11"/>
  <c r="C224" i="11"/>
  <c r="C236" i="11"/>
  <c r="C214" i="11"/>
  <c r="C228" i="11"/>
  <c r="C205" i="11"/>
  <c r="K34" i="5" l="1"/>
  <c r="K33" i="5"/>
  <c r="K32" i="5"/>
  <c r="G35" i="5"/>
  <c r="K31" i="5"/>
  <c r="G34" i="5"/>
  <c r="L33" i="5"/>
  <c r="L31" i="5"/>
  <c r="G33" i="5"/>
  <c r="L32" i="5"/>
  <c r="G32" i="5"/>
  <c r="G31" i="5"/>
  <c r="J33" i="5"/>
  <c r="J32" i="5"/>
  <c r="G30" i="5"/>
  <c r="J31" i="5"/>
  <c r="G29" i="5"/>
  <c r="K68" i="1"/>
  <c r="K33" i="1"/>
  <c r="K19" i="1"/>
  <c r="K17" i="1"/>
  <c r="K2" i="1"/>
  <c r="K37" i="1"/>
  <c r="K43" i="1"/>
  <c r="K4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8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4" i="1"/>
  <c r="K35" i="1"/>
  <c r="K36" i="1"/>
  <c r="K38" i="1"/>
  <c r="K39" i="1"/>
  <c r="K40" i="1"/>
  <c r="K41" i="1"/>
  <c r="K42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J195" i="2"/>
  <c r="I195" i="2"/>
  <c r="J194" i="2"/>
  <c r="I194" i="2"/>
  <c r="J193" i="2"/>
  <c r="I193" i="2"/>
  <c r="J192" i="2"/>
  <c r="I192" i="2"/>
  <c r="J191" i="2"/>
  <c r="I191" i="2"/>
  <c r="J190" i="2"/>
  <c r="I190" i="2"/>
  <c r="J189" i="2"/>
  <c r="I189" i="2"/>
  <c r="J188" i="2"/>
  <c r="I188" i="2"/>
  <c r="J187" i="2"/>
  <c r="I187" i="2"/>
  <c r="J186" i="2"/>
  <c r="I186" i="2"/>
  <c r="J185" i="2"/>
  <c r="I185" i="2"/>
  <c r="J184" i="2"/>
  <c r="I184" i="2"/>
  <c r="J183" i="2"/>
  <c r="I183" i="2"/>
  <c r="J182" i="2"/>
  <c r="I182" i="2"/>
  <c r="J181" i="2"/>
  <c r="I181" i="2"/>
  <c r="J180" i="2"/>
  <c r="I180" i="2"/>
  <c r="J179" i="2"/>
  <c r="I179" i="2"/>
  <c r="J178" i="2"/>
  <c r="I178" i="2"/>
  <c r="J177" i="2"/>
  <c r="I177" i="2"/>
  <c r="J176" i="2"/>
  <c r="I176" i="2"/>
  <c r="J175" i="2"/>
  <c r="I175" i="2"/>
  <c r="J174" i="2"/>
  <c r="I174" i="2"/>
  <c r="J173" i="2"/>
  <c r="I173" i="2"/>
  <c r="J172" i="2"/>
  <c r="I172" i="2"/>
  <c r="J171" i="2"/>
  <c r="I171" i="2"/>
  <c r="J170" i="2"/>
  <c r="I170" i="2"/>
  <c r="J169" i="2"/>
  <c r="I169" i="2"/>
  <c r="J168" i="2"/>
  <c r="I168" i="2"/>
  <c r="J167" i="2"/>
  <c r="I167" i="2"/>
  <c r="J166" i="2"/>
  <c r="I166" i="2"/>
  <c r="J165" i="2"/>
  <c r="I165" i="2"/>
  <c r="J164" i="2"/>
  <c r="I164" i="2"/>
  <c r="J163" i="2"/>
  <c r="I163" i="2"/>
  <c r="J162" i="2"/>
  <c r="I162" i="2"/>
  <c r="J161" i="2"/>
  <c r="I161" i="2"/>
  <c r="J160" i="2"/>
  <c r="I160" i="2"/>
  <c r="J159" i="2"/>
  <c r="I159" i="2"/>
  <c r="J158" i="2"/>
  <c r="I158" i="2"/>
  <c r="J157" i="2"/>
  <c r="I157" i="2"/>
  <c r="J156" i="2"/>
  <c r="I156" i="2"/>
  <c r="J155" i="2"/>
  <c r="I155" i="2"/>
  <c r="J154" i="2"/>
  <c r="I154" i="2"/>
  <c r="J153" i="2"/>
  <c r="I153" i="2"/>
  <c r="J152" i="2"/>
  <c r="I152" i="2"/>
  <c r="J151" i="2"/>
  <c r="I151" i="2"/>
  <c r="J150" i="2"/>
  <c r="I150" i="2"/>
  <c r="J149" i="2"/>
  <c r="I149" i="2"/>
  <c r="J148" i="2"/>
  <c r="I148" i="2"/>
  <c r="J147" i="2"/>
  <c r="I147" i="2"/>
  <c r="J146" i="2"/>
  <c r="I146" i="2"/>
  <c r="J145" i="2"/>
  <c r="I145" i="2"/>
  <c r="J144" i="2"/>
  <c r="I144" i="2"/>
  <c r="J143" i="2"/>
  <c r="I143" i="2"/>
  <c r="J142" i="2"/>
  <c r="I142" i="2"/>
  <c r="J141" i="2"/>
  <c r="I141" i="2"/>
  <c r="J140" i="2"/>
  <c r="I140" i="2"/>
  <c r="J139" i="2"/>
  <c r="I139" i="2"/>
  <c r="J138" i="2"/>
  <c r="I138" i="2"/>
  <c r="J137" i="2"/>
  <c r="I137" i="2"/>
  <c r="J136" i="2"/>
  <c r="I136" i="2"/>
  <c r="J135" i="2"/>
  <c r="I135" i="2"/>
  <c r="J134" i="2"/>
  <c r="I134" i="2"/>
  <c r="J133" i="2"/>
  <c r="I133" i="2"/>
  <c r="J132" i="2"/>
  <c r="I132" i="2"/>
  <c r="J131" i="2"/>
  <c r="I131" i="2"/>
  <c r="J130" i="2"/>
  <c r="I130" i="2"/>
  <c r="J129" i="2"/>
  <c r="I129" i="2"/>
  <c r="J128" i="2"/>
  <c r="I128" i="2"/>
  <c r="J127" i="2"/>
  <c r="I127" i="2"/>
  <c r="J126" i="2"/>
  <c r="I126" i="2"/>
  <c r="J125" i="2"/>
  <c r="I125" i="2"/>
  <c r="J124" i="2"/>
  <c r="I124" i="2"/>
  <c r="J123" i="2"/>
  <c r="I123" i="2"/>
  <c r="J122" i="2"/>
  <c r="I122" i="2"/>
  <c r="J121" i="2"/>
  <c r="I121" i="2"/>
  <c r="J120" i="2"/>
  <c r="I120" i="2"/>
  <c r="J119" i="2"/>
  <c r="I119" i="2"/>
  <c r="J118" i="2"/>
  <c r="I118" i="2"/>
  <c r="J117" i="2"/>
  <c r="I117" i="2"/>
  <c r="J116" i="2"/>
  <c r="I116" i="2"/>
  <c r="J115" i="2"/>
  <c r="I115" i="2"/>
  <c r="J114" i="2"/>
  <c r="I114" i="2"/>
  <c r="J113" i="2"/>
  <c r="I113" i="2"/>
  <c r="J112" i="2"/>
  <c r="I112" i="2"/>
  <c r="J111" i="2"/>
  <c r="I111" i="2"/>
  <c r="J110" i="2"/>
  <c r="I110" i="2"/>
  <c r="J109" i="2"/>
  <c r="I109" i="2"/>
  <c r="J108" i="2"/>
  <c r="I108" i="2"/>
  <c r="J107" i="2"/>
  <c r="I107" i="2"/>
  <c r="J106" i="2"/>
  <c r="I106" i="2"/>
  <c r="J105" i="2"/>
  <c r="I105" i="2"/>
  <c r="J104" i="2"/>
  <c r="I104" i="2"/>
  <c r="J103" i="2"/>
  <c r="I103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J92" i="2"/>
  <c r="I92" i="2"/>
  <c r="J91" i="2"/>
  <c r="I91" i="2"/>
  <c r="J90" i="2"/>
  <c r="I90" i="2"/>
  <c r="J89" i="2"/>
  <c r="I89" i="2"/>
  <c r="J88" i="2"/>
  <c r="I88" i="2"/>
  <c r="J87" i="2"/>
  <c r="I87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E205" i="11"/>
  <c r="D200" i="11"/>
  <c r="D199" i="11"/>
  <c r="E198" i="11"/>
  <c r="D233" i="11"/>
  <c r="E203" i="11"/>
  <c r="D196" i="11"/>
  <c r="D227" i="11"/>
  <c r="E237" i="11"/>
  <c r="E221" i="11"/>
  <c r="D231" i="11"/>
  <c r="D215" i="11"/>
  <c r="E224" i="11"/>
  <c r="E210" i="11"/>
  <c r="D205" i="11"/>
  <c r="E200" i="11"/>
  <c r="E199" i="11"/>
  <c r="D198" i="11"/>
  <c r="E233" i="11"/>
  <c r="D203" i="11"/>
  <c r="E196" i="11"/>
  <c r="E227" i="11"/>
  <c r="E225" i="11"/>
  <c r="E202" i="11"/>
  <c r="D230" i="11"/>
  <c r="E219" i="11"/>
  <c r="E229" i="11"/>
  <c r="E208" i="11"/>
  <c r="E228" i="11"/>
  <c r="D216" i="11"/>
  <c r="D241" i="11"/>
  <c r="D217" i="11"/>
  <c r="D221" i="11"/>
  <c r="D202" i="11"/>
  <c r="D237" i="11"/>
  <c r="E218" i="11"/>
  <c r="E206" i="11"/>
  <c r="D228" i="11"/>
  <c r="E216" i="11"/>
  <c r="E241" i="11"/>
  <c r="E217" i="11"/>
  <c r="D225" i="11"/>
  <c r="E197" i="11"/>
  <c r="D207" i="11"/>
  <c r="E220" i="11"/>
  <c r="E204" i="11"/>
  <c r="D214" i="11"/>
  <c r="D238" i="11"/>
  <c r="E239" i="11"/>
  <c r="E240" i="11"/>
  <c r="D209" i="11"/>
  <c r="D201" i="11"/>
  <c r="E235" i="11"/>
  <c r="D206" i="11"/>
  <c r="D222" i="11"/>
  <c r="E211" i="11"/>
  <c r="E214" i="11"/>
  <c r="E238" i="11"/>
  <c r="D239" i="11"/>
  <c r="D240" i="11"/>
  <c r="E209" i="11"/>
  <c r="E201" i="11"/>
  <c r="E231" i="11"/>
  <c r="E230" i="11"/>
  <c r="E234" i="11"/>
  <c r="E223" i="11"/>
  <c r="D213" i="11"/>
  <c r="E236" i="11"/>
  <c r="D235" i="11"/>
  <c r="D234" i="11"/>
  <c r="E215" i="11"/>
  <c r="D197" i="11"/>
  <c r="D232" i="11"/>
  <c r="D219" i="11"/>
  <c r="D218" i="11"/>
  <c r="E232" i="11"/>
  <c r="E226" i="11"/>
  <c r="E195" i="11"/>
  <c r="D236" i="11"/>
  <c r="E194" i="11"/>
  <c r="D224" i="11"/>
  <c r="D223" i="11"/>
  <c r="E222" i="11"/>
  <c r="D226" i="11"/>
  <c r="D229" i="11"/>
  <c r="D220" i="11"/>
  <c r="E207" i="11"/>
  <c r="E212" i="11"/>
  <c r="D211" i="11"/>
  <c r="D210" i="11"/>
  <c r="E213" i="11"/>
  <c r="D204" i="11"/>
  <c r="D208" i="11"/>
  <c r="D195" i="11"/>
  <c r="D194" i="11"/>
  <c r="D212" i="11"/>
  <c r="L34" i="5" l="1"/>
  <c r="J3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<sst xmlns="http://schemas.openxmlformats.org/spreadsheetml/2006/main" count="2000" uniqueCount="625">
  <si>
    <t>Timestamp</t>
  </si>
  <si>
    <t xml:space="preserve">Temperature </t>
  </si>
  <si>
    <t>Precipitation Total</t>
  </si>
  <si>
    <t xml:space="preserve">Wind Speed </t>
  </si>
  <si>
    <t>Wind Direction [10 m]</t>
  </si>
  <si>
    <t>Converted Temp to C</t>
  </si>
  <si>
    <t>Converted Wind Speed to m/s</t>
  </si>
  <si>
    <t>Donation</t>
  </si>
  <si>
    <t>Last name</t>
  </si>
  <si>
    <t>First name</t>
  </si>
  <si>
    <t>Sakaguchi</t>
  </si>
  <si>
    <t>Abbas</t>
  </si>
  <si>
    <t>Dorion</t>
  </si>
  <si>
    <t>Richard</t>
  </si>
  <si>
    <t>Gougeon</t>
  </si>
  <si>
    <t>Sanjay</t>
  </si>
  <si>
    <t>Wright</t>
  </si>
  <si>
    <t>Mohamed</t>
  </si>
  <si>
    <t>Roman</t>
  </si>
  <si>
    <t>Marian</t>
  </si>
  <si>
    <t>McDiarmid</t>
  </si>
  <si>
    <t>Qasim</t>
  </si>
  <si>
    <t>Ouellet</t>
  </si>
  <si>
    <t>Anthony</t>
  </si>
  <si>
    <t>Luehof</t>
  </si>
  <si>
    <t>Bill</t>
  </si>
  <si>
    <t>Allaire</t>
  </si>
  <si>
    <t>Tony</t>
  </si>
  <si>
    <t>Kither</t>
  </si>
  <si>
    <t>Luc</t>
  </si>
  <si>
    <t>Allison</t>
  </si>
  <si>
    <t>Christian</t>
  </si>
  <si>
    <t>Foo</t>
  </si>
  <si>
    <t>Ioan</t>
  </si>
  <si>
    <t>Rasko</t>
  </si>
  <si>
    <t>Mohammed</t>
  </si>
  <si>
    <t>Johnston</t>
  </si>
  <si>
    <t>Henry</t>
  </si>
  <si>
    <t>Fleming</t>
  </si>
  <si>
    <t>Maureen</t>
  </si>
  <si>
    <t>Tseng</t>
  </si>
  <si>
    <t>Michael</t>
  </si>
  <si>
    <t>Longley</t>
  </si>
  <si>
    <t>Frank</t>
  </si>
  <si>
    <t>Adil</t>
  </si>
  <si>
    <t>Arbuthnot</t>
  </si>
  <si>
    <t>Vanel</t>
  </si>
  <si>
    <t>Blackwell</t>
  </si>
  <si>
    <t>Lee</t>
  </si>
  <si>
    <t>Green</t>
  </si>
  <si>
    <t>Tania</t>
  </si>
  <si>
    <t>Dickinson</t>
  </si>
  <si>
    <t>Ron</t>
  </si>
  <si>
    <t>Townsend</t>
  </si>
  <si>
    <t>Elizabeth</t>
  </si>
  <si>
    <t>Soong</t>
  </si>
  <si>
    <t>Danielle</t>
  </si>
  <si>
    <t>Boswell</t>
  </si>
  <si>
    <t>Maille</t>
  </si>
  <si>
    <t>Donald</t>
  </si>
  <si>
    <t>Bowers</t>
  </si>
  <si>
    <t>Jean-Marc</t>
  </si>
  <si>
    <t>Roberge</t>
  </si>
  <si>
    <t>Peter</t>
  </si>
  <si>
    <t>Newton</t>
  </si>
  <si>
    <t>Ferdinando</t>
  </si>
  <si>
    <t>Cornelissen</t>
  </si>
  <si>
    <t>Beaudoin</t>
  </si>
  <si>
    <t>Shellie</t>
  </si>
  <si>
    <t>Cowan</t>
  </si>
  <si>
    <t>Srikanth</t>
  </si>
  <si>
    <t>Companys</t>
  </si>
  <si>
    <t>Roger</t>
  </si>
  <si>
    <t>Gloutnay</t>
  </si>
  <si>
    <t>Don</t>
  </si>
  <si>
    <t>Tardi</t>
  </si>
  <si>
    <t>Alonso</t>
  </si>
  <si>
    <t>Legentil</t>
  </si>
  <si>
    <t>Charles</t>
  </si>
  <si>
    <t>Fielenbach</t>
  </si>
  <si>
    <t>Gordon</t>
  </si>
  <si>
    <t>Verwoerd</t>
  </si>
  <si>
    <t>Robert</t>
  </si>
  <si>
    <t>Bruns</t>
  </si>
  <si>
    <t>J Clark</t>
  </si>
  <si>
    <t>Desbiens</t>
  </si>
  <si>
    <t>Eriks</t>
  </si>
  <si>
    <t>Landry</t>
  </si>
  <si>
    <t>Bernard</t>
  </si>
  <si>
    <t>Murphy</t>
  </si>
  <si>
    <t>Claude</t>
  </si>
  <si>
    <t>L'Abbe</t>
  </si>
  <si>
    <t>Bickle</t>
  </si>
  <si>
    <t>Jan</t>
  </si>
  <si>
    <t>Gravel</t>
  </si>
  <si>
    <t>Allen</t>
  </si>
  <si>
    <t>Wally</t>
  </si>
  <si>
    <t>Livingstone</t>
  </si>
  <si>
    <t>John</t>
  </si>
  <si>
    <t>Dusome</t>
  </si>
  <si>
    <t>Geoff</t>
  </si>
  <si>
    <t>Sauter Miller</t>
  </si>
  <si>
    <t>Roshni</t>
  </si>
  <si>
    <t>Silva</t>
  </si>
  <si>
    <t>David</t>
  </si>
  <si>
    <t>Bergkamp</t>
  </si>
  <si>
    <t>Brian</t>
  </si>
  <si>
    <t>Daamen</t>
  </si>
  <si>
    <t>Dean</t>
  </si>
  <si>
    <t>Bechte</t>
  </si>
  <si>
    <t>Lester</t>
  </si>
  <si>
    <t>Meyers</t>
  </si>
  <si>
    <t>Reinaldo</t>
  </si>
  <si>
    <t>Peddie-Vasquez</t>
  </si>
  <si>
    <t>Linda</t>
  </si>
  <si>
    <t>Remecki</t>
  </si>
  <si>
    <t>Leigh</t>
  </si>
  <si>
    <t>Wesenberg</t>
  </si>
  <si>
    <t>Cornelis</t>
  </si>
  <si>
    <t>Kaufman</t>
  </si>
  <si>
    <t>Alan</t>
  </si>
  <si>
    <t>Enns</t>
  </si>
  <si>
    <t>Myers</t>
  </si>
  <si>
    <t>Haruki</t>
  </si>
  <si>
    <t>Homburg</t>
  </si>
  <si>
    <t>Phillipe</t>
  </si>
  <si>
    <t>Ulmer</t>
  </si>
  <si>
    <t>Alarie</t>
  </si>
  <si>
    <t>Andre</t>
  </si>
  <si>
    <t>Francis</t>
  </si>
  <si>
    <t>Ellen</t>
  </si>
  <si>
    <t>Drolet</t>
  </si>
  <si>
    <t>Ramon</t>
  </si>
  <si>
    <t>Belley</t>
  </si>
  <si>
    <t>Pierre</t>
  </si>
  <si>
    <t>Zimmermann</t>
  </si>
  <si>
    <t>Aaram</t>
  </si>
  <si>
    <t>Francisco</t>
  </si>
  <si>
    <t>Broker</t>
  </si>
  <si>
    <t>Bruce</t>
  </si>
  <si>
    <t>Mercure</t>
  </si>
  <si>
    <t>Garry</t>
  </si>
  <si>
    <t>Paquin</t>
  </si>
  <si>
    <t>Howard</t>
  </si>
  <si>
    <t>Hoon</t>
  </si>
  <si>
    <t>Hamid</t>
  </si>
  <si>
    <t>Cook</t>
  </si>
  <si>
    <t>Marie</t>
  </si>
  <si>
    <t>Faccone</t>
  </si>
  <si>
    <t>Wadsworth</t>
  </si>
  <si>
    <t>Dave</t>
  </si>
  <si>
    <t>Di Mario</t>
  </si>
  <si>
    <t>Ross</t>
  </si>
  <si>
    <t>Hickey</t>
  </si>
  <si>
    <t>Shipley</t>
  </si>
  <si>
    <t>Wilhelm</t>
  </si>
  <si>
    <t>Desjardins</t>
  </si>
  <si>
    <t>McAllister</t>
  </si>
  <si>
    <t>Brent</t>
  </si>
  <si>
    <t>Street</t>
  </si>
  <si>
    <t>Country</t>
  </si>
  <si>
    <t>Zip Code</t>
  </si>
  <si>
    <t>25 Dyas Rd</t>
  </si>
  <si>
    <t>Ste. 101</t>
  </si>
  <si>
    <t>North York</t>
  </si>
  <si>
    <t>ON</t>
  </si>
  <si>
    <t>Canada</t>
  </si>
  <si>
    <t>M3B 1V7</t>
  </si>
  <si>
    <t xml:space="preserve">7101 Notre Dame St </t>
  </si>
  <si>
    <t>Montreal</t>
  </si>
  <si>
    <t>QC</t>
  </si>
  <si>
    <t>H1N 2G4</t>
  </si>
  <si>
    <t>8580 Esplanade Ave</t>
  </si>
  <si>
    <t>H2P 2R8</t>
  </si>
  <si>
    <t>135 Dundas St</t>
  </si>
  <si>
    <t>Cambridge</t>
  </si>
  <si>
    <t>N1R 5X1</t>
  </si>
  <si>
    <t>979 Cameron St</t>
  </si>
  <si>
    <t>Cumberland</t>
  </si>
  <si>
    <t>K4C 1A1</t>
  </si>
  <si>
    <t>5600 Côte de Liesse</t>
  </si>
  <si>
    <t>Mont-Royal</t>
  </si>
  <si>
    <t>H4T 4L1</t>
  </si>
  <si>
    <t>155 Oakdale Rd</t>
  </si>
  <si>
    <t>Unit 109</t>
  </si>
  <si>
    <t>M3N 1W2</t>
  </si>
  <si>
    <t>805 Route 143</t>
  </si>
  <si>
    <t>St Bonaventure</t>
  </si>
  <si>
    <t>J0C 1C0</t>
  </si>
  <si>
    <t>1068 Glenashton Dr</t>
  </si>
  <si>
    <t>Oakville</t>
  </si>
  <si>
    <t>L6H 4C1</t>
  </si>
  <si>
    <t>4134 134A Ave NW</t>
  </si>
  <si>
    <t>Edmonton</t>
  </si>
  <si>
    <t>AB</t>
  </si>
  <si>
    <t>T5A 2N5</t>
  </si>
  <si>
    <t>406 Grange Road</t>
  </si>
  <si>
    <t>Apt H</t>
  </si>
  <si>
    <t>Guelph</t>
  </si>
  <si>
    <t>n1e 7h6</t>
  </si>
  <si>
    <t>4828 Mount Royal Gate SW</t>
  </si>
  <si>
    <t>Calgary</t>
  </si>
  <si>
    <t>T3E 6K6</t>
  </si>
  <si>
    <t>143 Huron Heights Dr</t>
  </si>
  <si>
    <t>Newmarket</t>
  </si>
  <si>
    <t>L3Y 4Z6</t>
  </si>
  <si>
    <t>90 Belfield Rd</t>
  </si>
  <si>
    <t>Toronto</t>
  </si>
  <si>
    <t>M9W 1G4</t>
  </si>
  <si>
    <t>25 Helmsdale Dr</t>
  </si>
  <si>
    <t>Ottawa</t>
  </si>
  <si>
    <t>K2K 2S2</t>
  </si>
  <si>
    <t>198 Pearl Street East</t>
  </si>
  <si>
    <t>Brockville</t>
  </si>
  <si>
    <t>K6V 1R4</t>
  </si>
  <si>
    <t>7505 134 A St</t>
  </si>
  <si>
    <t>Surrey</t>
  </si>
  <si>
    <t>BC</t>
  </si>
  <si>
    <t>V3W 7B3</t>
  </si>
  <si>
    <t>74 Apricot St</t>
  </si>
  <si>
    <t>Thornhill</t>
  </si>
  <si>
    <t>L3T 1C8</t>
  </si>
  <si>
    <t>1555 Notre Dame E</t>
  </si>
  <si>
    <t>H2L 2R5</t>
  </si>
  <si>
    <t>PO Box 1210</t>
  </si>
  <si>
    <t>Walkerton</t>
  </si>
  <si>
    <t>N0G 2U0</t>
  </si>
  <si>
    <t>3535 Trans Canada Hwy</t>
  </si>
  <si>
    <t>Pointe-Claire</t>
  </si>
  <si>
    <t>H9R 1B4</t>
  </si>
  <si>
    <t>RR 2</t>
  </si>
  <si>
    <t>Ste. 10</t>
  </si>
  <si>
    <t>Roseneath</t>
  </si>
  <si>
    <t>K0K 2X0</t>
  </si>
  <si>
    <t>PO Box 5517</t>
  </si>
  <si>
    <t>London</t>
  </si>
  <si>
    <t>N6A 4P9</t>
  </si>
  <si>
    <t>145 Jules Leger</t>
  </si>
  <si>
    <t>Boucherville</t>
  </si>
  <si>
    <t>J4B 7K8</t>
  </si>
  <si>
    <t>30 Novopharm Ct</t>
  </si>
  <si>
    <t>M1B 2K9</t>
  </si>
  <si>
    <t>610 Des Tulipes</t>
  </si>
  <si>
    <t>La Prairie</t>
  </si>
  <si>
    <t>J5R 5K2</t>
  </si>
  <si>
    <t>1550 United Blvd</t>
  </si>
  <si>
    <t>Coquitlam</t>
  </si>
  <si>
    <t>V3K 6Y7</t>
  </si>
  <si>
    <t>100 Boul Alexis-Nihon</t>
  </si>
  <si>
    <t>A-18</t>
  </si>
  <si>
    <t>Saint-Laurent</t>
  </si>
  <si>
    <t>H4M 2N9</t>
  </si>
  <si>
    <t>Apt. 4</t>
  </si>
  <si>
    <t>14 Saint Onge</t>
  </si>
  <si>
    <t>Chateauguay</t>
  </si>
  <si>
    <t>J6J 5T8</t>
  </si>
  <si>
    <t xml:space="preserve">3000 Cote Sainte Catherine </t>
  </si>
  <si>
    <t>H3T 2A7</t>
  </si>
  <si>
    <t>Townhouse 26</t>
  </si>
  <si>
    <t>Mississauga</t>
  </si>
  <si>
    <t>L5A 3G8</t>
  </si>
  <si>
    <t>79 De Varsovie</t>
  </si>
  <si>
    <t>Laval</t>
  </si>
  <si>
    <t>H7K 2G8</t>
  </si>
  <si>
    <t>816 Finley Ave</t>
  </si>
  <si>
    <t>Ajax</t>
  </si>
  <si>
    <t>L1S 3Z4</t>
  </si>
  <si>
    <t>4278 Beaconfield</t>
  </si>
  <si>
    <t>#3271</t>
  </si>
  <si>
    <t>H4A 2H3</t>
  </si>
  <si>
    <t>600 Dr Frederik Philips Blvd</t>
  </si>
  <si>
    <t>H4M 2S9</t>
  </si>
  <si>
    <t>51 Craig Dr</t>
  </si>
  <si>
    <t>Kentville</t>
  </si>
  <si>
    <t>NS</t>
  </si>
  <si>
    <t>B4N 5H2</t>
  </si>
  <si>
    <t>15 Vanderbilt Dr</t>
  </si>
  <si>
    <t>Winnipeg</t>
  </si>
  <si>
    <t>MB</t>
  </si>
  <si>
    <t>R3Y 1M8</t>
  </si>
  <si>
    <t>Unit 10</t>
  </si>
  <si>
    <t>14 Bythia Street</t>
  </si>
  <si>
    <t>Ste. 900</t>
  </si>
  <si>
    <t>Orangeville</t>
  </si>
  <si>
    <t>L9W 2S1</t>
  </si>
  <si>
    <t>12800 Rue de L'Avenir</t>
  </si>
  <si>
    <t>Mirabel</t>
  </si>
  <si>
    <t>J7J 1R4</t>
  </si>
  <si>
    <t>3000 Merivale Rd</t>
  </si>
  <si>
    <t>K2G 6N7</t>
  </si>
  <si>
    <t>54 Lewis Cres</t>
  </si>
  <si>
    <t>Kitchener</t>
  </si>
  <si>
    <t>N2A 2T6</t>
  </si>
  <si>
    <t>55 Summit Street</t>
  </si>
  <si>
    <t>T2N 1N4</t>
  </si>
  <si>
    <t>6150 Kennedy Rd</t>
  </si>
  <si>
    <t>L5T 2J4</t>
  </si>
  <si>
    <t>1803 Lahey Ct</t>
  </si>
  <si>
    <t>Kanata</t>
  </si>
  <si>
    <t>K2W 1B2</t>
  </si>
  <si>
    <t>160 Cote Rouge</t>
  </si>
  <si>
    <t>Saint-Romuald</t>
  </si>
  <si>
    <t>G6W 5Y2</t>
  </si>
  <si>
    <t>3700 Gilmore Way</t>
  </si>
  <si>
    <t>Burnaby</t>
  </si>
  <si>
    <t>V5G 4M1</t>
  </si>
  <si>
    <t>375 Chemin Saint Francois Quest</t>
  </si>
  <si>
    <t>Saint-Francois-de-la-Rivere-du-Sud</t>
  </si>
  <si>
    <t>G0R 3A0</t>
  </si>
  <si>
    <t xml:space="preserve">1250 rue Guy Bureau </t>
  </si>
  <si>
    <t>H3H 2T4</t>
  </si>
  <si>
    <t>1241 rue Cascades</t>
  </si>
  <si>
    <t>J6J 4Z2</t>
  </si>
  <si>
    <t>18055 Meloche</t>
  </si>
  <si>
    <t>Pierrefond</t>
  </si>
  <si>
    <t>H9K 1K1</t>
  </si>
  <si>
    <t>500 Palladium Dr</t>
  </si>
  <si>
    <t>K2V 1C2</t>
  </si>
  <si>
    <t>202-5288 Melbourne St</t>
  </si>
  <si>
    <t>Vancouver</t>
  </si>
  <si>
    <t>V5R 6E6</t>
  </si>
  <si>
    <t>233 Boylan</t>
  </si>
  <si>
    <t>Dorval</t>
  </si>
  <si>
    <t>H9S 5J7</t>
  </si>
  <si>
    <t>362 Bedford Pk Ave</t>
  </si>
  <si>
    <t>M5M 1J8</t>
  </si>
  <si>
    <t>35 Basswood Ave Box 21</t>
  </si>
  <si>
    <t>Stittsville</t>
  </si>
  <si>
    <t>K2S 1J2</t>
  </si>
  <si>
    <t>18 Forest Ave</t>
  </si>
  <si>
    <t>Port Colborne</t>
  </si>
  <si>
    <t>L3K 5E1</t>
  </si>
  <si>
    <t>15 Oriole Pky</t>
  </si>
  <si>
    <t>Elmira</t>
  </si>
  <si>
    <t>N3B 1B6</t>
  </si>
  <si>
    <t>8600 Chemin Devonshire</t>
  </si>
  <si>
    <t>Unit 21</t>
  </si>
  <si>
    <t>H4P 2K9</t>
  </si>
  <si>
    <t>5795 Don Murie St</t>
  </si>
  <si>
    <t>Niagara Falls</t>
  </si>
  <si>
    <t>L2E 6X8</t>
  </si>
  <si>
    <t>sakaguchiabbas@email.com</t>
  </si>
  <si>
    <t>dorionrichard@email.com</t>
  </si>
  <si>
    <t>gougeonsanjay@email.com</t>
  </si>
  <si>
    <t>wrightmohamed@email.com</t>
  </si>
  <si>
    <t>romanmarian@email.com</t>
  </si>
  <si>
    <t>mcdiarmidqasim@email.com</t>
  </si>
  <si>
    <t>ouelletanthony@email.com</t>
  </si>
  <si>
    <t>luehofbill@email.com</t>
  </si>
  <si>
    <t>allairetony@email.com</t>
  </si>
  <si>
    <t>kitherluc@email.com</t>
  </si>
  <si>
    <t>allisonchristian@email.com</t>
  </si>
  <si>
    <t>fooioan@email.com</t>
  </si>
  <si>
    <t>raskomohammed@email.com</t>
  </si>
  <si>
    <t>johnstonhenry@email.com</t>
  </si>
  <si>
    <t>flemingmaureen@email.com</t>
  </si>
  <si>
    <t>tsengmichael@email.com</t>
  </si>
  <si>
    <t>longleymichael@email.com</t>
  </si>
  <si>
    <t>frankadil@email.com</t>
  </si>
  <si>
    <t>arbuthnotvanel@email.com</t>
  </si>
  <si>
    <t>blackwelllee@email.com</t>
  </si>
  <si>
    <t>greentania@email.com</t>
  </si>
  <si>
    <t>dickinsonron@email.com</t>
  </si>
  <si>
    <t>townsendelizabeth@email.com</t>
  </si>
  <si>
    <t>soongdanielle@email.com</t>
  </si>
  <si>
    <t>boswellrichard@email.com</t>
  </si>
  <si>
    <t>mailledonald@email.com</t>
  </si>
  <si>
    <t>bowersjean-marc@email.com</t>
  </si>
  <si>
    <t>robergepeter@email.com</t>
  </si>
  <si>
    <t>newtonferdinando@email.com</t>
  </si>
  <si>
    <t>cornelissenpeter@email.com</t>
  </si>
  <si>
    <t>beaudoinshellie@email.com</t>
  </si>
  <si>
    <t>cowansrikanth@email.com</t>
  </si>
  <si>
    <t>companysroger@email.com</t>
  </si>
  <si>
    <t>gloutnaydon@email.com</t>
  </si>
  <si>
    <t>tardimohammed@email.com</t>
  </si>
  <si>
    <t>alonsomichael@email.com</t>
  </si>
  <si>
    <t>legentilcharles@email.com</t>
  </si>
  <si>
    <t>fielenbachgordon@email.com</t>
  </si>
  <si>
    <t>verwoerdrobert@email.com</t>
  </si>
  <si>
    <t>brunsj clark@email.com</t>
  </si>
  <si>
    <t>desbienseriks@email.com</t>
  </si>
  <si>
    <t>landrybernard@email.com</t>
  </si>
  <si>
    <t>murphyclaude@email.com</t>
  </si>
  <si>
    <t>labbeluc@email.com</t>
  </si>
  <si>
    <t>bicklejan@email.com</t>
  </si>
  <si>
    <t>gravelallen@email.com</t>
  </si>
  <si>
    <t>beaudoinwally@email.com</t>
  </si>
  <si>
    <t>livingstonejohn@email.com</t>
  </si>
  <si>
    <t>dusomegeoff@email.com</t>
  </si>
  <si>
    <t>sauter millerroshni@email.com</t>
  </si>
  <si>
    <t>silvadavid@email.com</t>
  </si>
  <si>
    <t>bergkampbrian@email.com</t>
  </si>
  <si>
    <t>daamendean@email.com</t>
  </si>
  <si>
    <t>bechtelester@email.com</t>
  </si>
  <si>
    <t>meyersreinaldo@email.com</t>
  </si>
  <si>
    <t>peddie-vasquezlinda@email.com</t>
  </si>
  <si>
    <t>remeckileigh@email.com</t>
  </si>
  <si>
    <t>wesenbergcornelis@email.com</t>
  </si>
  <si>
    <t>kaufmanalan@email.com</t>
  </si>
  <si>
    <t>ennsjohn@email.com</t>
  </si>
  <si>
    <t>myersharuki@email.com</t>
  </si>
  <si>
    <t>homburgphillipe@email.com</t>
  </si>
  <si>
    <t>ulmerdonald@email.com</t>
  </si>
  <si>
    <t>alarieandre@email.com</t>
  </si>
  <si>
    <t>francisellen@email.com</t>
  </si>
  <si>
    <t>droletramon@email.com</t>
  </si>
  <si>
    <t>belleypierre@email.com</t>
  </si>
  <si>
    <t>zimmermannron@email.com</t>
  </si>
  <si>
    <t>aaramfrancisco@email.com</t>
  </si>
  <si>
    <t>brokerbruce@email.com</t>
  </si>
  <si>
    <t>mercuregarry@email.com</t>
  </si>
  <si>
    <t>paquinhoward@email.com</t>
  </si>
  <si>
    <t>hoonhamid@email.com</t>
  </si>
  <si>
    <t>cookmarie@email.com</t>
  </si>
  <si>
    <t>facconerobert@email.com</t>
  </si>
  <si>
    <t>wadsworthdave@email.com</t>
  </si>
  <si>
    <t>di marioross@email.com</t>
  </si>
  <si>
    <t>hickeyjohn@email.com</t>
  </si>
  <si>
    <t>shipleywilhelm@email.com</t>
  </si>
  <si>
    <t>desjardinsdavid@email.com</t>
  </si>
  <si>
    <t>mcallisterbrent@email.com</t>
  </si>
  <si>
    <t>Email Address</t>
  </si>
  <si>
    <t>Address - Concatenate</t>
  </si>
  <si>
    <t>Suite</t>
  </si>
  <si>
    <t>RSVP</t>
  </si>
  <si>
    <t>1245 Glenashton Dr</t>
  </si>
  <si>
    <t>30 Helmsdale Dr</t>
  </si>
  <si>
    <t>340 Saint Francois</t>
  </si>
  <si>
    <t>Unit 115</t>
  </si>
  <si>
    <t>153 Oakdale Rd</t>
  </si>
  <si>
    <t>1520 United Blvd</t>
  </si>
  <si>
    <t>1555 United Blvd</t>
  </si>
  <si>
    <t>Unit 12</t>
  </si>
  <si>
    <t>Bride</t>
  </si>
  <si>
    <t>Groom</t>
  </si>
  <si>
    <t>Table</t>
  </si>
  <si>
    <t>Side</t>
  </si>
  <si>
    <t>Beef</t>
  </si>
  <si>
    <t>Veggie</t>
  </si>
  <si>
    <t>Vegan</t>
  </si>
  <si>
    <t>Fish</t>
  </si>
  <si>
    <t>Chicken</t>
  </si>
  <si>
    <t>Meal</t>
  </si>
  <si>
    <t>Not Yet Started</t>
  </si>
  <si>
    <t>Ready</t>
  </si>
  <si>
    <t>In Progress</t>
  </si>
  <si>
    <t>City, State</t>
  </si>
  <si>
    <t>City - Split Text to Column</t>
  </si>
  <si>
    <t>State - Split Text to Column</t>
  </si>
  <si>
    <t xml:space="preserve"> Wedding Day Weather Prediction</t>
  </si>
  <si>
    <t>Split Timestamp</t>
  </si>
  <si>
    <t>Split Date</t>
  </si>
  <si>
    <t>Row Labels</t>
  </si>
  <si>
    <t>Grand Total</t>
  </si>
  <si>
    <t>Column Labels</t>
  </si>
  <si>
    <t>Total Donations</t>
  </si>
  <si>
    <t>Average Donation per Guest</t>
  </si>
  <si>
    <t>Max Donation by a Guest</t>
  </si>
  <si>
    <t>Guest Count</t>
  </si>
  <si>
    <t>Values</t>
  </si>
  <si>
    <t>Guest Donation Data</t>
  </si>
  <si>
    <t>Count of Meal</t>
  </si>
  <si>
    <t>Table Number</t>
  </si>
  <si>
    <t xml:space="preserve"> </t>
  </si>
  <si>
    <t>Guest Meal Choices</t>
  </si>
  <si>
    <t>How many guests came alone?</t>
  </si>
  <si>
    <t>How many couples attended?</t>
  </si>
  <si>
    <t>How much money was donated from single guests?</t>
  </si>
  <si>
    <t>How much money was donated from couples?</t>
  </si>
  <si>
    <t>How much money was donated from families of 3 or more?</t>
  </si>
  <si>
    <t>What is the average donation amount from single guests?</t>
  </si>
  <si>
    <t>What is the average donation amount from guest parties of 2 or more?</t>
  </si>
  <si>
    <t>Questions Using IFS</t>
  </si>
  <si>
    <t>Single</t>
  </si>
  <si>
    <t>Couple</t>
  </si>
  <si>
    <t>Families of 3+</t>
  </si>
  <si>
    <t>Guests in Group Type</t>
  </si>
  <si>
    <t>Totals</t>
  </si>
  <si>
    <t>Average Donation</t>
  </si>
  <si>
    <t>Total Donation</t>
  </si>
  <si>
    <t>Thank You Sent</t>
  </si>
  <si>
    <t>First Name</t>
  </si>
  <si>
    <t>Last Name</t>
  </si>
  <si>
    <t>Seating Chart</t>
  </si>
  <si>
    <t>Helper Column</t>
  </si>
  <si>
    <t>Francisco Aaram - In Progress</t>
  </si>
  <si>
    <t>Andre Alarie - Ready</t>
  </si>
  <si>
    <t>Tony Allaire - Ready</t>
  </si>
  <si>
    <t>Christian Allison - Ready</t>
  </si>
  <si>
    <t>Michael Alonso - In Progress</t>
  </si>
  <si>
    <t>Vanel Arbuthnot - In Progress</t>
  </si>
  <si>
    <t>Shellie Beaudoin - Not Yet Started</t>
  </si>
  <si>
    <t>Wally Beaudoin - Not Yet Started</t>
  </si>
  <si>
    <t>Lester Bechte - In Progress</t>
  </si>
  <si>
    <t>Pierre Belley - In Progress</t>
  </si>
  <si>
    <t>Brian Bergkamp - Not Yet Started</t>
  </si>
  <si>
    <t>Jan Bickle - Ready</t>
  </si>
  <si>
    <t>Lee Blackwell - In Progress</t>
  </si>
  <si>
    <t>Richard Boswell - Ready</t>
  </si>
  <si>
    <t>Jean-Marc Bowers - Ready</t>
  </si>
  <si>
    <t>Bruce Broker - Not Yet Started</t>
  </si>
  <si>
    <t>J Clark Bruns - Ready</t>
  </si>
  <si>
    <t>Roger Companys - Ready</t>
  </si>
  <si>
    <t>Marie Cook - Ready</t>
  </si>
  <si>
    <t>Peter Cornelissen - Not Yet Started</t>
  </si>
  <si>
    <t>Srikanth Cowan - Not Yet Started</t>
  </si>
  <si>
    <t>Dean Daamen - Ready</t>
  </si>
  <si>
    <t>Eriks Desbiens - Not Yet Started</t>
  </si>
  <si>
    <t>David Desjardins - In Progress</t>
  </si>
  <si>
    <t>Ross Di Mario - Not Yet Started</t>
  </si>
  <si>
    <t>Ron Dickinson - Ready</t>
  </si>
  <si>
    <t>Richard Dorion - Ready</t>
  </si>
  <si>
    <t>Ramon Drolet - In Progress</t>
  </si>
  <si>
    <t>Geoff Dusome - Not Yet Started</t>
  </si>
  <si>
    <t>John Enns - In Progress</t>
  </si>
  <si>
    <t>Robert Faccone - In Progress</t>
  </si>
  <si>
    <t>Gordon Fielenbach - Not Yet Started</t>
  </si>
  <si>
    <t>Maureen Fleming - Not Yet Started</t>
  </si>
  <si>
    <t>Ioan Foo - In Progress</t>
  </si>
  <si>
    <t>Ellen Francis - Ready</t>
  </si>
  <si>
    <t>Adil Frank - In Progress</t>
  </si>
  <si>
    <t>Don Gloutnay - In Progress</t>
  </si>
  <si>
    <t>Sanjay Gougeon - Not Yet Started</t>
  </si>
  <si>
    <t>Allen Gravel - Not Yet Started</t>
  </si>
  <si>
    <t>Tania Green - Not Yet Started</t>
  </si>
  <si>
    <t>John Hickey - In Progress</t>
  </si>
  <si>
    <t>Phillipe Homburg - In Progress</t>
  </si>
  <si>
    <t>Hamid Hoon - Not Yet Started</t>
  </si>
  <si>
    <t>Henry Johnston - Not Yet Started</t>
  </si>
  <si>
    <t>Alan Kaufman - Not Yet Started</t>
  </si>
  <si>
    <t>Luc Kither - In Progress</t>
  </si>
  <si>
    <t>Luc L'Abbe - Ready</t>
  </si>
  <si>
    <t>Bernard Landry - In Progress</t>
  </si>
  <si>
    <t>Charles Legentil - Not Yet Started</t>
  </si>
  <si>
    <t>John Livingstone - Ready</t>
  </si>
  <si>
    <t>Michael Longley - Ready</t>
  </si>
  <si>
    <t>Bill Luehof - Ready</t>
  </si>
  <si>
    <t>Donald Maille - Ready</t>
  </si>
  <si>
    <t>Brent McAllister - Ready</t>
  </si>
  <si>
    <t>Qasim McDiarmid - Ready</t>
  </si>
  <si>
    <t>Garry Mercure - In Progress</t>
  </si>
  <si>
    <t>Reinaldo Meyers - Ready</t>
  </si>
  <si>
    <t>Claude Murphy - In Progress</t>
  </si>
  <si>
    <t>Haruki Myers - Ready</t>
  </si>
  <si>
    <t>Ferdinando Newton - In Progress</t>
  </si>
  <si>
    <t>Anthony Ouellet - In Progress</t>
  </si>
  <si>
    <t>Howard Paquin - Not Yet Started</t>
  </si>
  <si>
    <t>Linda Peddie-Vasquez - Ready</t>
  </si>
  <si>
    <t>Mohammed Rasko - Ready</t>
  </si>
  <si>
    <t>Leigh Remecki - In Progress</t>
  </si>
  <si>
    <t>Peter Roberge - Ready</t>
  </si>
  <si>
    <t>Marian Roman - Not Yet Started</t>
  </si>
  <si>
    <t>Abbas Sakaguchi - Ready</t>
  </si>
  <si>
    <t>Roshni Sauter Miller - Ready</t>
  </si>
  <si>
    <t>Wilhelm Shipley - Ready</t>
  </si>
  <si>
    <t>David Silva - In Progress</t>
  </si>
  <si>
    <t>Danielle Soong - Not Yet Started</t>
  </si>
  <si>
    <t>Mohammed Tardi - Ready</t>
  </si>
  <si>
    <t>Elizabeth Townsend - In Progress</t>
  </si>
  <si>
    <t>Michael Tseng - In Progress</t>
  </si>
  <si>
    <t>Donald Ulmer - Not Yet Started</t>
  </si>
  <si>
    <t>Robert Verwoerd - In Progress</t>
  </si>
  <si>
    <t>Dave Wadsworth - Not Yet Started</t>
  </si>
  <si>
    <t>Cornelis Wesenberg - Ready</t>
  </si>
  <si>
    <t>Mohamed Wright - Ready</t>
  </si>
  <si>
    <t>Ron Zimmermann - Not Yet Started</t>
  </si>
  <si>
    <t>Thank You Card Status</t>
  </si>
  <si>
    <t>Helper Column : Name - Status</t>
  </si>
  <si>
    <t>Burnaby, BC</t>
  </si>
  <si>
    <t>Saint-Romuald, QC</t>
  </si>
  <si>
    <t>Oakville, ON</t>
  </si>
  <si>
    <t>Toronto, ON</t>
  </si>
  <si>
    <t>Boucherville, QC</t>
  </si>
  <si>
    <t>Saint-Francois-de-la-Rivere-du-Sud, QC</t>
  </si>
  <si>
    <t>Montreal, QC</t>
  </si>
  <si>
    <t>North York, ON</t>
  </si>
  <si>
    <t>Ajax, ON</t>
  </si>
  <si>
    <t>Ottawa, ON</t>
  </si>
  <si>
    <t>Walkerton, ON</t>
  </si>
  <si>
    <t>Cambridge, ON</t>
  </si>
  <si>
    <t>Vancouver, BC</t>
  </si>
  <si>
    <t>London, ON</t>
  </si>
  <si>
    <t>St Bonaventure, QC</t>
  </si>
  <si>
    <t>Chateauguay, QC</t>
  </si>
  <si>
    <t>Mont-Royal, QC</t>
  </si>
  <si>
    <t>Stittsville, ON</t>
  </si>
  <si>
    <t>Saint-Laurent, QC</t>
  </si>
  <si>
    <t>Winnipeg, MB</t>
  </si>
  <si>
    <t>Calgary, AB</t>
  </si>
  <si>
    <t>Dorval, QC</t>
  </si>
  <si>
    <t>Mississauga, ON</t>
  </si>
  <si>
    <t>La Prairie, QC</t>
  </si>
  <si>
    <t>Brockville, ON</t>
  </si>
  <si>
    <t>Port Colborne, ON</t>
  </si>
  <si>
    <t>Coquitlam, BC</t>
  </si>
  <si>
    <t>Guelph, ON</t>
  </si>
  <si>
    <t>Kitchener, ON</t>
  </si>
  <si>
    <t>Laval, QC</t>
  </si>
  <si>
    <t>Kentville, NS</t>
  </si>
  <si>
    <t>Newmarket, ON</t>
  </si>
  <si>
    <t>Niagara Falls, ON</t>
  </si>
  <si>
    <t>Cumberland, ON</t>
  </si>
  <si>
    <t>Pierrefond, QC</t>
  </si>
  <si>
    <t>Roseneath, ON</t>
  </si>
  <si>
    <t>Orangeville, ON</t>
  </si>
  <si>
    <t>Edmonton, AB</t>
  </si>
  <si>
    <t>Mirabel, QC</t>
  </si>
  <si>
    <t>Pointe-Claire, QC</t>
  </si>
  <si>
    <t>Elmira, ON</t>
  </si>
  <si>
    <t>Thornhill, ON</t>
  </si>
  <si>
    <t>Surrey, BC</t>
  </si>
  <si>
    <t>Kanata, ON</t>
  </si>
  <si>
    <t>COUNTIFS</t>
  </si>
  <si>
    <t>AVERAGEIFS</t>
  </si>
  <si>
    <t>SUMIFS</t>
  </si>
  <si>
    <t>=IF('Wedding - Format'!H2="Ready", "DONE", (VLOOKUP(A3, 'Wedding - Format'!Q2:R82,2, FALSE)))</t>
  </si>
  <si>
    <t xml:space="preserve">Formula Used : </t>
  </si>
  <si>
    <t>Forecast(Converted Temp to C)</t>
  </si>
  <si>
    <t>Lower Confidence Bound(Converted Temp to C)</t>
  </si>
  <si>
    <t>Upper Confidence Bound(Converted Temp to C)</t>
  </si>
  <si>
    <t>Timeline</t>
  </si>
  <si>
    <t>Forecast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</si>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</sst>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yyyy\-mm\-dd\Thh:mm:ss"/>
    <numFmt numFmtId="165" formatCode="&quot;$&quot;#,##0"/>
    <numFmt numFmtId="166" formatCode="[$-409]h:mm:ss\ AM/PM;@"/>
    <numFmt numFmtId="167" formatCode="m/d/yy;@"/>
    <numFmt numFmtId="168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5" tint="0.79998168889431442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/>
      <right/>
      <top/>
      <bottom style="medium">
        <color rgb="FF00B0F0"/>
      </bottom>
      <diagonal/>
    </border>
    <border>
      <left style="medium">
        <color rgb="FFFF8181"/>
      </left>
      <right/>
      <top style="medium">
        <color rgb="FFFF8181"/>
      </top>
      <bottom/>
      <diagonal/>
    </border>
    <border>
      <left/>
      <right/>
      <top style="medium">
        <color rgb="FFFF8181"/>
      </top>
      <bottom/>
      <diagonal/>
    </border>
    <border>
      <left/>
      <right style="medium">
        <color rgb="FFFF8181"/>
      </right>
      <top style="medium">
        <color rgb="FFFF8181"/>
      </top>
      <bottom/>
      <diagonal/>
    </border>
    <border>
      <left style="medium">
        <color rgb="FFFF8181"/>
      </left>
      <right/>
      <top/>
      <bottom/>
      <diagonal/>
    </border>
    <border>
      <left/>
      <right style="medium">
        <color rgb="FFFF818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92D050"/>
      </left>
      <right/>
      <top/>
      <bottom style="medium">
        <color rgb="FF00B0F0"/>
      </bottom>
      <diagonal/>
    </border>
    <border>
      <left/>
      <right style="medium">
        <color rgb="FF92D050"/>
      </right>
      <top/>
      <bottom style="medium">
        <color rgb="FF00B0F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2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6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66" fontId="2" fillId="4" borderId="0" xfId="0" applyNumberFormat="1" applyFont="1" applyFill="1" applyAlignment="1">
      <alignment horizontal="right"/>
    </xf>
    <xf numFmtId="166" fontId="2" fillId="5" borderId="0" xfId="0" applyNumberFormat="1" applyFont="1" applyFill="1" applyAlignment="1">
      <alignment horizontal="right"/>
    </xf>
    <xf numFmtId="167" fontId="2" fillId="4" borderId="0" xfId="0" applyNumberFormat="1" applyFont="1" applyFill="1" applyAlignment="1">
      <alignment horizontal="right"/>
    </xf>
    <xf numFmtId="167" fontId="2" fillId="5" borderId="0" xfId="0" applyNumberFormat="1" applyFont="1" applyFill="1" applyAlignment="1">
      <alignment horizontal="right"/>
    </xf>
    <xf numFmtId="167" fontId="0" fillId="0" borderId="0" xfId="0" applyNumberFormat="1"/>
    <xf numFmtId="0" fontId="0" fillId="0" borderId="0" xfId="0" pivotButton="1"/>
    <xf numFmtId="165" fontId="0" fillId="0" borderId="0" xfId="0" applyNumberFormat="1"/>
    <xf numFmtId="168" fontId="0" fillId="0" borderId="0" xfId="2" applyNumberFormat="1" applyFont="1" applyBorder="1"/>
    <xf numFmtId="0" fontId="0" fillId="0" borderId="6" xfId="0" applyBorder="1"/>
    <xf numFmtId="0" fontId="0" fillId="0" borderId="7" xfId="0" applyBorder="1"/>
    <xf numFmtId="168" fontId="0" fillId="0" borderId="7" xfId="2" applyNumberFormat="1" applyFont="1" applyBorder="1"/>
    <xf numFmtId="168" fontId="0" fillId="0" borderId="8" xfId="2" applyNumberFormat="1" applyFont="1" applyBorder="1"/>
    <xf numFmtId="0" fontId="0" fillId="0" borderId="1" xfId="0" applyBorder="1"/>
    <xf numFmtId="168" fontId="0" fillId="0" borderId="5" xfId="2" applyNumberFormat="1" applyFont="1" applyBorder="1"/>
    <xf numFmtId="0" fontId="0" fillId="0" borderId="8" xfId="0" applyBorder="1"/>
    <xf numFmtId="0" fontId="0" fillId="0" borderId="10" xfId="0" applyBorder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10" borderId="54" xfId="0" applyFill="1" applyBorder="1" applyAlignment="1">
      <alignment horizontal="center"/>
    </xf>
    <xf numFmtId="0" fontId="0" fillId="11" borderId="55" xfId="0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13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2" fontId="0" fillId="0" borderId="0" xfId="0" applyNumberFormat="1"/>
    <xf numFmtId="0" fontId="10" fillId="12" borderId="66" xfId="0" applyFont="1" applyFill="1" applyBorder="1"/>
    <xf numFmtId="0" fontId="10" fillId="12" borderId="67" xfId="0" applyFont="1" applyFill="1" applyBorder="1"/>
    <xf numFmtId="0" fontId="10" fillId="12" borderId="68" xfId="0" applyFont="1" applyFill="1" applyBorder="1"/>
    <xf numFmtId="0" fontId="0" fillId="9" borderId="67" xfId="0" applyFont="1" applyFill="1" applyBorder="1"/>
    <xf numFmtId="0" fontId="0" fillId="9" borderId="68" xfId="0" applyFont="1" applyFill="1" applyBorder="1"/>
    <xf numFmtId="0" fontId="0" fillId="0" borderId="67" xfId="0" applyFont="1" applyBorder="1"/>
    <xf numFmtId="0" fontId="0" fillId="0" borderId="68" xfId="0" applyFont="1" applyBorder="1"/>
    <xf numFmtId="167" fontId="0" fillId="9" borderId="66" xfId="0" applyNumberFormat="1" applyFont="1" applyFill="1" applyBorder="1"/>
    <xf numFmtId="167" fontId="0" fillId="0" borderId="66" xfId="0" applyNumberFormat="1" applyFont="1" applyBorder="1"/>
    <xf numFmtId="2" fontId="0" fillId="0" borderId="67" xfId="0" applyNumberFormat="1" applyFont="1" applyBorder="1"/>
    <xf numFmtId="2" fontId="0" fillId="0" borderId="68" xfId="0" applyNumberFormat="1" applyFont="1" applyBorder="1"/>
    <xf numFmtId="2" fontId="0" fillId="9" borderId="67" xfId="0" applyNumberFormat="1" applyFont="1" applyFill="1" applyBorder="1"/>
    <xf numFmtId="2" fontId="0" fillId="9" borderId="68" xfId="0" applyNumberFormat="1" applyFont="1" applyFill="1" applyBorder="1"/>
  </cellXfs>
  <cellStyles count="3">
    <cellStyle name="Currency" xfId="2" builtinId="4"/>
    <cellStyle name="Hyperlink" xfId="1" builtinId="8"/>
    <cellStyle name="Normal" xfId="0" builtinId="0"/>
  </cellStyles>
  <dxfs count="49"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C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strike/>
        <color theme="9"/>
      </font>
    </dxf>
    <dxf>
      <font>
        <b val="0"/>
        <i/>
        <strike val="0"/>
        <color theme="8"/>
      </font>
    </dxf>
    <dxf>
      <font>
        <color theme="5"/>
      </font>
    </dxf>
    <dxf>
      <font>
        <color rgb="FFFF2F2F"/>
      </font>
    </dxf>
    <dxf>
      <font>
        <strike/>
        <color theme="9"/>
      </font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C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numFmt numFmtId="2" formatCode="0.00"/>
    </dxf>
    <dxf>
      <numFmt numFmtId="2" formatCode="0.00"/>
    </dxf>
    <dxf>
      <numFmt numFmtId="167" formatCode="m/d/yy;@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0" defaultTableStyle="TableStyleMedium2" defaultPivotStyle="PivotStyleLight16"/>
  <colors>
    <mruColors>
      <color rgb="FFFF2F2F"/>
      <color rgb="FFFF5B5B"/>
      <color rgb="FFFF8181"/>
      <color rgb="FFCCCCFF"/>
      <color rgb="FFFFE7E7"/>
      <color rgb="FFFF9999"/>
      <color rgb="FFFAFFEB"/>
      <color rgb="FFFFCCCC"/>
      <color rgb="FFF1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[Wedding.xlsx]Pivot and IFS Q&amp;A!PivotTable5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Dinner</a:t>
            </a:r>
            <a:r>
              <a:rPr lang="en-US" baseline="0"/>
              <a:t> Choices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4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IFS Q&amp;A'!$J$13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 w="19050">
              <a:solidFill>
                <a:schemeClr val="lt1"/>
              </a:solidFill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and IFS Q&amp;A'!$I$14:$I$19</c:f>
              <c:strCache>
                <c:ptCount val="5"/>
                <c:pt idx="0">
                  <c:v>Beef</c:v>
                </c:pt>
                <c:pt idx="1">
                  <c:v>Chicken</c:v>
                </c:pt>
                <c:pt idx="2">
                  <c:v>Fish</c:v>
                </c:pt>
                <c:pt idx="3">
                  <c:v>Vegan</c:v>
                </c:pt>
                <c:pt idx="4">
                  <c:v>Veggie</c:v>
                </c:pt>
              </c:strCache>
            </c:strRef>
          </c:cat>
          <c:val>
            <c:numRef>
              <c:f>'Pivot and IFS Q&amp;A'!$J$14:$J$19</c:f>
              <c:numCache>
                <c:formatCode>General</c:formatCode>
                <c:ptCount val="5"/>
                <c:pt idx="0">
                  <c:v>51</c:v>
                </c:pt>
                <c:pt idx="1">
                  <c:v>10</c:v>
                </c:pt>
                <c:pt idx="2">
                  <c:v>11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7-4BE7-9C80-794FC3018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9289391"/>
        <c:axId val="1009815695"/>
      </c:barChart>
      <c:catAx>
        <c:axId val="669289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Meal</a:t>
                </a:r>
                <a:r>
                  <a:rPr lang="en-US" baseline="0"/>
                  <a:t> Option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15695"/>
        <c:crosses val="autoZero"/>
        <c:auto val="1"/>
        <c:lblAlgn val="ctr"/>
        <c:lblOffset val="100"/>
        <c:noMultiLvlLbl val="0"/>
      </c:catAx>
      <c:valAx>
        <c:axId val="1009815695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8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[Wedding.xlsx]Pivot and IFS Q&amp;A!PivotTable6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DONATIONS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2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IFS Q&amp;A'!$G$1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FCD-4F57-85FD-F53F0C449D87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FCD-4F57-85FD-F53F0C449D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and IFS Q&amp;A'!$F$2:$F$4</c:f>
              <c:strCache>
                <c:ptCount val="2"/>
                <c:pt idx="0">
                  <c:v>Bride</c:v>
                </c:pt>
                <c:pt idx="1">
                  <c:v>Groom</c:v>
                </c:pt>
              </c:strCache>
            </c:strRef>
          </c:cat>
          <c:val>
            <c:numRef>
              <c:f>'Pivot and IFS Q&amp;A'!$G$2:$G$4</c:f>
              <c:numCache>
                <c:formatCode>"$"#,##0</c:formatCode>
                <c:ptCount val="2"/>
                <c:pt idx="0">
                  <c:v>6850</c:v>
                </c:pt>
                <c:pt idx="1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8-4BA9-B60B-D6C2DCB335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87113480595706"/>
          <c:y val="0.70360477449142134"/>
          <c:w val="0.1253994566468665"/>
          <c:h val="0.29528907510414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Weather</a:t>
            </a:r>
            <a:r>
              <a:rPr lang="en-US" baseline="0"/>
              <a:t> Before Wedding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'Weather - Convert'!$I$3</c:f>
              <c:strCache>
                <c:ptCount val="1"/>
                <c:pt idx="0">
                  <c:v>Converted Temp to C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'Weather - Convert'!$G$4:$G$1048576</c:f>
              <c:numCache>
                <c:formatCode>m/d/yy;@</c:formatCode>
                <c:ptCount val="1048573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</c:numCache>
            </c:numRef>
          </c:cat>
          <c:val>
            <c:numRef>
              <c:f>'Weather - Convert'!$I$4:$I$1048576</c:f>
              <c:numCache>
                <c:formatCode>General</c:formatCode>
                <c:ptCount val="1048573"/>
                <c:pt idx="0">
                  <c:v>21.108186666666668</c:v>
                </c:pt>
                <c:pt idx="1">
                  <c:v>19.728188888888887</c:v>
                </c:pt>
                <c:pt idx="2">
                  <c:v>18.448183333333329</c:v>
                </c:pt>
                <c:pt idx="3">
                  <c:v>17.068186666666666</c:v>
                </c:pt>
                <c:pt idx="4">
                  <c:v>15.978186111111109</c:v>
                </c:pt>
                <c:pt idx="5">
                  <c:v>14.498187222222221</c:v>
                </c:pt>
                <c:pt idx="6">
                  <c:v>15.468186111111109</c:v>
                </c:pt>
                <c:pt idx="7">
                  <c:v>16.008186111111112</c:v>
                </c:pt>
                <c:pt idx="8">
                  <c:v>19.038188888888886</c:v>
                </c:pt>
                <c:pt idx="9">
                  <c:v>22.688188888888888</c:v>
                </c:pt>
                <c:pt idx="10">
                  <c:v>25.438188888888892</c:v>
                </c:pt>
                <c:pt idx="11">
                  <c:v>28.10818888888889</c:v>
                </c:pt>
                <c:pt idx="12">
                  <c:v>29.698183333333329</c:v>
                </c:pt>
                <c:pt idx="13">
                  <c:v>30.588188888888887</c:v>
                </c:pt>
                <c:pt idx="14">
                  <c:v>31.188183333333331</c:v>
                </c:pt>
                <c:pt idx="15">
                  <c:v>31.63818333333333</c:v>
                </c:pt>
                <c:pt idx="16">
                  <c:v>31.868183333333331</c:v>
                </c:pt>
                <c:pt idx="17">
                  <c:v>31.848188888888888</c:v>
                </c:pt>
                <c:pt idx="18">
                  <c:v>31.498183333333333</c:v>
                </c:pt>
                <c:pt idx="19">
                  <c:v>30.678183333333333</c:v>
                </c:pt>
                <c:pt idx="20">
                  <c:v>28.958188888888891</c:v>
                </c:pt>
                <c:pt idx="21">
                  <c:v>27.208183333333331</c:v>
                </c:pt>
                <c:pt idx="22">
                  <c:v>26.068188888888891</c:v>
                </c:pt>
                <c:pt idx="23">
                  <c:v>24.888188888888884</c:v>
                </c:pt>
                <c:pt idx="24">
                  <c:v>22.218188888888886</c:v>
                </c:pt>
                <c:pt idx="25">
                  <c:v>20.048183333333334</c:v>
                </c:pt>
                <c:pt idx="26">
                  <c:v>18.258188888888888</c:v>
                </c:pt>
                <c:pt idx="27">
                  <c:v>16.788186111111113</c:v>
                </c:pt>
                <c:pt idx="28">
                  <c:v>15.688188888888888</c:v>
                </c:pt>
                <c:pt idx="29">
                  <c:v>14.708188888888888</c:v>
                </c:pt>
                <c:pt idx="30">
                  <c:v>15.708188888888889</c:v>
                </c:pt>
                <c:pt idx="31">
                  <c:v>14.99818888888889</c:v>
                </c:pt>
                <c:pt idx="32">
                  <c:v>15.598186666666665</c:v>
                </c:pt>
                <c:pt idx="33">
                  <c:v>17.26818888888889</c:v>
                </c:pt>
                <c:pt idx="34">
                  <c:v>19.668188888888885</c:v>
                </c:pt>
                <c:pt idx="35">
                  <c:v>20.448183333333333</c:v>
                </c:pt>
                <c:pt idx="36">
                  <c:v>21.308188888888893</c:v>
                </c:pt>
                <c:pt idx="37">
                  <c:v>23.098188888888888</c:v>
                </c:pt>
                <c:pt idx="38">
                  <c:v>24.228183333333334</c:v>
                </c:pt>
                <c:pt idx="39">
                  <c:v>24.968183333333332</c:v>
                </c:pt>
                <c:pt idx="40">
                  <c:v>25.348188888888888</c:v>
                </c:pt>
                <c:pt idx="41">
                  <c:v>25.378188888888889</c:v>
                </c:pt>
                <c:pt idx="42">
                  <c:v>25.17818888888889</c:v>
                </c:pt>
                <c:pt idx="43">
                  <c:v>25.238188888888892</c:v>
                </c:pt>
                <c:pt idx="44">
                  <c:v>23.418188888888885</c:v>
                </c:pt>
                <c:pt idx="45">
                  <c:v>20.328188888888885</c:v>
                </c:pt>
                <c:pt idx="46">
                  <c:v>18.678188888888887</c:v>
                </c:pt>
                <c:pt idx="47">
                  <c:v>17.538185000000002</c:v>
                </c:pt>
                <c:pt idx="48">
                  <c:v>16.528186666666667</c:v>
                </c:pt>
                <c:pt idx="49">
                  <c:v>15.688188888888888</c:v>
                </c:pt>
                <c:pt idx="50">
                  <c:v>15.138187222222221</c:v>
                </c:pt>
                <c:pt idx="51">
                  <c:v>14.438188888888888</c:v>
                </c:pt>
                <c:pt idx="52">
                  <c:v>13.258188888888887</c:v>
                </c:pt>
                <c:pt idx="53">
                  <c:v>12.338188888888888</c:v>
                </c:pt>
                <c:pt idx="54">
                  <c:v>11.758185555555556</c:v>
                </c:pt>
                <c:pt idx="55">
                  <c:v>13.998188888888887</c:v>
                </c:pt>
                <c:pt idx="56">
                  <c:v>19.938183333333331</c:v>
                </c:pt>
                <c:pt idx="57">
                  <c:v>23.688183333333331</c:v>
                </c:pt>
                <c:pt idx="58">
                  <c:v>25.628188888888889</c:v>
                </c:pt>
                <c:pt idx="59">
                  <c:v>25.568186666666662</c:v>
                </c:pt>
                <c:pt idx="60">
                  <c:v>24.218186111111113</c:v>
                </c:pt>
                <c:pt idx="61">
                  <c:v>21.988186111111109</c:v>
                </c:pt>
                <c:pt idx="62">
                  <c:v>21.528183333333335</c:v>
                </c:pt>
                <c:pt idx="63">
                  <c:v>22.668185555555556</c:v>
                </c:pt>
                <c:pt idx="64">
                  <c:v>23.608186666666668</c:v>
                </c:pt>
                <c:pt idx="65">
                  <c:v>23.65818333333333</c:v>
                </c:pt>
                <c:pt idx="66">
                  <c:v>23.258188888888888</c:v>
                </c:pt>
                <c:pt idx="67">
                  <c:v>22.298185555555559</c:v>
                </c:pt>
                <c:pt idx="68">
                  <c:v>20.498186666666669</c:v>
                </c:pt>
                <c:pt idx="69">
                  <c:v>18.048188888888888</c:v>
                </c:pt>
                <c:pt idx="70">
                  <c:v>17.008188888888888</c:v>
                </c:pt>
                <c:pt idx="71">
                  <c:v>15.898187222222223</c:v>
                </c:pt>
                <c:pt idx="72">
                  <c:v>14.798185555555554</c:v>
                </c:pt>
                <c:pt idx="73">
                  <c:v>13.738187222222223</c:v>
                </c:pt>
                <c:pt idx="74">
                  <c:v>12.958187777777779</c:v>
                </c:pt>
                <c:pt idx="75">
                  <c:v>12.228186111111109</c:v>
                </c:pt>
                <c:pt idx="76">
                  <c:v>11.848186666666665</c:v>
                </c:pt>
                <c:pt idx="77">
                  <c:v>12.17818888888889</c:v>
                </c:pt>
                <c:pt idx="78">
                  <c:v>12.528186111111113</c:v>
                </c:pt>
                <c:pt idx="79">
                  <c:v>13.538186666666665</c:v>
                </c:pt>
                <c:pt idx="80">
                  <c:v>16.178188888888887</c:v>
                </c:pt>
                <c:pt idx="81">
                  <c:v>18.788188888888893</c:v>
                </c:pt>
                <c:pt idx="82">
                  <c:v>20.778185555555556</c:v>
                </c:pt>
                <c:pt idx="83">
                  <c:v>22.488188888888889</c:v>
                </c:pt>
                <c:pt idx="84">
                  <c:v>23.938188888888888</c:v>
                </c:pt>
                <c:pt idx="85">
                  <c:v>25.248183333333333</c:v>
                </c:pt>
                <c:pt idx="86">
                  <c:v>26.318188888888884</c:v>
                </c:pt>
                <c:pt idx="87">
                  <c:v>27.10818888888889</c:v>
                </c:pt>
                <c:pt idx="88">
                  <c:v>27.468183333333332</c:v>
                </c:pt>
                <c:pt idx="89">
                  <c:v>27.67818888888889</c:v>
                </c:pt>
                <c:pt idx="90">
                  <c:v>27.668185555555556</c:v>
                </c:pt>
                <c:pt idx="91">
                  <c:v>26.728183333333334</c:v>
                </c:pt>
                <c:pt idx="92">
                  <c:v>24.218186111111113</c:v>
                </c:pt>
                <c:pt idx="93">
                  <c:v>20.848183333333335</c:v>
                </c:pt>
                <c:pt idx="94">
                  <c:v>18.818188888888884</c:v>
                </c:pt>
                <c:pt idx="95">
                  <c:v>17.67818888888889</c:v>
                </c:pt>
                <c:pt idx="96">
                  <c:v>16.578186666666667</c:v>
                </c:pt>
                <c:pt idx="97">
                  <c:v>15.51818888888889</c:v>
                </c:pt>
                <c:pt idx="98">
                  <c:v>14.558186111111111</c:v>
                </c:pt>
                <c:pt idx="99">
                  <c:v>13.618187222222222</c:v>
                </c:pt>
                <c:pt idx="100">
                  <c:v>12.698186111111111</c:v>
                </c:pt>
                <c:pt idx="101">
                  <c:v>11.838188888888888</c:v>
                </c:pt>
                <c:pt idx="102">
                  <c:v>11.168187222222221</c:v>
                </c:pt>
                <c:pt idx="103">
                  <c:v>12.018186666666667</c:v>
                </c:pt>
                <c:pt idx="104">
                  <c:v>15.33818777777778</c:v>
                </c:pt>
                <c:pt idx="105">
                  <c:v>18.10818888888889</c:v>
                </c:pt>
                <c:pt idx="106">
                  <c:v>20.338185555555555</c:v>
                </c:pt>
                <c:pt idx="107">
                  <c:v>22.44818888888889</c:v>
                </c:pt>
                <c:pt idx="108">
                  <c:v>24.328188888888889</c:v>
                </c:pt>
                <c:pt idx="109">
                  <c:v>26.118183333333334</c:v>
                </c:pt>
                <c:pt idx="110">
                  <c:v>27.628186666666661</c:v>
                </c:pt>
                <c:pt idx="111">
                  <c:v>28.948186111111109</c:v>
                </c:pt>
                <c:pt idx="112">
                  <c:v>29.968183333333332</c:v>
                </c:pt>
                <c:pt idx="113">
                  <c:v>30.738186111111109</c:v>
                </c:pt>
                <c:pt idx="114">
                  <c:v>31.148188888888885</c:v>
                </c:pt>
                <c:pt idx="115">
                  <c:v>30.398186666666664</c:v>
                </c:pt>
                <c:pt idx="116">
                  <c:v>27.568188888888884</c:v>
                </c:pt>
                <c:pt idx="117">
                  <c:v>24.498188888888887</c:v>
                </c:pt>
                <c:pt idx="118">
                  <c:v>22.278188888888888</c:v>
                </c:pt>
                <c:pt idx="119">
                  <c:v>21.348188888888885</c:v>
                </c:pt>
                <c:pt idx="120">
                  <c:v>20.398186666666664</c:v>
                </c:pt>
                <c:pt idx="121">
                  <c:v>17.978183333333334</c:v>
                </c:pt>
                <c:pt idx="122">
                  <c:v>14.978188888888889</c:v>
                </c:pt>
                <c:pt idx="123">
                  <c:v>13.048186666666666</c:v>
                </c:pt>
                <c:pt idx="124">
                  <c:v>13.148187222222221</c:v>
                </c:pt>
                <c:pt idx="125">
                  <c:v>12.188186666666665</c:v>
                </c:pt>
                <c:pt idx="126">
                  <c:v>11.52818888888889</c:v>
                </c:pt>
                <c:pt idx="127">
                  <c:v>12.17818888888889</c:v>
                </c:pt>
                <c:pt idx="128">
                  <c:v>13.948186111111111</c:v>
                </c:pt>
                <c:pt idx="129">
                  <c:v>15.698187222222222</c:v>
                </c:pt>
                <c:pt idx="130">
                  <c:v>17.518187777777779</c:v>
                </c:pt>
                <c:pt idx="131">
                  <c:v>19.348188888888888</c:v>
                </c:pt>
                <c:pt idx="132">
                  <c:v>20.998188888888887</c:v>
                </c:pt>
                <c:pt idx="133">
                  <c:v>22.44818888888889</c:v>
                </c:pt>
                <c:pt idx="134">
                  <c:v>23.488183333333332</c:v>
                </c:pt>
                <c:pt idx="135">
                  <c:v>24.218186111111113</c:v>
                </c:pt>
                <c:pt idx="136">
                  <c:v>24.628185555555557</c:v>
                </c:pt>
                <c:pt idx="137">
                  <c:v>24.798185555555555</c:v>
                </c:pt>
                <c:pt idx="138">
                  <c:v>24.668188888888885</c:v>
                </c:pt>
                <c:pt idx="139">
                  <c:v>23.738188888888889</c:v>
                </c:pt>
                <c:pt idx="140">
                  <c:v>21.358188888888886</c:v>
                </c:pt>
                <c:pt idx="141">
                  <c:v>18.198188888888886</c:v>
                </c:pt>
                <c:pt idx="142">
                  <c:v>16.508187222222222</c:v>
                </c:pt>
                <c:pt idx="143">
                  <c:v>15.408187222222223</c:v>
                </c:pt>
                <c:pt idx="144">
                  <c:v>14.608188888888886</c:v>
                </c:pt>
                <c:pt idx="145">
                  <c:v>14.818187222222221</c:v>
                </c:pt>
                <c:pt idx="146">
                  <c:v>15.718186666666664</c:v>
                </c:pt>
                <c:pt idx="147">
                  <c:v>15.598186666666665</c:v>
                </c:pt>
                <c:pt idx="148">
                  <c:v>15.228186666666666</c:v>
                </c:pt>
                <c:pt idx="149">
                  <c:v>14.988187222222223</c:v>
                </c:pt>
                <c:pt idx="150">
                  <c:v>14.728186111111109</c:v>
                </c:pt>
                <c:pt idx="151">
                  <c:v>15.008186666666665</c:v>
                </c:pt>
                <c:pt idx="152">
                  <c:v>16.168187222222219</c:v>
                </c:pt>
                <c:pt idx="153">
                  <c:v>17.298185555555552</c:v>
                </c:pt>
                <c:pt idx="154">
                  <c:v>17.818188888888887</c:v>
                </c:pt>
                <c:pt idx="155">
                  <c:v>18.838188888888887</c:v>
                </c:pt>
                <c:pt idx="156">
                  <c:v>20.568186666666662</c:v>
                </c:pt>
                <c:pt idx="157">
                  <c:v>22.158186111111114</c:v>
                </c:pt>
                <c:pt idx="158">
                  <c:v>23.428188888888887</c:v>
                </c:pt>
                <c:pt idx="159">
                  <c:v>24.308188888888886</c:v>
                </c:pt>
                <c:pt idx="160">
                  <c:v>24.788188888888889</c:v>
                </c:pt>
                <c:pt idx="161">
                  <c:v>25.01818888888889</c:v>
                </c:pt>
                <c:pt idx="162">
                  <c:v>24.338188888888887</c:v>
                </c:pt>
                <c:pt idx="163">
                  <c:v>23.918185555555556</c:v>
                </c:pt>
                <c:pt idx="164">
                  <c:v>22.278188888888888</c:v>
                </c:pt>
                <c:pt idx="165">
                  <c:v>20.208188888888891</c:v>
                </c:pt>
                <c:pt idx="166">
                  <c:v>18.608186666666668</c:v>
                </c:pt>
                <c:pt idx="167">
                  <c:v>16.76818888888889</c:v>
                </c:pt>
                <c:pt idx="168">
                  <c:v>15.198186111111111</c:v>
                </c:pt>
                <c:pt idx="169">
                  <c:v>14.208187777777779</c:v>
                </c:pt>
                <c:pt idx="170">
                  <c:v>14.67818888888889</c:v>
                </c:pt>
                <c:pt idx="171">
                  <c:v>14.488186111111112</c:v>
                </c:pt>
                <c:pt idx="172">
                  <c:v>14.258185555555556</c:v>
                </c:pt>
                <c:pt idx="173">
                  <c:v>14.108187222222222</c:v>
                </c:pt>
                <c:pt idx="174">
                  <c:v>13.878186666666666</c:v>
                </c:pt>
                <c:pt idx="175">
                  <c:v>14.048186666666664</c:v>
                </c:pt>
                <c:pt idx="176">
                  <c:v>15.778187777777775</c:v>
                </c:pt>
                <c:pt idx="177">
                  <c:v>17.118187222222222</c:v>
                </c:pt>
                <c:pt idx="178">
                  <c:v>18.008185555555553</c:v>
                </c:pt>
                <c:pt idx="179">
                  <c:v>20.258188888888892</c:v>
                </c:pt>
                <c:pt idx="180">
                  <c:v>21.078186111111112</c:v>
                </c:pt>
                <c:pt idx="181">
                  <c:v>21.338188888888887</c:v>
                </c:pt>
                <c:pt idx="182">
                  <c:v>20.808186111111109</c:v>
                </c:pt>
                <c:pt idx="183">
                  <c:v>19.728188888888887</c:v>
                </c:pt>
                <c:pt idx="184">
                  <c:v>18.758188888888892</c:v>
                </c:pt>
                <c:pt idx="185">
                  <c:v>18.388188888888891</c:v>
                </c:pt>
                <c:pt idx="186">
                  <c:v>18.408186111111114</c:v>
                </c:pt>
                <c:pt idx="187">
                  <c:v>18.10818888888889</c:v>
                </c:pt>
                <c:pt idx="188">
                  <c:v>16.778187222222218</c:v>
                </c:pt>
                <c:pt idx="189">
                  <c:v>14.698187777777779</c:v>
                </c:pt>
                <c:pt idx="190">
                  <c:v>14.068188888888891</c:v>
                </c:pt>
                <c:pt idx="191">
                  <c:v>13.448187777777779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CD5-AC7D-21DF5D4DECE5}"/>
            </c:ext>
          </c:extLst>
        </c:ser>
        <c:ser>
          <c:idx val="1"/>
          <c:order val="1"/>
          <c:tx>
            <c:strRef>
              <c:f>'Weather - Convert'!$J$3</c:f>
              <c:strCache>
                <c:ptCount val="1"/>
                <c:pt idx="0">
                  <c:v>Converted Wind Speed to m/s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'Weather - Convert'!$G$4:$G$1048576</c:f>
              <c:numCache>
                <c:formatCode>m/d/yy;@</c:formatCode>
                <c:ptCount val="1048573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</c:numCache>
            </c:numRef>
          </c:cat>
          <c:val>
            <c:numRef>
              <c:f>'Weather - Convert'!$J$4:$J$1048576</c:f>
              <c:numCache>
                <c:formatCode>General</c:formatCode>
                <c:ptCount val="1048573"/>
                <c:pt idx="0">
                  <c:v>3.8109265920000004</c:v>
                </c:pt>
                <c:pt idx="1">
                  <c:v>3.87733706624</c:v>
                </c:pt>
                <c:pt idx="2">
                  <c:v>3.6161467936</c:v>
                </c:pt>
                <c:pt idx="3">
                  <c:v>3.5826541097600004</c:v>
                </c:pt>
                <c:pt idx="4">
                  <c:v>3.3557595836159999</c:v>
                </c:pt>
                <c:pt idx="5">
                  <c:v>3.2044234006400001</c:v>
                </c:pt>
                <c:pt idx="6">
                  <c:v>2.622717205152</c:v>
                </c:pt>
                <c:pt idx="7">
                  <c:v>2.2152292032640002</c:v>
                </c:pt>
                <c:pt idx="8">
                  <c:v>2.3123379143039999</c:v>
                </c:pt>
                <c:pt idx="9">
                  <c:v>2.9772865341119998</c:v>
                </c:pt>
                <c:pt idx="10">
                  <c:v>3.2505644554240001</c:v>
                </c:pt>
                <c:pt idx="11">
                  <c:v>3.9010404681599997</c:v>
                </c:pt>
                <c:pt idx="12">
                  <c:v>5.3524953046399997</c:v>
                </c:pt>
                <c:pt idx="13">
                  <c:v>7.0696604351999994</c:v>
                </c:pt>
                <c:pt idx="14">
                  <c:v>7.39901983744</c:v>
                </c:pt>
                <c:pt idx="15">
                  <c:v>7.3122547379199991</c:v>
                </c:pt>
                <c:pt idx="16">
                  <c:v>7.07367127808</c:v>
                </c:pt>
                <c:pt idx="17">
                  <c:v>6.9788000022399999</c:v>
                </c:pt>
                <c:pt idx="18">
                  <c:v>7.0906927731199998</c:v>
                </c:pt>
                <c:pt idx="19">
                  <c:v>6.8578484128000001</c:v>
                </c:pt>
                <c:pt idx="20">
                  <c:v>5.4235666179199997</c:v>
                </c:pt>
                <c:pt idx="21">
                  <c:v>3.7395472681599999</c:v>
                </c:pt>
                <c:pt idx="22">
                  <c:v>3.4679953682880003</c:v>
                </c:pt>
                <c:pt idx="23">
                  <c:v>3.2066355333760002</c:v>
                </c:pt>
                <c:pt idx="24">
                  <c:v>3.2066355333760002</c:v>
                </c:pt>
                <c:pt idx="25">
                  <c:v>3.5747276435200002</c:v>
                </c:pt>
                <c:pt idx="26">
                  <c:v>3.8937622099200002</c:v>
                </c:pt>
                <c:pt idx="27">
                  <c:v>4.0174613072000005</c:v>
                </c:pt>
                <c:pt idx="28">
                  <c:v>4.42084472192</c:v>
                </c:pt>
                <c:pt idx="29">
                  <c:v>4.6506702211199995</c:v>
                </c:pt>
                <c:pt idx="30">
                  <c:v>6.4132711561599995</c:v>
                </c:pt>
                <c:pt idx="31">
                  <c:v>6.5076690166399995</c:v>
                </c:pt>
                <c:pt idx="32">
                  <c:v>6.6956520188800006</c:v>
                </c:pt>
                <c:pt idx="33">
                  <c:v>6.6028666316799995</c:v>
                </c:pt>
                <c:pt idx="34">
                  <c:v>6.5500294094399996</c:v>
                </c:pt>
                <c:pt idx="35">
                  <c:v>6.7210219859199993</c:v>
                </c:pt>
                <c:pt idx="36">
                  <c:v>6.5054896966399998</c:v>
                </c:pt>
                <c:pt idx="37">
                  <c:v>5.9521905238400006</c:v>
                </c:pt>
                <c:pt idx="38">
                  <c:v>5.6927705295999997</c:v>
                </c:pt>
                <c:pt idx="39">
                  <c:v>5.18834311072</c:v>
                </c:pt>
                <c:pt idx="40">
                  <c:v>4.7636582399999998</c:v>
                </c:pt>
                <c:pt idx="41">
                  <c:v>3.9748727004799997</c:v>
                </c:pt>
                <c:pt idx="42">
                  <c:v>3.2066355333760002</c:v>
                </c:pt>
                <c:pt idx="43">
                  <c:v>3.1169213109760001</c:v>
                </c:pt>
                <c:pt idx="44">
                  <c:v>3.7904023150400001</c:v>
                </c:pt>
                <c:pt idx="45">
                  <c:v>4.3610893321599997</c:v>
                </c:pt>
                <c:pt idx="46">
                  <c:v>5.0075087251200001</c:v>
                </c:pt>
                <c:pt idx="47">
                  <c:v>5.4314059113599997</c:v>
                </c:pt>
                <c:pt idx="48">
                  <c:v>5.1705442131200003</c:v>
                </c:pt>
                <c:pt idx="49">
                  <c:v>5.4795011567999996</c:v>
                </c:pt>
                <c:pt idx="50">
                  <c:v>5.4652468393600007</c:v>
                </c:pt>
                <c:pt idx="51">
                  <c:v>5.3112648054399996</c:v>
                </c:pt>
                <c:pt idx="52">
                  <c:v>4.8609158153600003</c:v>
                </c:pt>
                <c:pt idx="53">
                  <c:v>4.0297987171199994</c:v>
                </c:pt>
                <c:pt idx="54">
                  <c:v>4.4128167775999998</c:v>
                </c:pt>
                <c:pt idx="55">
                  <c:v>5.0554282838400004</c:v>
                </c:pt>
                <c:pt idx="56">
                  <c:v>6.0748314774399992</c:v>
                </c:pt>
                <c:pt idx="57">
                  <c:v>8.7918212377600007</c:v>
                </c:pt>
                <c:pt idx="58">
                  <c:v>13.45786114112</c:v>
                </c:pt>
                <c:pt idx="59">
                  <c:v>15.039982193279998</c:v>
                </c:pt>
                <c:pt idx="60">
                  <c:v>14.295439308479999</c:v>
                </c:pt>
                <c:pt idx="61">
                  <c:v>13.221296066879999</c:v>
                </c:pt>
                <c:pt idx="62">
                  <c:v>11.136165159680001</c:v>
                </c:pt>
                <c:pt idx="63">
                  <c:v>10.02775451392</c:v>
                </c:pt>
                <c:pt idx="64">
                  <c:v>10.439368829119999</c:v>
                </c:pt>
                <c:pt idx="65">
                  <c:v>9.5049609036799989</c:v>
                </c:pt>
                <c:pt idx="66">
                  <c:v>8.0859499952</c:v>
                </c:pt>
                <c:pt idx="67">
                  <c:v>5.2858364996800002</c:v>
                </c:pt>
                <c:pt idx="68">
                  <c:v>3.105525054368</c:v>
                </c:pt>
                <c:pt idx="69">
                  <c:v>2.6118794803200003</c:v>
                </c:pt>
                <c:pt idx="70">
                  <c:v>2.3397758883839996</c:v>
                </c:pt>
                <c:pt idx="71">
                  <c:v>2.408475654464</c:v>
                </c:pt>
                <c:pt idx="72">
                  <c:v>2.5653084177599998</c:v>
                </c:pt>
                <c:pt idx="73">
                  <c:v>2.8106593926399999</c:v>
                </c:pt>
                <c:pt idx="74">
                  <c:v>2.8631527517120001</c:v>
                </c:pt>
                <c:pt idx="75">
                  <c:v>2.9581702990399998</c:v>
                </c:pt>
                <c:pt idx="76">
                  <c:v>2.88289882144</c:v>
                </c:pt>
                <c:pt idx="77">
                  <c:v>2.9581702990399998</c:v>
                </c:pt>
                <c:pt idx="78">
                  <c:v>3.1169215792</c:v>
                </c:pt>
                <c:pt idx="79">
                  <c:v>1.3314828904960001</c:v>
                </c:pt>
                <c:pt idx="80">
                  <c:v>1.5251147795839999</c:v>
                </c:pt>
                <c:pt idx="81">
                  <c:v>2.5319190448639999</c:v>
                </c:pt>
                <c:pt idx="82">
                  <c:v>3.2176738897599999</c:v>
                </c:pt>
                <c:pt idx="83">
                  <c:v>3.7660026483199998</c:v>
                </c:pt>
                <c:pt idx="84">
                  <c:v>3.9318223014399996</c:v>
                </c:pt>
                <c:pt idx="85">
                  <c:v>3.9802210870399999</c:v>
                </c:pt>
                <c:pt idx="86">
                  <c:v>3.3726226476800001</c:v>
                </c:pt>
                <c:pt idx="87">
                  <c:v>2.64425925808</c:v>
                </c:pt>
                <c:pt idx="88">
                  <c:v>1.7175614762239999</c:v>
                </c:pt>
                <c:pt idx="89">
                  <c:v>0.64132711561599998</c:v>
                </c:pt>
                <c:pt idx="90">
                  <c:v>1.024463418176</c:v>
                </c:pt>
                <c:pt idx="91">
                  <c:v>3.5806741696000004</c:v>
                </c:pt>
                <c:pt idx="92">
                  <c:v>3.8479625148799999</c:v>
                </c:pt>
                <c:pt idx="93">
                  <c:v>4.6384553001599995</c:v>
                </c:pt>
                <c:pt idx="94">
                  <c:v>5.6728052761600001</c:v>
                </c:pt>
                <c:pt idx="95">
                  <c:v>5.72878138976</c:v>
                </c:pt>
                <c:pt idx="96">
                  <c:v>5.8597354992000001</c:v>
                </c:pt>
                <c:pt idx="97">
                  <c:v>5.6175328035199996</c:v>
                </c:pt>
                <c:pt idx="98">
                  <c:v>5.1705442131200003</c:v>
                </c:pt>
                <c:pt idx="99">
                  <c:v>5.2196850851200001</c:v>
                </c:pt>
                <c:pt idx="100">
                  <c:v>5.2737483145599997</c:v>
                </c:pt>
                <c:pt idx="101">
                  <c:v>5.0666382588800003</c:v>
                </c:pt>
                <c:pt idx="102">
                  <c:v>5.1306168355199997</c:v>
                </c:pt>
                <c:pt idx="103">
                  <c:v>4.4192398483200002</c:v>
                </c:pt>
                <c:pt idx="104">
                  <c:v>5.4988794467200002</c:v>
                </c:pt>
                <c:pt idx="105">
                  <c:v>7.0425260012799997</c:v>
                </c:pt>
                <c:pt idx="106">
                  <c:v>7.7336127369600005</c:v>
                </c:pt>
                <c:pt idx="107">
                  <c:v>8.46303762304</c:v>
                </c:pt>
                <c:pt idx="108">
                  <c:v>8.7748672457599994</c:v>
                </c:pt>
                <c:pt idx="109">
                  <c:v>9.2439825280000001</c:v>
                </c:pt>
                <c:pt idx="110">
                  <c:v>9.4293065363200004</c:v>
                </c:pt>
                <c:pt idx="111">
                  <c:v>9.3863410748799989</c:v>
                </c:pt>
                <c:pt idx="112">
                  <c:v>9.0109039187200004</c:v>
                </c:pt>
                <c:pt idx="113">
                  <c:v>8.0030875548800005</c:v>
                </c:pt>
                <c:pt idx="114">
                  <c:v>6.6060875548800002</c:v>
                </c:pt>
                <c:pt idx="115">
                  <c:v>6.44635837472</c:v>
                </c:pt>
                <c:pt idx="116">
                  <c:v>5.3524948576</c:v>
                </c:pt>
                <c:pt idx="117">
                  <c:v>4.7948178220799997</c:v>
                </c:pt>
                <c:pt idx="118">
                  <c:v>4.5644818031999996</c:v>
                </c:pt>
                <c:pt idx="119">
                  <c:v>3.8442748819200001</c:v>
                </c:pt>
                <c:pt idx="120">
                  <c:v>2.2596014548799999</c:v>
                </c:pt>
                <c:pt idx="121">
                  <c:v>0.47636582400000005</c:v>
                </c:pt>
                <c:pt idx="122">
                  <c:v>2.8307714540159998</c:v>
                </c:pt>
                <c:pt idx="123">
                  <c:v>4.9001471516799997</c:v>
                </c:pt>
                <c:pt idx="124">
                  <c:v>7.0505758505599996</c:v>
                </c:pt>
                <c:pt idx="125">
                  <c:v>7.7546741324799999</c:v>
                </c:pt>
                <c:pt idx="126">
                  <c:v>7.3306566924799998</c:v>
                </c:pt>
                <c:pt idx="127">
                  <c:v>6.4088468012800002</c:v>
                </c:pt>
                <c:pt idx="128">
                  <c:v>7.1623380857600001</c:v>
                </c:pt>
                <c:pt idx="129">
                  <c:v>7.0816867052800001</c:v>
                </c:pt>
                <c:pt idx="130">
                  <c:v>6.4353477795199998</c:v>
                </c:pt>
                <c:pt idx="131">
                  <c:v>5.6490035254400004</c:v>
                </c:pt>
                <c:pt idx="132">
                  <c:v>4.98764360864</c:v>
                </c:pt>
                <c:pt idx="133">
                  <c:v>4.3300839788799994</c:v>
                </c:pt>
                <c:pt idx="134">
                  <c:v>3.5348302175999997</c:v>
                </c:pt>
                <c:pt idx="135">
                  <c:v>3.0432469284800003</c:v>
                </c:pt>
                <c:pt idx="136">
                  <c:v>2.5653084177599998</c:v>
                </c:pt>
                <c:pt idx="137">
                  <c:v>2.17321522176</c:v>
                </c:pt>
                <c:pt idx="138">
                  <c:v>1.7863718399999999</c:v>
                </c:pt>
                <c:pt idx="139">
                  <c:v>3.6937556198400001</c:v>
                </c:pt>
                <c:pt idx="140">
                  <c:v>3.5025847753599999</c:v>
                </c:pt>
                <c:pt idx="141">
                  <c:v>3.53683563904</c:v>
                </c:pt>
                <c:pt idx="142">
                  <c:v>3.4060987910400002</c:v>
                </c:pt>
                <c:pt idx="143">
                  <c:v>3.5348302175999997</c:v>
                </c:pt>
                <c:pt idx="144">
                  <c:v>3.7997452275200003</c:v>
                </c:pt>
                <c:pt idx="145">
                  <c:v>4.0491095040000005</c:v>
                </c:pt>
                <c:pt idx="146">
                  <c:v>4.1596857420799997</c:v>
                </c:pt>
                <c:pt idx="147">
                  <c:v>4.29390324352</c:v>
                </c:pt>
                <c:pt idx="148">
                  <c:v>4.1064964758400002</c:v>
                </c:pt>
                <c:pt idx="149">
                  <c:v>4.2206119296000004</c:v>
                </c:pt>
                <c:pt idx="150">
                  <c:v>4.1340345868799995</c:v>
                </c:pt>
                <c:pt idx="151">
                  <c:v>2.64425925808</c:v>
                </c:pt>
                <c:pt idx="152">
                  <c:v>2.622717205152</c:v>
                </c:pt>
                <c:pt idx="153">
                  <c:v>2.7494397233600001</c:v>
                </c:pt>
                <c:pt idx="154">
                  <c:v>2.5458843062400001</c:v>
                </c:pt>
                <c:pt idx="155">
                  <c:v>2.2907700671679998</c:v>
                </c:pt>
                <c:pt idx="156">
                  <c:v>2.1436462080000003</c:v>
                </c:pt>
                <c:pt idx="157">
                  <c:v>2.0280544940479999</c:v>
                </c:pt>
                <c:pt idx="158">
                  <c:v>2.0280544940479999</c:v>
                </c:pt>
                <c:pt idx="159">
                  <c:v>1.8217487974399997</c:v>
                </c:pt>
                <c:pt idx="160">
                  <c:v>1.2433513238080001</c:v>
                </c:pt>
                <c:pt idx="161">
                  <c:v>0.71454878070400007</c:v>
                </c:pt>
                <c:pt idx="162">
                  <c:v>0.33684151071999996</c:v>
                </c:pt>
                <c:pt idx="163">
                  <c:v>0.59545727999999998</c:v>
                </c:pt>
                <c:pt idx="164">
                  <c:v>1.4536965185599999</c:v>
                </c:pt>
                <c:pt idx="165">
                  <c:v>2.7494397233600001</c:v>
                </c:pt>
                <c:pt idx="166">
                  <c:v>2.998646150016</c:v>
                </c:pt>
                <c:pt idx="167">
                  <c:v>3.105525054368</c:v>
                </c:pt>
                <c:pt idx="168">
                  <c:v>3.1531131776320001</c:v>
                </c:pt>
                <c:pt idx="169">
                  <c:v>3.1777561235199996</c:v>
                </c:pt>
                <c:pt idx="170">
                  <c:v>2.8976204744959997</c:v>
                </c:pt>
                <c:pt idx="171">
                  <c:v>2.739103488</c:v>
                </c:pt>
                <c:pt idx="172">
                  <c:v>2.9461601671039999</c:v>
                </c:pt>
                <c:pt idx="173">
                  <c:v>3.2066355333760002</c:v>
                </c:pt>
                <c:pt idx="174">
                  <c:v>3.5687715954879997</c:v>
                </c:pt>
                <c:pt idx="175">
                  <c:v>4.9862215744</c:v>
                </c:pt>
                <c:pt idx="176">
                  <c:v>6.1213468835200002</c:v>
                </c:pt>
                <c:pt idx="177">
                  <c:v>6.7420909811199996</c:v>
                </c:pt>
                <c:pt idx="178">
                  <c:v>7.1056793420800002</c:v>
                </c:pt>
                <c:pt idx="179">
                  <c:v>7.842875124479999</c:v>
                </c:pt>
                <c:pt idx="180">
                  <c:v>8.4588479641600003</c:v>
                </c:pt>
                <c:pt idx="181">
                  <c:v>9.0022429657599989</c:v>
                </c:pt>
                <c:pt idx="182">
                  <c:v>9.5548165926399999</c:v>
                </c:pt>
                <c:pt idx="183">
                  <c:v>9.8328012639999987</c:v>
                </c:pt>
                <c:pt idx="184">
                  <c:v>9.3591038217599998</c:v>
                </c:pt>
                <c:pt idx="185">
                  <c:v>8.10609495872</c:v>
                </c:pt>
                <c:pt idx="186">
                  <c:v>6.79238968672</c:v>
                </c:pt>
                <c:pt idx="187">
                  <c:v>5.8548927148800001</c:v>
                </c:pt>
                <c:pt idx="188">
                  <c:v>3.9587832838399999</c:v>
                </c:pt>
                <c:pt idx="189">
                  <c:v>2.408475654464</c:v>
                </c:pt>
                <c:pt idx="190">
                  <c:v>1.6544713468800001</c:v>
                </c:pt>
                <c:pt idx="191">
                  <c:v>1.8487965056000002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6-4CD5-AC7D-21DF5D4DE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993514751"/>
        <c:axId val="990512319"/>
      </c:areaChart>
      <c:dateAx>
        <c:axId val="993514751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12319"/>
        <c:crosses val="autoZero"/>
        <c:auto val="1"/>
        <c:lblOffset val="100"/>
        <c:baseTimeUnit val="days"/>
      </c:dateAx>
      <c:valAx>
        <c:axId val="990512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14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Wedding Day Weather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5576368171372"/>
          <c:y val="9.2093695606397213E-2"/>
          <c:w val="0.87376990919613307"/>
          <c:h val="0.63706309438592912"/>
        </c:manualLayout>
      </c:layout>
      <c:lineChart>
        <c:grouping val="standard"/>
        <c:varyColors val="0"/>
        <c:ser>
          <c:idx val="0"/>
          <c:order val="0"/>
          <c:tx>
            <c:strRef>
              <c:f>'Weather -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'Weather - Forecast'!$B$2:$B$241</c:f>
              <c:numCache>
                <c:formatCode>General</c:formatCode>
                <c:ptCount val="240"/>
                <c:pt idx="0">
                  <c:v>21.108186666666668</c:v>
                </c:pt>
                <c:pt idx="1">
                  <c:v>19.728188888888887</c:v>
                </c:pt>
                <c:pt idx="2">
                  <c:v>18.448183333333329</c:v>
                </c:pt>
                <c:pt idx="3">
                  <c:v>17.068186666666666</c:v>
                </c:pt>
                <c:pt idx="4">
                  <c:v>15.978186111111109</c:v>
                </c:pt>
                <c:pt idx="5">
                  <c:v>14.498187222222221</c:v>
                </c:pt>
                <c:pt idx="6">
                  <c:v>15.468186111111109</c:v>
                </c:pt>
                <c:pt idx="7">
                  <c:v>16.008186111111112</c:v>
                </c:pt>
                <c:pt idx="8">
                  <c:v>19.038188888888886</c:v>
                </c:pt>
                <c:pt idx="9">
                  <c:v>22.688188888888888</c:v>
                </c:pt>
                <c:pt idx="10">
                  <c:v>25.438188888888892</c:v>
                </c:pt>
                <c:pt idx="11">
                  <c:v>28.10818888888889</c:v>
                </c:pt>
                <c:pt idx="12">
                  <c:v>29.698183333333329</c:v>
                </c:pt>
                <c:pt idx="13">
                  <c:v>30.588188888888887</c:v>
                </c:pt>
                <c:pt idx="14">
                  <c:v>31.188183333333331</c:v>
                </c:pt>
                <c:pt idx="15">
                  <c:v>31.63818333333333</c:v>
                </c:pt>
                <c:pt idx="16">
                  <c:v>31.868183333333331</c:v>
                </c:pt>
                <c:pt idx="17">
                  <c:v>31.848188888888888</c:v>
                </c:pt>
                <c:pt idx="18">
                  <c:v>31.498183333333333</c:v>
                </c:pt>
                <c:pt idx="19">
                  <c:v>30.678183333333333</c:v>
                </c:pt>
                <c:pt idx="20">
                  <c:v>28.958188888888891</c:v>
                </c:pt>
                <c:pt idx="21">
                  <c:v>27.208183333333331</c:v>
                </c:pt>
                <c:pt idx="22">
                  <c:v>26.068188888888891</c:v>
                </c:pt>
                <c:pt idx="23">
                  <c:v>24.888188888888884</c:v>
                </c:pt>
                <c:pt idx="24">
                  <c:v>22.218188888888886</c:v>
                </c:pt>
                <c:pt idx="25">
                  <c:v>20.048183333333334</c:v>
                </c:pt>
                <c:pt idx="26">
                  <c:v>18.258188888888888</c:v>
                </c:pt>
                <c:pt idx="27">
                  <c:v>16.788186111111113</c:v>
                </c:pt>
                <c:pt idx="28">
                  <c:v>15.688188888888888</c:v>
                </c:pt>
                <c:pt idx="29">
                  <c:v>14.708188888888888</c:v>
                </c:pt>
                <c:pt idx="30">
                  <c:v>15.708188888888889</c:v>
                </c:pt>
                <c:pt idx="31">
                  <c:v>14.99818888888889</c:v>
                </c:pt>
                <c:pt idx="32">
                  <c:v>15.598186666666665</c:v>
                </c:pt>
                <c:pt idx="33">
                  <c:v>17.26818888888889</c:v>
                </c:pt>
                <c:pt idx="34">
                  <c:v>19.668188888888885</c:v>
                </c:pt>
                <c:pt idx="35">
                  <c:v>20.448183333333333</c:v>
                </c:pt>
                <c:pt idx="36">
                  <c:v>21.308188888888893</c:v>
                </c:pt>
                <c:pt idx="37">
                  <c:v>23.098188888888888</c:v>
                </c:pt>
                <c:pt idx="38">
                  <c:v>24.228183333333334</c:v>
                </c:pt>
                <c:pt idx="39">
                  <c:v>24.968183333333332</c:v>
                </c:pt>
                <c:pt idx="40">
                  <c:v>25.348188888888888</c:v>
                </c:pt>
                <c:pt idx="41">
                  <c:v>25.378188888888889</c:v>
                </c:pt>
                <c:pt idx="42">
                  <c:v>25.17818888888889</c:v>
                </c:pt>
                <c:pt idx="43">
                  <c:v>25.238188888888892</c:v>
                </c:pt>
                <c:pt idx="44">
                  <c:v>23.418188888888885</c:v>
                </c:pt>
                <c:pt idx="45">
                  <c:v>20.328188888888885</c:v>
                </c:pt>
                <c:pt idx="46">
                  <c:v>18.678188888888887</c:v>
                </c:pt>
                <c:pt idx="47">
                  <c:v>17.538185000000002</c:v>
                </c:pt>
                <c:pt idx="48">
                  <c:v>16.528186666666667</c:v>
                </c:pt>
                <c:pt idx="49">
                  <c:v>15.688188888888888</c:v>
                </c:pt>
                <c:pt idx="50">
                  <c:v>15.138187222222221</c:v>
                </c:pt>
                <c:pt idx="51">
                  <c:v>14.438188888888888</c:v>
                </c:pt>
                <c:pt idx="52">
                  <c:v>13.258188888888887</c:v>
                </c:pt>
                <c:pt idx="53">
                  <c:v>12.338188888888888</c:v>
                </c:pt>
                <c:pt idx="54">
                  <c:v>11.758185555555556</c:v>
                </c:pt>
                <c:pt idx="55">
                  <c:v>13.998188888888887</c:v>
                </c:pt>
                <c:pt idx="56">
                  <c:v>19.938183333333331</c:v>
                </c:pt>
                <c:pt idx="57">
                  <c:v>23.688183333333331</c:v>
                </c:pt>
                <c:pt idx="58">
                  <c:v>25.628188888888889</c:v>
                </c:pt>
                <c:pt idx="59">
                  <c:v>25.568186666666662</c:v>
                </c:pt>
                <c:pt idx="60">
                  <c:v>24.218186111111113</c:v>
                </c:pt>
                <c:pt idx="61">
                  <c:v>21.988186111111109</c:v>
                </c:pt>
                <c:pt idx="62">
                  <c:v>21.528183333333335</c:v>
                </c:pt>
                <c:pt idx="63">
                  <c:v>22.668185555555556</c:v>
                </c:pt>
                <c:pt idx="64">
                  <c:v>23.608186666666668</c:v>
                </c:pt>
                <c:pt idx="65">
                  <c:v>23.65818333333333</c:v>
                </c:pt>
                <c:pt idx="66">
                  <c:v>23.258188888888888</c:v>
                </c:pt>
                <c:pt idx="67">
                  <c:v>22.298185555555559</c:v>
                </c:pt>
                <c:pt idx="68">
                  <c:v>20.498186666666669</c:v>
                </c:pt>
                <c:pt idx="69">
                  <c:v>18.048188888888888</c:v>
                </c:pt>
                <c:pt idx="70">
                  <c:v>17.008188888888888</c:v>
                </c:pt>
                <c:pt idx="71">
                  <c:v>15.898187222222223</c:v>
                </c:pt>
                <c:pt idx="72">
                  <c:v>14.798185555555554</c:v>
                </c:pt>
                <c:pt idx="73">
                  <c:v>13.738187222222223</c:v>
                </c:pt>
                <c:pt idx="74">
                  <c:v>12.958187777777779</c:v>
                </c:pt>
                <c:pt idx="75">
                  <c:v>12.228186111111109</c:v>
                </c:pt>
                <c:pt idx="76">
                  <c:v>11.848186666666665</c:v>
                </c:pt>
                <c:pt idx="77">
                  <c:v>12.17818888888889</c:v>
                </c:pt>
                <c:pt idx="78">
                  <c:v>12.528186111111113</c:v>
                </c:pt>
                <c:pt idx="79">
                  <c:v>13.538186666666665</c:v>
                </c:pt>
                <c:pt idx="80">
                  <c:v>16.178188888888887</c:v>
                </c:pt>
                <c:pt idx="81">
                  <c:v>18.788188888888893</c:v>
                </c:pt>
                <c:pt idx="82">
                  <c:v>20.778185555555556</c:v>
                </c:pt>
                <c:pt idx="83">
                  <c:v>22.488188888888889</c:v>
                </c:pt>
                <c:pt idx="84">
                  <c:v>23.938188888888888</c:v>
                </c:pt>
                <c:pt idx="85">
                  <c:v>25.248183333333333</c:v>
                </c:pt>
                <c:pt idx="86">
                  <c:v>26.318188888888884</c:v>
                </c:pt>
                <c:pt idx="87">
                  <c:v>27.10818888888889</c:v>
                </c:pt>
                <c:pt idx="88">
                  <c:v>27.468183333333332</c:v>
                </c:pt>
                <c:pt idx="89">
                  <c:v>27.67818888888889</c:v>
                </c:pt>
                <c:pt idx="90">
                  <c:v>27.668185555555556</c:v>
                </c:pt>
                <c:pt idx="91">
                  <c:v>26.728183333333334</c:v>
                </c:pt>
                <c:pt idx="92">
                  <c:v>24.218186111111113</c:v>
                </c:pt>
                <c:pt idx="93">
                  <c:v>20.848183333333335</c:v>
                </c:pt>
                <c:pt idx="94">
                  <c:v>18.818188888888884</c:v>
                </c:pt>
                <c:pt idx="95">
                  <c:v>17.67818888888889</c:v>
                </c:pt>
                <c:pt idx="96">
                  <c:v>16.578186666666667</c:v>
                </c:pt>
                <c:pt idx="97">
                  <c:v>15.51818888888889</c:v>
                </c:pt>
                <c:pt idx="98">
                  <c:v>14.558186111111111</c:v>
                </c:pt>
                <c:pt idx="99">
                  <c:v>13.618187222222222</c:v>
                </c:pt>
                <c:pt idx="100">
                  <c:v>12.698186111111111</c:v>
                </c:pt>
                <c:pt idx="101">
                  <c:v>11.838188888888888</c:v>
                </c:pt>
                <c:pt idx="102">
                  <c:v>11.168187222222221</c:v>
                </c:pt>
                <c:pt idx="103">
                  <c:v>12.018186666666667</c:v>
                </c:pt>
                <c:pt idx="104">
                  <c:v>15.33818777777778</c:v>
                </c:pt>
                <c:pt idx="105">
                  <c:v>18.10818888888889</c:v>
                </c:pt>
                <c:pt idx="106">
                  <c:v>20.338185555555555</c:v>
                </c:pt>
                <c:pt idx="107">
                  <c:v>22.44818888888889</c:v>
                </c:pt>
                <c:pt idx="108">
                  <c:v>24.328188888888889</c:v>
                </c:pt>
                <c:pt idx="109">
                  <c:v>26.118183333333334</c:v>
                </c:pt>
                <c:pt idx="110">
                  <c:v>27.628186666666661</c:v>
                </c:pt>
                <c:pt idx="111">
                  <c:v>28.948186111111109</c:v>
                </c:pt>
                <c:pt idx="112">
                  <c:v>29.968183333333332</c:v>
                </c:pt>
                <c:pt idx="113">
                  <c:v>30.738186111111109</c:v>
                </c:pt>
                <c:pt idx="114">
                  <c:v>31.148188888888885</c:v>
                </c:pt>
                <c:pt idx="115">
                  <c:v>30.398186666666664</c:v>
                </c:pt>
                <c:pt idx="116">
                  <c:v>27.568188888888884</c:v>
                </c:pt>
                <c:pt idx="117">
                  <c:v>24.498188888888887</c:v>
                </c:pt>
                <c:pt idx="118">
                  <c:v>22.278188888888888</c:v>
                </c:pt>
                <c:pt idx="119">
                  <c:v>21.348188888888885</c:v>
                </c:pt>
                <c:pt idx="120">
                  <c:v>20.398186666666664</c:v>
                </c:pt>
                <c:pt idx="121">
                  <c:v>17.978183333333334</c:v>
                </c:pt>
                <c:pt idx="122">
                  <c:v>14.978188888888889</c:v>
                </c:pt>
                <c:pt idx="123">
                  <c:v>13.048186666666666</c:v>
                </c:pt>
                <c:pt idx="124">
                  <c:v>13.148187222222221</c:v>
                </c:pt>
                <c:pt idx="125">
                  <c:v>12.188186666666665</c:v>
                </c:pt>
                <c:pt idx="126">
                  <c:v>11.52818888888889</c:v>
                </c:pt>
                <c:pt idx="127">
                  <c:v>12.17818888888889</c:v>
                </c:pt>
                <c:pt idx="128">
                  <c:v>13.948186111111111</c:v>
                </c:pt>
                <c:pt idx="129">
                  <c:v>15.698187222222222</c:v>
                </c:pt>
                <c:pt idx="130">
                  <c:v>17.518187777777779</c:v>
                </c:pt>
                <c:pt idx="131">
                  <c:v>19.348188888888888</c:v>
                </c:pt>
                <c:pt idx="132">
                  <c:v>20.998188888888887</c:v>
                </c:pt>
                <c:pt idx="133">
                  <c:v>22.44818888888889</c:v>
                </c:pt>
                <c:pt idx="134">
                  <c:v>23.488183333333332</c:v>
                </c:pt>
                <c:pt idx="135">
                  <c:v>24.218186111111113</c:v>
                </c:pt>
                <c:pt idx="136">
                  <c:v>24.628185555555557</c:v>
                </c:pt>
                <c:pt idx="137">
                  <c:v>24.798185555555555</c:v>
                </c:pt>
                <c:pt idx="138">
                  <c:v>24.668188888888885</c:v>
                </c:pt>
                <c:pt idx="139">
                  <c:v>23.738188888888889</c:v>
                </c:pt>
                <c:pt idx="140">
                  <c:v>21.358188888888886</c:v>
                </c:pt>
                <c:pt idx="141">
                  <c:v>18.198188888888886</c:v>
                </c:pt>
                <c:pt idx="142">
                  <c:v>16.508187222222222</c:v>
                </c:pt>
                <c:pt idx="143">
                  <c:v>15.408187222222223</c:v>
                </c:pt>
                <c:pt idx="144">
                  <c:v>14.608188888888886</c:v>
                </c:pt>
                <c:pt idx="145">
                  <c:v>14.818187222222221</c:v>
                </c:pt>
                <c:pt idx="146">
                  <c:v>15.718186666666664</c:v>
                </c:pt>
                <c:pt idx="147">
                  <c:v>15.598186666666665</c:v>
                </c:pt>
                <c:pt idx="148">
                  <c:v>15.228186666666666</c:v>
                </c:pt>
                <c:pt idx="149">
                  <c:v>14.988187222222223</c:v>
                </c:pt>
                <c:pt idx="150">
                  <c:v>14.728186111111109</c:v>
                </c:pt>
                <c:pt idx="151">
                  <c:v>15.008186666666665</c:v>
                </c:pt>
                <c:pt idx="152">
                  <c:v>16.168187222222219</c:v>
                </c:pt>
                <c:pt idx="153">
                  <c:v>17.298185555555552</c:v>
                </c:pt>
                <c:pt idx="154">
                  <c:v>17.818188888888887</c:v>
                </c:pt>
                <c:pt idx="155">
                  <c:v>18.838188888888887</c:v>
                </c:pt>
                <c:pt idx="156">
                  <c:v>20.568186666666662</c:v>
                </c:pt>
                <c:pt idx="157">
                  <c:v>22.158186111111114</c:v>
                </c:pt>
                <c:pt idx="158">
                  <c:v>23.428188888888887</c:v>
                </c:pt>
                <c:pt idx="159">
                  <c:v>24.308188888888886</c:v>
                </c:pt>
                <c:pt idx="160">
                  <c:v>24.788188888888889</c:v>
                </c:pt>
                <c:pt idx="161">
                  <c:v>25.01818888888889</c:v>
                </c:pt>
                <c:pt idx="162">
                  <c:v>24.338188888888887</c:v>
                </c:pt>
                <c:pt idx="163">
                  <c:v>23.918185555555556</c:v>
                </c:pt>
                <c:pt idx="164">
                  <c:v>22.278188888888888</c:v>
                </c:pt>
                <c:pt idx="165">
                  <c:v>20.208188888888891</c:v>
                </c:pt>
                <c:pt idx="166">
                  <c:v>18.608186666666668</c:v>
                </c:pt>
                <c:pt idx="167">
                  <c:v>16.76818888888889</c:v>
                </c:pt>
                <c:pt idx="168">
                  <c:v>15.198186111111111</c:v>
                </c:pt>
                <c:pt idx="169">
                  <c:v>14.208187777777779</c:v>
                </c:pt>
                <c:pt idx="170">
                  <c:v>14.67818888888889</c:v>
                </c:pt>
                <c:pt idx="171">
                  <c:v>14.488186111111112</c:v>
                </c:pt>
                <c:pt idx="172">
                  <c:v>14.258185555555556</c:v>
                </c:pt>
                <c:pt idx="173">
                  <c:v>14.108187222222222</c:v>
                </c:pt>
                <c:pt idx="174">
                  <c:v>13.878186666666666</c:v>
                </c:pt>
                <c:pt idx="175">
                  <c:v>14.048186666666664</c:v>
                </c:pt>
                <c:pt idx="176">
                  <c:v>15.778187777777775</c:v>
                </c:pt>
                <c:pt idx="177">
                  <c:v>17.118187222222222</c:v>
                </c:pt>
                <c:pt idx="178">
                  <c:v>18.008185555555553</c:v>
                </c:pt>
                <c:pt idx="179">
                  <c:v>20.258188888888892</c:v>
                </c:pt>
                <c:pt idx="180">
                  <c:v>21.078186111111112</c:v>
                </c:pt>
                <c:pt idx="181">
                  <c:v>21.338188888888887</c:v>
                </c:pt>
                <c:pt idx="182">
                  <c:v>20.808186111111109</c:v>
                </c:pt>
                <c:pt idx="183">
                  <c:v>19.728188888888887</c:v>
                </c:pt>
                <c:pt idx="184">
                  <c:v>18.758188888888892</c:v>
                </c:pt>
                <c:pt idx="185">
                  <c:v>18.388188888888891</c:v>
                </c:pt>
                <c:pt idx="186">
                  <c:v>18.408186111111114</c:v>
                </c:pt>
                <c:pt idx="187">
                  <c:v>18.10818888888889</c:v>
                </c:pt>
                <c:pt idx="188">
                  <c:v>16.778187222222218</c:v>
                </c:pt>
                <c:pt idx="189">
                  <c:v>14.698187777777779</c:v>
                </c:pt>
                <c:pt idx="190">
                  <c:v>14.068188888888891</c:v>
                </c:pt>
                <c:pt idx="191">
                  <c:v>13.448187777777779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1-4843-82BD-7E76DEF33AF0}"/>
            </c:ext>
          </c:extLst>
        </c:ser>
        <c:ser>
          <c:idx val="1"/>
          <c:order val="1"/>
          <c:tx>
            <c:strRef>
              <c:f>'Weather -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'Weather - Forecast'!$A$2:$A$241</c:f>
              <c:numCache>
                <c:formatCode>m/d/yy;@</c:formatCode>
                <c:ptCount val="240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  <c:pt idx="192">
                  <c:v>44071</c:v>
                </c:pt>
                <c:pt idx="193">
                  <c:v>44071.041666666672</c:v>
                </c:pt>
                <c:pt idx="194">
                  <c:v>44071.083333333343</c:v>
                </c:pt>
                <c:pt idx="195">
                  <c:v>44071.125000000015</c:v>
                </c:pt>
                <c:pt idx="196">
                  <c:v>44071.166666666686</c:v>
                </c:pt>
                <c:pt idx="197">
                  <c:v>44071.208333333358</c:v>
                </c:pt>
                <c:pt idx="198">
                  <c:v>44071.250000000029</c:v>
                </c:pt>
                <c:pt idx="199">
                  <c:v>44071.291666666701</c:v>
                </c:pt>
                <c:pt idx="200">
                  <c:v>44071.333333333372</c:v>
                </c:pt>
                <c:pt idx="201">
                  <c:v>44071.375000000044</c:v>
                </c:pt>
                <c:pt idx="202">
                  <c:v>44071.416666666715</c:v>
                </c:pt>
                <c:pt idx="203">
                  <c:v>44071.458333333387</c:v>
                </c:pt>
                <c:pt idx="204">
                  <c:v>44071.500000000058</c:v>
                </c:pt>
                <c:pt idx="205">
                  <c:v>44071.54166666673</c:v>
                </c:pt>
                <c:pt idx="206">
                  <c:v>44071.583333333401</c:v>
                </c:pt>
                <c:pt idx="207">
                  <c:v>44071.625000000073</c:v>
                </c:pt>
                <c:pt idx="208">
                  <c:v>44071.666666666744</c:v>
                </c:pt>
                <c:pt idx="209">
                  <c:v>44071.708333333416</c:v>
                </c:pt>
                <c:pt idx="210">
                  <c:v>44071.750000000087</c:v>
                </c:pt>
                <c:pt idx="211">
                  <c:v>44071.791666666759</c:v>
                </c:pt>
                <c:pt idx="212">
                  <c:v>44071.83333333343</c:v>
                </c:pt>
                <c:pt idx="213">
                  <c:v>44071.875000000102</c:v>
                </c:pt>
                <c:pt idx="214">
                  <c:v>44071.916666666773</c:v>
                </c:pt>
                <c:pt idx="215">
                  <c:v>44071.958333333445</c:v>
                </c:pt>
                <c:pt idx="216">
                  <c:v>44072.000000000116</c:v>
                </c:pt>
                <c:pt idx="217">
                  <c:v>44072.041666666788</c:v>
                </c:pt>
                <c:pt idx="218">
                  <c:v>44072.083333333459</c:v>
                </c:pt>
                <c:pt idx="219">
                  <c:v>44072.125000000131</c:v>
                </c:pt>
                <c:pt idx="220">
                  <c:v>44072.166666666802</c:v>
                </c:pt>
                <c:pt idx="221">
                  <c:v>44072.208333333474</c:v>
                </c:pt>
                <c:pt idx="222">
                  <c:v>44072.250000000146</c:v>
                </c:pt>
                <c:pt idx="223">
                  <c:v>44072.291666666817</c:v>
                </c:pt>
                <c:pt idx="224">
                  <c:v>44072.333333333489</c:v>
                </c:pt>
                <c:pt idx="225">
                  <c:v>44072.37500000016</c:v>
                </c:pt>
                <c:pt idx="226">
                  <c:v>44072.416666666832</c:v>
                </c:pt>
                <c:pt idx="227">
                  <c:v>44072.458333333503</c:v>
                </c:pt>
                <c:pt idx="228">
                  <c:v>44072.500000000175</c:v>
                </c:pt>
                <c:pt idx="229">
                  <c:v>44072.541666666846</c:v>
                </c:pt>
                <c:pt idx="230">
                  <c:v>44072.583333333518</c:v>
                </c:pt>
                <c:pt idx="231">
                  <c:v>44072.625000000189</c:v>
                </c:pt>
                <c:pt idx="232">
                  <c:v>44072.666666666861</c:v>
                </c:pt>
                <c:pt idx="233">
                  <c:v>44072.708333333532</c:v>
                </c:pt>
                <c:pt idx="234">
                  <c:v>44072.750000000204</c:v>
                </c:pt>
                <c:pt idx="235">
                  <c:v>44072.791666666875</c:v>
                </c:pt>
                <c:pt idx="236">
                  <c:v>44072.833333333547</c:v>
                </c:pt>
                <c:pt idx="237">
                  <c:v>44072.875000000218</c:v>
                </c:pt>
                <c:pt idx="238">
                  <c:v>44072.91666666689</c:v>
                </c:pt>
                <c:pt idx="239">
                  <c:v>44072.958333333561</c:v>
                </c:pt>
              </c:numCache>
            </c:numRef>
          </c:cat>
          <c:val>
            <c:numRef>
              <c:f>'Weather - Forecast'!$C$2:$C$241</c:f>
              <c:numCache>
                <c:formatCode>General</c:formatCode>
                <c:ptCount val="240"/>
                <c:pt idx="191">
                  <c:v>13.448187777777779</c:v>
                </c:pt>
                <c:pt idx="192">
                  <c:v>11.843366880362971</c:v>
                </c:pt>
                <c:pt idx="193">
                  <c:v>10.468365276849021</c:v>
                </c:pt>
                <c:pt idx="194">
                  <c:v>9.4079540341885455</c:v>
                </c:pt>
                <c:pt idx="195">
                  <c:v>8.412644089580267</c:v>
                </c:pt>
                <c:pt idx="196">
                  <c:v>7.4957319762961889</c:v>
                </c:pt>
                <c:pt idx="197">
                  <c:v>6.9284917472733349</c:v>
                </c:pt>
                <c:pt idx="198">
                  <c:v>7.1404281321693155</c:v>
                </c:pt>
                <c:pt idx="199">
                  <c:v>7.9489615854580631</c:v>
                </c:pt>
                <c:pt idx="200">
                  <c:v>10.978884442847415</c:v>
                </c:pt>
                <c:pt idx="201">
                  <c:v>13.643275647664034</c:v>
                </c:pt>
                <c:pt idx="202">
                  <c:v>15.746614048842542</c:v>
                </c:pt>
                <c:pt idx="203">
                  <c:v>17.789193324802792</c:v>
                </c:pt>
                <c:pt idx="204">
                  <c:v>18.2183317603617</c:v>
                </c:pt>
                <c:pt idx="205">
                  <c:v>18.402048402563331</c:v>
                </c:pt>
                <c:pt idx="206">
                  <c:v>18.853598436079974</c:v>
                </c:pt>
                <c:pt idx="207">
                  <c:v>19.654080297029108</c:v>
                </c:pt>
                <c:pt idx="208">
                  <c:v>20.192284009790356</c:v>
                </c:pt>
                <c:pt idx="209">
                  <c:v>20.219679025357046</c:v>
                </c:pt>
                <c:pt idx="210">
                  <c:v>19.921788747452268</c:v>
                </c:pt>
                <c:pt idx="211">
                  <c:v>19.353088131769788</c:v>
                </c:pt>
                <c:pt idx="212">
                  <c:v>17.563624290657042</c:v>
                </c:pt>
                <c:pt idx="213">
                  <c:v>15.124978394562604</c:v>
                </c:pt>
                <c:pt idx="214">
                  <c:v>13.844447938312868</c:v>
                </c:pt>
                <c:pt idx="215">
                  <c:v>12.69703810073598</c:v>
                </c:pt>
                <c:pt idx="216">
                  <c:v>11.092217203321173</c:v>
                </c:pt>
                <c:pt idx="217">
                  <c:v>9.717215599807222</c:v>
                </c:pt>
                <c:pt idx="218">
                  <c:v>8.656804357146747</c:v>
                </c:pt>
                <c:pt idx="219">
                  <c:v>7.6614944125384685</c:v>
                </c:pt>
                <c:pt idx="220">
                  <c:v>6.7445822992543905</c:v>
                </c:pt>
                <c:pt idx="221">
                  <c:v>6.1773420702315365</c:v>
                </c:pt>
                <c:pt idx="222">
                  <c:v>6.389278455127517</c:v>
                </c:pt>
                <c:pt idx="223">
                  <c:v>7.1978119084162646</c:v>
                </c:pt>
                <c:pt idx="224">
                  <c:v>10.227734765805616</c:v>
                </c:pt>
                <c:pt idx="225">
                  <c:v>12.892125970622235</c:v>
                </c:pt>
                <c:pt idx="226">
                  <c:v>14.995464371800743</c:v>
                </c:pt>
                <c:pt idx="227">
                  <c:v>17.038043647760993</c:v>
                </c:pt>
                <c:pt idx="228">
                  <c:v>17.467182083319905</c:v>
                </c:pt>
                <c:pt idx="229">
                  <c:v>17.650898725521529</c:v>
                </c:pt>
                <c:pt idx="230">
                  <c:v>18.102448759038175</c:v>
                </c:pt>
                <c:pt idx="231">
                  <c:v>18.902930619987309</c:v>
                </c:pt>
                <c:pt idx="232">
                  <c:v>19.441134332748558</c:v>
                </c:pt>
                <c:pt idx="233">
                  <c:v>19.468529348315247</c:v>
                </c:pt>
                <c:pt idx="234">
                  <c:v>19.17063907041047</c:v>
                </c:pt>
                <c:pt idx="235">
                  <c:v>18.601938454727986</c:v>
                </c:pt>
                <c:pt idx="236">
                  <c:v>16.812474613615244</c:v>
                </c:pt>
                <c:pt idx="237">
                  <c:v>14.373828717520805</c:v>
                </c:pt>
                <c:pt idx="238">
                  <c:v>13.09329826127107</c:v>
                </c:pt>
                <c:pt idx="239">
                  <c:v>11.945888423694182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1-4843-82BD-7E76DEF33AF0}"/>
            </c:ext>
          </c:extLst>
        </c:ser>
        <c:ser>
          <c:idx val="2"/>
          <c:order val="2"/>
          <c:tx>
            <c:strRef>
              <c:f>'Weather -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'Weather - Forecast'!$A$2:$A$241</c:f>
              <c:numCache>
                <c:formatCode>m/d/yy;@</c:formatCode>
                <c:ptCount val="240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  <c:pt idx="192">
                  <c:v>44071</c:v>
                </c:pt>
                <c:pt idx="193">
                  <c:v>44071.041666666672</c:v>
                </c:pt>
                <c:pt idx="194">
                  <c:v>44071.083333333343</c:v>
                </c:pt>
                <c:pt idx="195">
                  <c:v>44071.125000000015</c:v>
                </c:pt>
                <c:pt idx="196">
                  <c:v>44071.166666666686</c:v>
                </c:pt>
                <c:pt idx="197">
                  <c:v>44071.208333333358</c:v>
                </c:pt>
                <c:pt idx="198">
                  <c:v>44071.250000000029</c:v>
                </c:pt>
                <c:pt idx="199">
                  <c:v>44071.291666666701</c:v>
                </c:pt>
                <c:pt idx="200">
                  <c:v>44071.333333333372</c:v>
                </c:pt>
                <c:pt idx="201">
                  <c:v>44071.375000000044</c:v>
                </c:pt>
                <c:pt idx="202">
                  <c:v>44071.416666666715</c:v>
                </c:pt>
                <c:pt idx="203">
                  <c:v>44071.458333333387</c:v>
                </c:pt>
                <c:pt idx="204">
                  <c:v>44071.500000000058</c:v>
                </c:pt>
                <c:pt idx="205">
                  <c:v>44071.54166666673</c:v>
                </c:pt>
                <c:pt idx="206">
                  <c:v>44071.583333333401</c:v>
                </c:pt>
                <c:pt idx="207">
                  <c:v>44071.625000000073</c:v>
                </c:pt>
                <c:pt idx="208">
                  <c:v>44071.666666666744</c:v>
                </c:pt>
                <c:pt idx="209">
                  <c:v>44071.708333333416</c:v>
                </c:pt>
                <c:pt idx="210">
                  <c:v>44071.750000000087</c:v>
                </c:pt>
                <c:pt idx="211">
                  <c:v>44071.791666666759</c:v>
                </c:pt>
                <c:pt idx="212">
                  <c:v>44071.83333333343</c:v>
                </c:pt>
                <c:pt idx="213">
                  <c:v>44071.875000000102</c:v>
                </c:pt>
                <c:pt idx="214">
                  <c:v>44071.916666666773</c:v>
                </c:pt>
                <c:pt idx="215">
                  <c:v>44071.958333333445</c:v>
                </c:pt>
                <c:pt idx="216">
                  <c:v>44072.000000000116</c:v>
                </c:pt>
                <c:pt idx="217">
                  <c:v>44072.041666666788</c:v>
                </c:pt>
                <c:pt idx="218">
                  <c:v>44072.083333333459</c:v>
                </c:pt>
                <c:pt idx="219">
                  <c:v>44072.125000000131</c:v>
                </c:pt>
                <c:pt idx="220">
                  <c:v>44072.166666666802</c:v>
                </c:pt>
                <c:pt idx="221">
                  <c:v>44072.208333333474</c:v>
                </c:pt>
                <c:pt idx="222">
                  <c:v>44072.250000000146</c:v>
                </c:pt>
                <c:pt idx="223">
                  <c:v>44072.291666666817</c:v>
                </c:pt>
                <c:pt idx="224">
                  <c:v>44072.333333333489</c:v>
                </c:pt>
                <c:pt idx="225">
                  <c:v>44072.37500000016</c:v>
                </c:pt>
                <c:pt idx="226">
                  <c:v>44072.416666666832</c:v>
                </c:pt>
                <c:pt idx="227">
                  <c:v>44072.458333333503</c:v>
                </c:pt>
                <c:pt idx="228">
                  <c:v>44072.500000000175</c:v>
                </c:pt>
                <c:pt idx="229">
                  <c:v>44072.541666666846</c:v>
                </c:pt>
                <c:pt idx="230">
                  <c:v>44072.583333333518</c:v>
                </c:pt>
                <c:pt idx="231">
                  <c:v>44072.625000000189</c:v>
                </c:pt>
                <c:pt idx="232">
                  <c:v>44072.666666666861</c:v>
                </c:pt>
                <c:pt idx="233">
                  <c:v>44072.708333333532</c:v>
                </c:pt>
                <c:pt idx="234">
                  <c:v>44072.750000000204</c:v>
                </c:pt>
                <c:pt idx="235">
                  <c:v>44072.791666666875</c:v>
                </c:pt>
                <c:pt idx="236">
                  <c:v>44072.833333333547</c:v>
                </c:pt>
                <c:pt idx="237">
                  <c:v>44072.875000000218</c:v>
                </c:pt>
                <c:pt idx="238">
                  <c:v>44072.91666666689</c:v>
                </c:pt>
                <c:pt idx="239">
                  <c:v>44072.958333333561</c:v>
                </c:pt>
              </c:numCache>
            </c:numRef>
          </c:cat>
          <c:val>
            <c:numRef>
              <c:f>'Weather - Forecast'!$D$2:$D$241</c:f>
              <c:numCache>
                <c:formatCode>General</c:formatCode>
                <c:ptCount val="240"/>
                <c:pt idx="191" formatCode="0.00">
                  <c:v>13.448187777777779</c:v>
                </c:pt>
                <c:pt idx="192" formatCode="0.00">
                  <c:v>10.389319511889385</c:v>
                </c:pt>
                <c:pt idx="193" formatCode="0.00">
                  <c:v>8.4130596776049202</c:v>
                </c:pt>
                <c:pt idx="194" formatCode="0.00">
                  <c:v>6.8903093300952323</c:v>
                </c:pt>
                <c:pt idx="195" formatCode="0.00">
                  <c:v>5.5045486256095</c:v>
                </c:pt>
                <c:pt idx="196" formatCode="0.00">
                  <c:v>4.2430809883562937</c:v>
                </c:pt>
                <c:pt idx="197" formatCode="0.00">
                  <c:v>3.3638463581927223</c:v>
                </c:pt>
                <c:pt idx="198" formatCode="0.00">
                  <c:v>3.2884288645529844</c:v>
                </c:pt>
                <c:pt idx="199" formatCode="0.00">
                  <c:v>3.8290893178600607</c:v>
                </c:pt>
                <c:pt idx="200" formatCode="0.00">
                  <c:v>6.6070371892004802</c:v>
                </c:pt>
                <c:pt idx="201" formatCode="0.00">
                  <c:v>9.0327436490855995</c:v>
                </c:pt>
                <c:pt idx="202" formatCode="0.00">
                  <c:v>10.908719627514515</c:v>
                </c:pt>
                <c:pt idx="203" formatCode="0.00">
                  <c:v>12.733730536518092</c:v>
                </c:pt>
                <c:pt idx="204" formatCode="0.00">
                  <c:v>12.953879817959097</c:v>
                </c:pt>
                <c:pt idx="205" formatCode="0.00">
                  <c:v>12.936201952942737</c:v>
                </c:pt>
                <c:pt idx="206" formatCode="0.00">
                  <c:v>13.193141060290511</c:v>
                </c:pt>
                <c:pt idx="207" formatCode="0.00">
                  <c:v>13.805118050675322</c:v>
                </c:pt>
                <c:pt idx="208" formatCode="0.00">
                  <c:v>14.160350106988929</c:v>
                </c:pt>
                <c:pt idx="209" formatCode="0.00">
                  <c:v>14.009817217142885</c:v>
                </c:pt>
                <c:pt idx="210" formatCode="0.00">
                  <c:v>13.538620662885307</c:v>
                </c:pt>
                <c:pt idx="211" formatCode="0.00">
                  <c:v>12.800868340552089</c:v>
                </c:pt>
                <c:pt idx="212" formatCode="0.00">
                  <c:v>10.846285822528738</c:v>
                </c:pt>
                <c:pt idx="213" formatCode="0.00">
                  <c:v>8.2461707411057912</c:v>
                </c:pt>
                <c:pt idx="214" formatCode="0.00">
                  <c:v>6.8075690609616695</c:v>
                </c:pt>
                <c:pt idx="215" formatCode="0.00">
                  <c:v>5.5052616075689267</c:v>
                </c:pt>
                <c:pt idx="216" formatCode="0.00">
                  <c:v>3.748221220876875</c:v>
                </c:pt>
                <c:pt idx="217" formatCode="0.00">
                  <c:v>2.2240917617376974</c:v>
                </c:pt>
                <c:pt idx="218" formatCode="0.00">
                  <c:v>1.0171799820508545</c:v>
                </c:pt>
                <c:pt idx="219" formatCode="0.00">
                  <c:v>-0.12215180491040289</c:v>
                </c:pt>
                <c:pt idx="220" formatCode="0.00">
                  <c:v>-1.1807424649867393</c:v>
                </c:pt>
                <c:pt idx="221" formatCode="0.00">
                  <c:v>-1.8874417062828437</c:v>
                </c:pt>
                <c:pt idx="222" formatCode="0.00">
                  <c:v>-1.8128582723735054</c:v>
                </c:pt>
                <c:pt idx="223" formatCode="0.00">
                  <c:v>-1.1396760496725538</c:v>
                </c:pt>
                <c:pt idx="224" formatCode="0.00">
                  <c:v>1.7568010950464306</c:v>
                </c:pt>
                <c:pt idx="225" formatCode="0.00">
                  <c:v>4.289563181865292</c:v>
                </c:pt>
                <c:pt idx="226" formatCode="0.00">
                  <c:v>6.2630066696360576</c:v>
                </c:pt>
                <c:pt idx="227" formatCode="0.00">
                  <c:v>8.1773487292075817</c:v>
                </c:pt>
                <c:pt idx="228" formatCode="0.00">
                  <c:v>8.4798364506115487</c:v>
                </c:pt>
                <c:pt idx="229" formatCode="0.00">
                  <c:v>8.5384224981257084</c:v>
                </c:pt>
                <c:pt idx="230" formatCode="0.00">
                  <c:v>8.8663000439371853</c:v>
                </c:pt>
                <c:pt idx="231" formatCode="0.00">
                  <c:v>9.5445094909670587</c:v>
                </c:pt>
                <c:pt idx="232" formatCode="0.00">
                  <c:v>9.9617864624963826</c:v>
                </c:pt>
                <c:pt idx="233" formatCode="0.00">
                  <c:v>9.8695493312793516</c:v>
                </c:pt>
                <c:pt idx="234" formatCode="0.00">
                  <c:v>9.4532734694257954</c:v>
                </c:pt>
                <c:pt idx="235" formatCode="0.00">
                  <c:v>8.7673886002100225</c:v>
                </c:pt>
                <c:pt idx="236" formatCode="0.00">
                  <c:v>6.8618991805380656</c:v>
                </c:pt>
                <c:pt idx="237" formatCode="0.00">
                  <c:v>4.3083461023260856</c:v>
                </c:pt>
                <c:pt idx="238" formatCode="0.00">
                  <c:v>2.9139887782171723</c:v>
                </c:pt>
                <c:pt idx="239" formatCode="0.00">
                  <c:v>1.653796337880042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1-4843-82BD-7E76DEF33AF0}"/>
            </c:ext>
          </c:extLst>
        </c:ser>
        <c:ser>
          <c:idx val="3"/>
          <c:order val="3"/>
          <c:tx>
            <c:strRef>
              <c:f>'Weather -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'Weather - Forecast'!$A$2:$A$241</c:f>
              <c:numCache>
                <c:formatCode>m/d/yy;@</c:formatCode>
                <c:ptCount val="240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  <c:pt idx="192">
                  <c:v>44071</c:v>
                </c:pt>
                <c:pt idx="193">
                  <c:v>44071.041666666672</c:v>
                </c:pt>
                <c:pt idx="194">
                  <c:v>44071.083333333343</c:v>
                </c:pt>
                <c:pt idx="195">
                  <c:v>44071.125000000015</c:v>
                </c:pt>
                <c:pt idx="196">
                  <c:v>44071.166666666686</c:v>
                </c:pt>
                <c:pt idx="197">
                  <c:v>44071.208333333358</c:v>
                </c:pt>
                <c:pt idx="198">
                  <c:v>44071.250000000029</c:v>
                </c:pt>
                <c:pt idx="199">
                  <c:v>44071.291666666701</c:v>
                </c:pt>
                <c:pt idx="200">
                  <c:v>44071.333333333372</c:v>
                </c:pt>
                <c:pt idx="201">
                  <c:v>44071.375000000044</c:v>
                </c:pt>
                <c:pt idx="202">
                  <c:v>44071.416666666715</c:v>
                </c:pt>
                <c:pt idx="203">
                  <c:v>44071.458333333387</c:v>
                </c:pt>
                <c:pt idx="204">
                  <c:v>44071.500000000058</c:v>
                </c:pt>
                <c:pt idx="205">
                  <c:v>44071.54166666673</c:v>
                </c:pt>
                <c:pt idx="206">
                  <c:v>44071.583333333401</c:v>
                </c:pt>
                <c:pt idx="207">
                  <c:v>44071.625000000073</c:v>
                </c:pt>
                <c:pt idx="208">
                  <c:v>44071.666666666744</c:v>
                </c:pt>
                <c:pt idx="209">
                  <c:v>44071.708333333416</c:v>
                </c:pt>
                <c:pt idx="210">
                  <c:v>44071.750000000087</c:v>
                </c:pt>
                <c:pt idx="211">
                  <c:v>44071.791666666759</c:v>
                </c:pt>
                <c:pt idx="212">
                  <c:v>44071.83333333343</c:v>
                </c:pt>
                <c:pt idx="213">
                  <c:v>44071.875000000102</c:v>
                </c:pt>
                <c:pt idx="214">
                  <c:v>44071.916666666773</c:v>
                </c:pt>
                <c:pt idx="215">
                  <c:v>44071.958333333445</c:v>
                </c:pt>
                <c:pt idx="216">
                  <c:v>44072.000000000116</c:v>
                </c:pt>
                <c:pt idx="217">
                  <c:v>44072.041666666788</c:v>
                </c:pt>
                <c:pt idx="218">
                  <c:v>44072.083333333459</c:v>
                </c:pt>
                <c:pt idx="219">
                  <c:v>44072.125000000131</c:v>
                </c:pt>
                <c:pt idx="220">
                  <c:v>44072.166666666802</c:v>
                </c:pt>
                <c:pt idx="221">
                  <c:v>44072.208333333474</c:v>
                </c:pt>
                <c:pt idx="222">
                  <c:v>44072.250000000146</c:v>
                </c:pt>
                <c:pt idx="223">
                  <c:v>44072.291666666817</c:v>
                </c:pt>
                <c:pt idx="224">
                  <c:v>44072.333333333489</c:v>
                </c:pt>
                <c:pt idx="225">
                  <c:v>44072.37500000016</c:v>
                </c:pt>
                <c:pt idx="226">
                  <c:v>44072.416666666832</c:v>
                </c:pt>
                <c:pt idx="227">
                  <c:v>44072.458333333503</c:v>
                </c:pt>
                <c:pt idx="228">
                  <c:v>44072.500000000175</c:v>
                </c:pt>
                <c:pt idx="229">
                  <c:v>44072.541666666846</c:v>
                </c:pt>
                <c:pt idx="230">
                  <c:v>44072.583333333518</c:v>
                </c:pt>
                <c:pt idx="231">
                  <c:v>44072.625000000189</c:v>
                </c:pt>
                <c:pt idx="232">
                  <c:v>44072.666666666861</c:v>
                </c:pt>
                <c:pt idx="233">
                  <c:v>44072.708333333532</c:v>
                </c:pt>
                <c:pt idx="234">
                  <c:v>44072.750000000204</c:v>
                </c:pt>
                <c:pt idx="235">
                  <c:v>44072.791666666875</c:v>
                </c:pt>
                <c:pt idx="236">
                  <c:v>44072.833333333547</c:v>
                </c:pt>
                <c:pt idx="237">
                  <c:v>44072.875000000218</c:v>
                </c:pt>
                <c:pt idx="238">
                  <c:v>44072.91666666689</c:v>
                </c:pt>
                <c:pt idx="239">
                  <c:v>44072.958333333561</c:v>
                </c:pt>
              </c:numCache>
            </c:numRef>
          </c:cat>
          <c:val>
            <c:numRef>
              <c:f>'Weather - Forecast'!$E$2:$E$241</c:f>
              <c:numCache>
                <c:formatCode>General</c:formatCode>
                <c:ptCount val="240"/>
                <c:pt idx="191" formatCode="0.00">
                  <c:v>13.448187777777779</c:v>
                </c:pt>
                <c:pt idx="192" formatCode="0.00">
                  <c:v>13.297414248836558</c:v>
                </c:pt>
                <c:pt idx="193" formatCode="0.00">
                  <c:v>12.523670876093121</c:v>
                </c:pt>
                <c:pt idx="194" formatCode="0.00">
                  <c:v>11.92559873828186</c:v>
                </c:pt>
                <c:pt idx="195" formatCode="0.00">
                  <c:v>11.320739553551034</c:v>
                </c:pt>
                <c:pt idx="196" formatCode="0.00">
                  <c:v>10.748382964236084</c:v>
                </c:pt>
                <c:pt idx="197" formatCode="0.00">
                  <c:v>10.493137136353948</c:v>
                </c:pt>
                <c:pt idx="198" formatCode="0.00">
                  <c:v>10.992427399785647</c:v>
                </c:pt>
                <c:pt idx="199" formatCode="0.00">
                  <c:v>12.068833853056066</c:v>
                </c:pt>
                <c:pt idx="200" formatCode="0.00">
                  <c:v>15.35073169649435</c:v>
                </c:pt>
                <c:pt idx="201" formatCode="0.00">
                  <c:v>18.253807646242468</c:v>
                </c:pt>
                <c:pt idx="202" formatCode="0.00">
                  <c:v>20.584508470170569</c:v>
                </c:pt>
                <c:pt idx="203" formatCode="0.00">
                  <c:v>22.844656113087492</c:v>
                </c:pt>
                <c:pt idx="204" formatCode="0.00">
                  <c:v>23.482783702764301</c:v>
                </c:pt>
                <c:pt idx="205" formatCode="0.00">
                  <c:v>23.867894852183923</c:v>
                </c:pt>
                <c:pt idx="206" formatCode="0.00">
                  <c:v>24.514055811869436</c:v>
                </c:pt>
                <c:pt idx="207" formatCode="0.00">
                  <c:v>25.503042543382893</c:v>
                </c:pt>
                <c:pt idx="208" formatCode="0.00">
                  <c:v>26.224217912591783</c:v>
                </c:pt>
                <c:pt idx="209" formatCode="0.00">
                  <c:v>26.429540833571206</c:v>
                </c:pt>
                <c:pt idx="210" formatCode="0.00">
                  <c:v>26.304956832019229</c:v>
                </c:pt>
                <c:pt idx="211" formatCode="0.00">
                  <c:v>25.905307922987486</c:v>
                </c:pt>
                <c:pt idx="212" formatCode="0.00">
                  <c:v>24.280962758785346</c:v>
                </c:pt>
                <c:pt idx="213" formatCode="0.00">
                  <c:v>22.003786048019414</c:v>
                </c:pt>
                <c:pt idx="214" formatCode="0.00">
                  <c:v>20.881326815664067</c:v>
                </c:pt>
                <c:pt idx="215" formatCode="0.00">
                  <c:v>19.888814593903035</c:v>
                </c:pt>
                <c:pt idx="216" formatCode="0.00">
                  <c:v>18.436213185765471</c:v>
                </c:pt>
                <c:pt idx="217" formatCode="0.00">
                  <c:v>17.210339437876748</c:v>
                </c:pt>
                <c:pt idx="218" formatCode="0.00">
                  <c:v>16.296428732242639</c:v>
                </c:pt>
                <c:pt idx="219" formatCode="0.00">
                  <c:v>15.445140629987339</c:v>
                </c:pt>
                <c:pt idx="220" formatCode="0.00">
                  <c:v>14.66990706349552</c:v>
                </c:pt>
                <c:pt idx="221" formatCode="0.00">
                  <c:v>14.242125846745918</c:v>
                </c:pt>
                <c:pt idx="222" formatCode="0.00">
                  <c:v>14.591415182628539</c:v>
                </c:pt>
                <c:pt idx="223" formatCode="0.00">
                  <c:v>15.535299866505083</c:v>
                </c:pt>
                <c:pt idx="224" formatCode="0.00">
                  <c:v>18.698668436564802</c:v>
                </c:pt>
                <c:pt idx="225" formatCode="0.00">
                  <c:v>21.49468875937918</c:v>
                </c:pt>
                <c:pt idx="226" formatCode="0.00">
                  <c:v>23.727922073965431</c:v>
                </c:pt>
                <c:pt idx="227" formatCode="0.00">
                  <c:v>25.898738566314407</c:v>
                </c:pt>
                <c:pt idx="228" formatCode="0.00">
                  <c:v>26.454527716028259</c:v>
                </c:pt>
                <c:pt idx="229" formatCode="0.00">
                  <c:v>26.763374952917349</c:v>
                </c:pt>
                <c:pt idx="230" formatCode="0.00">
                  <c:v>27.338597474139164</c:v>
                </c:pt>
                <c:pt idx="231" formatCode="0.00">
                  <c:v>28.261351749007559</c:v>
                </c:pt>
                <c:pt idx="232" formatCode="0.00">
                  <c:v>28.920482203000731</c:v>
                </c:pt>
                <c:pt idx="233" formatCode="0.00">
                  <c:v>29.067509365351142</c:v>
                </c:pt>
                <c:pt idx="234" formatCode="0.00">
                  <c:v>28.888004671395144</c:v>
                </c:pt>
                <c:pt idx="235" formatCode="0.00">
                  <c:v>28.436488309245949</c:v>
                </c:pt>
                <c:pt idx="236" formatCode="0.00">
                  <c:v>26.76305004669242</c:v>
                </c:pt>
                <c:pt idx="237" formatCode="0.00">
                  <c:v>24.439311332715526</c:v>
                </c:pt>
                <c:pt idx="238" formatCode="0.00">
                  <c:v>23.272607744324965</c:v>
                </c:pt>
                <c:pt idx="239" formatCode="0.00">
                  <c:v>22.237980509508322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51-4843-82BD-7E76DEF33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06782176"/>
        <c:axId val="906777376"/>
      </c:lineChart>
      <c:catAx>
        <c:axId val="9067821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77376"/>
        <c:crosses val="autoZero"/>
        <c:auto val="1"/>
        <c:lblAlgn val="ctr"/>
        <c:lblOffset val="100"/>
        <c:tickLblSkip val="25"/>
        <c:noMultiLvlLbl val="0"/>
      </c:catAx>
      <c:valAx>
        <c:axId val="906777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 in Celcius</a:t>
                </a:r>
              </a:p>
            </c:rich>
          </c:tx>
          <c:layout>
            <c:manualLayout>
              <c:xMode val="edge"/>
              <c:yMode val="edge"/>
              <c:x val="1.6138634844557475E-2"/>
              <c:y val="0.275966875072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821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Wedding Day Weather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5576368171372"/>
          <c:y val="9.2093695606397213E-2"/>
          <c:w val="0.87376990919613307"/>
          <c:h val="0.63706309438592912"/>
        </c:manualLayout>
      </c:layout>
      <c:lineChart>
        <c:grouping val="standard"/>
        <c:varyColors val="0"/>
        <c:ser>
          <c:idx val="0"/>
          <c:order val="0"/>
          <c:tx>
            <c:strRef>
              <c:f>'Weather -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'Weather - Forecast'!$B$2:$B$241</c:f>
              <c:numCache>
                <c:formatCode>General</c:formatCode>
                <c:ptCount val="240"/>
                <c:pt idx="0">
                  <c:v>21.108186666666668</c:v>
                </c:pt>
                <c:pt idx="1">
                  <c:v>19.728188888888887</c:v>
                </c:pt>
                <c:pt idx="2">
                  <c:v>18.448183333333329</c:v>
                </c:pt>
                <c:pt idx="3">
                  <c:v>17.068186666666666</c:v>
                </c:pt>
                <c:pt idx="4">
                  <c:v>15.978186111111109</c:v>
                </c:pt>
                <c:pt idx="5">
                  <c:v>14.498187222222221</c:v>
                </c:pt>
                <c:pt idx="6">
                  <c:v>15.468186111111109</c:v>
                </c:pt>
                <c:pt idx="7">
                  <c:v>16.008186111111112</c:v>
                </c:pt>
                <c:pt idx="8">
                  <c:v>19.038188888888886</c:v>
                </c:pt>
                <c:pt idx="9">
                  <c:v>22.688188888888888</c:v>
                </c:pt>
                <c:pt idx="10">
                  <c:v>25.438188888888892</c:v>
                </c:pt>
                <c:pt idx="11">
                  <c:v>28.10818888888889</c:v>
                </c:pt>
                <c:pt idx="12">
                  <c:v>29.698183333333329</c:v>
                </c:pt>
                <c:pt idx="13">
                  <c:v>30.588188888888887</c:v>
                </c:pt>
                <c:pt idx="14">
                  <c:v>31.188183333333331</c:v>
                </c:pt>
                <c:pt idx="15">
                  <c:v>31.63818333333333</c:v>
                </c:pt>
                <c:pt idx="16">
                  <c:v>31.868183333333331</c:v>
                </c:pt>
                <c:pt idx="17">
                  <c:v>31.848188888888888</c:v>
                </c:pt>
                <c:pt idx="18">
                  <c:v>31.498183333333333</c:v>
                </c:pt>
                <c:pt idx="19">
                  <c:v>30.678183333333333</c:v>
                </c:pt>
                <c:pt idx="20">
                  <c:v>28.958188888888891</c:v>
                </c:pt>
                <c:pt idx="21">
                  <c:v>27.208183333333331</c:v>
                </c:pt>
                <c:pt idx="22">
                  <c:v>26.068188888888891</c:v>
                </c:pt>
                <c:pt idx="23">
                  <c:v>24.888188888888884</c:v>
                </c:pt>
                <c:pt idx="24">
                  <c:v>22.218188888888886</c:v>
                </c:pt>
                <c:pt idx="25">
                  <c:v>20.048183333333334</c:v>
                </c:pt>
                <c:pt idx="26">
                  <c:v>18.258188888888888</c:v>
                </c:pt>
                <c:pt idx="27">
                  <c:v>16.788186111111113</c:v>
                </c:pt>
                <c:pt idx="28">
                  <c:v>15.688188888888888</c:v>
                </c:pt>
                <c:pt idx="29">
                  <c:v>14.708188888888888</c:v>
                </c:pt>
                <c:pt idx="30">
                  <c:v>15.708188888888889</c:v>
                </c:pt>
                <c:pt idx="31">
                  <c:v>14.99818888888889</c:v>
                </c:pt>
                <c:pt idx="32">
                  <c:v>15.598186666666665</c:v>
                </c:pt>
                <c:pt idx="33">
                  <c:v>17.26818888888889</c:v>
                </c:pt>
                <c:pt idx="34">
                  <c:v>19.668188888888885</c:v>
                </c:pt>
                <c:pt idx="35">
                  <c:v>20.448183333333333</c:v>
                </c:pt>
                <c:pt idx="36">
                  <c:v>21.308188888888893</c:v>
                </c:pt>
                <c:pt idx="37">
                  <c:v>23.098188888888888</c:v>
                </c:pt>
                <c:pt idx="38">
                  <c:v>24.228183333333334</c:v>
                </c:pt>
                <c:pt idx="39">
                  <c:v>24.968183333333332</c:v>
                </c:pt>
                <c:pt idx="40">
                  <c:v>25.348188888888888</c:v>
                </c:pt>
                <c:pt idx="41">
                  <c:v>25.378188888888889</c:v>
                </c:pt>
                <c:pt idx="42">
                  <c:v>25.17818888888889</c:v>
                </c:pt>
                <c:pt idx="43">
                  <c:v>25.238188888888892</c:v>
                </c:pt>
                <c:pt idx="44">
                  <c:v>23.418188888888885</c:v>
                </c:pt>
                <c:pt idx="45">
                  <c:v>20.328188888888885</c:v>
                </c:pt>
                <c:pt idx="46">
                  <c:v>18.678188888888887</c:v>
                </c:pt>
                <c:pt idx="47">
                  <c:v>17.538185000000002</c:v>
                </c:pt>
                <c:pt idx="48">
                  <c:v>16.528186666666667</c:v>
                </c:pt>
                <c:pt idx="49">
                  <c:v>15.688188888888888</c:v>
                </c:pt>
                <c:pt idx="50">
                  <c:v>15.138187222222221</c:v>
                </c:pt>
                <c:pt idx="51">
                  <c:v>14.438188888888888</c:v>
                </c:pt>
                <c:pt idx="52">
                  <c:v>13.258188888888887</c:v>
                </c:pt>
                <c:pt idx="53">
                  <c:v>12.338188888888888</c:v>
                </c:pt>
                <c:pt idx="54">
                  <c:v>11.758185555555556</c:v>
                </c:pt>
                <c:pt idx="55">
                  <c:v>13.998188888888887</c:v>
                </c:pt>
                <c:pt idx="56">
                  <c:v>19.938183333333331</c:v>
                </c:pt>
                <c:pt idx="57">
                  <c:v>23.688183333333331</c:v>
                </c:pt>
                <c:pt idx="58">
                  <c:v>25.628188888888889</c:v>
                </c:pt>
                <c:pt idx="59">
                  <c:v>25.568186666666662</c:v>
                </c:pt>
                <c:pt idx="60">
                  <c:v>24.218186111111113</c:v>
                </c:pt>
                <c:pt idx="61">
                  <c:v>21.988186111111109</c:v>
                </c:pt>
                <c:pt idx="62">
                  <c:v>21.528183333333335</c:v>
                </c:pt>
                <c:pt idx="63">
                  <c:v>22.668185555555556</c:v>
                </c:pt>
                <c:pt idx="64">
                  <c:v>23.608186666666668</c:v>
                </c:pt>
                <c:pt idx="65">
                  <c:v>23.65818333333333</c:v>
                </c:pt>
                <c:pt idx="66">
                  <c:v>23.258188888888888</c:v>
                </c:pt>
                <c:pt idx="67">
                  <c:v>22.298185555555559</c:v>
                </c:pt>
                <c:pt idx="68">
                  <c:v>20.498186666666669</c:v>
                </c:pt>
                <c:pt idx="69">
                  <c:v>18.048188888888888</c:v>
                </c:pt>
                <c:pt idx="70">
                  <c:v>17.008188888888888</c:v>
                </c:pt>
                <c:pt idx="71">
                  <c:v>15.898187222222223</c:v>
                </c:pt>
                <c:pt idx="72">
                  <c:v>14.798185555555554</c:v>
                </c:pt>
                <c:pt idx="73">
                  <c:v>13.738187222222223</c:v>
                </c:pt>
                <c:pt idx="74">
                  <c:v>12.958187777777779</c:v>
                </c:pt>
                <c:pt idx="75">
                  <c:v>12.228186111111109</c:v>
                </c:pt>
                <c:pt idx="76">
                  <c:v>11.848186666666665</c:v>
                </c:pt>
                <c:pt idx="77">
                  <c:v>12.17818888888889</c:v>
                </c:pt>
                <c:pt idx="78">
                  <c:v>12.528186111111113</c:v>
                </c:pt>
                <c:pt idx="79">
                  <c:v>13.538186666666665</c:v>
                </c:pt>
                <c:pt idx="80">
                  <c:v>16.178188888888887</c:v>
                </c:pt>
                <c:pt idx="81">
                  <c:v>18.788188888888893</c:v>
                </c:pt>
                <c:pt idx="82">
                  <c:v>20.778185555555556</c:v>
                </c:pt>
                <c:pt idx="83">
                  <c:v>22.488188888888889</c:v>
                </c:pt>
                <c:pt idx="84">
                  <c:v>23.938188888888888</c:v>
                </c:pt>
                <c:pt idx="85">
                  <c:v>25.248183333333333</c:v>
                </c:pt>
                <c:pt idx="86">
                  <c:v>26.318188888888884</c:v>
                </c:pt>
                <c:pt idx="87">
                  <c:v>27.10818888888889</c:v>
                </c:pt>
                <c:pt idx="88">
                  <c:v>27.468183333333332</c:v>
                </c:pt>
                <c:pt idx="89">
                  <c:v>27.67818888888889</c:v>
                </c:pt>
                <c:pt idx="90">
                  <c:v>27.668185555555556</c:v>
                </c:pt>
                <c:pt idx="91">
                  <c:v>26.728183333333334</c:v>
                </c:pt>
                <c:pt idx="92">
                  <c:v>24.218186111111113</c:v>
                </c:pt>
                <c:pt idx="93">
                  <c:v>20.848183333333335</c:v>
                </c:pt>
                <c:pt idx="94">
                  <c:v>18.818188888888884</c:v>
                </c:pt>
                <c:pt idx="95">
                  <c:v>17.67818888888889</c:v>
                </c:pt>
                <c:pt idx="96">
                  <c:v>16.578186666666667</c:v>
                </c:pt>
                <c:pt idx="97">
                  <c:v>15.51818888888889</c:v>
                </c:pt>
                <c:pt idx="98">
                  <c:v>14.558186111111111</c:v>
                </c:pt>
                <c:pt idx="99">
                  <c:v>13.618187222222222</c:v>
                </c:pt>
                <c:pt idx="100">
                  <c:v>12.698186111111111</c:v>
                </c:pt>
                <c:pt idx="101">
                  <c:v>11.838188888888888</c:v>
                </c:pt>
                <c:pt idx="102">
                  <c:v>11.168187222222221</c:v>
                </c:pt>
                <c:pt idx="103">
                  <c:v>12.018186666666667</c:v>
                </c:pt>
                <c:pt idx="104">
                  <c:v>15.33818777777778</c:v>
                </c:pt>
                <c:pt idx="105">
                  <c:v>18.10818888888889</c:v>
                </c:pt>
                <c:pt idx="106">
                  <c:v>20.338185555555555</c:v>
                </c:pt>
                <c:pt idx="107">
                  <c:v>22.44818888888889</c:v>
                </c:pt>
                <c:pt idx="108">
                  <c:v>24.328188888888889</c:v>
                </c:pt>
                <c:pt idx="109">
                  <c:v>26.118183333333334</c:v>
                </c:pt>
                <c:pt idx="110">
                  <c:v>27.628186666666661</c:v>
                </c:pt>
                <c:pt idx="111">
                  <c:v>28.948186111111109</c:v>
                </c:pt>
                <c:pt idx="112">
                  <c:v>29.968183333333332</c:v>
                </c:pt>
                <c:pt idx="113">
                  <c:v>30.738186111111109</c:v>
                </c:pt>
                <c:pt idx="114">
                  <c:v>31.148188888888885</c:v>
                </c:pt>
                <c:pt idx="115">
                  <c:v>30.398186666666664</c:v>
                </c:pt>
                <c:pt idx="116">
                  <c:v>27.568188888888884</c:v>
                </c:pt>
                <c:pt idx="117">
                  <c:v>24.498188888888887</c:v>
                </c:pt>
                <c:pt idx="118">
                  <c:v>22.278188888888888</c:v>
                </c:pt>
                <c:pt idx="119">
                  <c:v>21.348188888888885</c:v>
                </c:pt>
                <c:pt idx="120">
                  <c:v>20.398186666666664</c:v>
                </c:pt>
                <c:pt idx="121">
                  <c:v>17.978183333333334</c:v>
                </c:pt>
                <c:pt idx="122">
                  <c:v>14.978188888888889</c:v>
                </c:pt>
                <c:pt idx="123">
                  <c:v>13.048186666666666</c:v>
                </c:pt>
                <c:pt idx="124">
                  <c:v>13.148187222222221</c:v>
                </c:pt>
                <c:pt idx="125">
                  <c:v>12.188186666666665</c:v>
                </c:pt>
                <c:pt idx="126">
                  <c:v>11.52818888888889</c:v>
                </c:pt>
                <c:pt idx="127">
                  <c:v>12.17818888888889</c:v>
                </c:pt>
                <c:pt idx="128">
                  <c:v>13.948186111111111</c:v>
                </c:pt>
                <c:pt idx="129">
                  <c:v>15.698187222222222</c:v>
                </c:pt>
                <c:pt idx="130">
                  <c:v>17.518187777777779</c:v>
                </c:pt>
                <c:pt idx="131">
                  <c:v>19.348188888888888</c:v>
                </c:pt>
                <c:pt idx="132">
                  <c:v>20.998188888888887</c:v>
                </c:pt>
                <c:pt idx="133">
                  <c:v>22.44818888888889</c:v>
                </c:pt>
                <c:pt idx="134">
                  <c:v>23.488183333333332</c:v>
                </c:pt>
                <c:pt idx="135">
                  <c:v>24.218186111111113</c:v>
                </c:pt>
                <c:pt idx="136">
                  <c:v>24.628185555555557</c:v>
                </c:pt>
                <c:pt idx="137">
                  <c:v>24.798185555555555</c:v>
                </c:pt>
                <c:pt idx="138">
                  <c:v>24.668188888888885</c:v>
                </c:pt>
                <c:pt idx="139">
                  <c:v>23.738188888888889</c:v>
                </c:pt>
                <c:pt idx="140">
                  <c:v>21.358188888888886</c:v>
                </c:pt>
                <c:pt idx="141">
                  <c:v>18.198188888888886</c:v>
                </c:pt>
                <c:pt idx="142">
                  <c:v>16.508187222222222</c:v>
                </c:pt>
                <c:pt idx="143">
                  <c:v>15.408187222222223</c:v>
                </c:pt>
                <c:pt idx="144">
                  <c:v>14.608188888888886</c:v>
                </c:pt>
                <c:pt idx="145">
                  <c:v>14.818187222222221</c:v>
                </c:pt>
                <c:pt idx="146">
                  <c:v>15.718186666666664</c:v>
                </c:pt>
                <c:pt idx="147">
                  <c:v>15.598186666666665</c:v>
                </c:pt>
                <c:pt idx="148">
                  <c:v>15.228186666666666</c:v>
                </c:pt>
                <c:pt idx="149">
                  <c:v>14.988187222222223</c:v>
                </c:pt>
                <c:pt idx="150">
                  <c:v>14.728186111111109</c:v>
                </c:pt>
                <c:pt idx="151">
                  <c:v>15.008186666666665</c:v>
                </c:pt>
                <c:pt idx="152">
                  <c:v>16.168187222222219</c:v>
                </c:pt>
                <c:pt idx="153">
                  <c:v>17.298185555555552</c:v>
                </c:pt>
                <c:pt idx="154">
                  <c:v>17.818188888888887</c:v>
                </c:pt>
                <c:pt idx="155">
                  <c:v>18.838188888888887</c:v>
                </c:pt>
                <c:pt idx="156">
                  <c:v>20.568186666666662</c:v>
                </c:pt>
                <c:pt idx="157">
                  <c:v>22.158186111111114</c:v>
                </c:pt>
                <c:pt idx="158">
                  <c:v>23.428188888888887</c:v>
                </c:pt>
                <c:pt idx="159">
                  <c:v>24.308188888888886</c:v>
                </c:pt>
                <c:pt idx="160">
                  <c:v>24.788188888888889</c:v>
                </c:pt>
                <c:pt idx="161">
                  <c:v>25.01818888888889</c:v>
                </c:pt>
                <c:pt idx="162">
                  <c:v>24.338188888888887</c:v>
                </c:pt>
                <c:pt idx="163">
                  <c:v>23.918185555555556</c:v>
                </c:pt>
                <c:pt idx="164">
                  <c:v>22.278188888888888</c:v>
                </c:pt>
                <c:pt idx="165">
                  <c:v>20.208188888888891</c:v>
                </c:pt>
                <c:pt idx="166">
                  <c:v>18.608186666666668</c:v>
                </c:pt>
                <c:pt idx="167">
                  <c:v>16.76818888888889</c:v>
                </c:pt>
                <c:pt idx="168">
                  <c:v>15.198186111111111</c:v>
                </c:pt>
                <c:pt idx="169">
                  <c:v>14.208187777777779</c:v>
                </c:pt>
                <c:pt idx="170">
                  <c:v>14.67818888888889</c:v>
                </c:pt>
                <c:pt idx="171">
                  <c:v>14.488186111111112</c:v>
                </c:pt>
                <c:pt idx="172">
                  <c:v>14.258185555555556</c:v>
                </c:pt>
                <c:pt idx="173">
                  <c:v>14.108187222222222</c:v>
                </c:pt>
                <c:pt idx="174">
                  <c:v>13.878186666666666</c:v>
                </c:pt>
                <c:pt idx="175">
                  <c:v>14.048186666666664</c:v>
                </c:pt>
                <c:pt idx="176">
                  <c:v>15.778187777777775</c:v>
                </c:pt>
                <c:pt idx="177">
                  <c:v>17.118187222222222</c:v>
                </c:pt>
                <c:pt idx="178">
                  <c:v>18.008185555555553</c:v>
                </c:pt>
                <c:pt idx="179">
                  <c:v>20.258188888888892</c:v>
                </c:pt>
                <c:pt idx="180">
                  <c:v>21.078186111111112</c:v>
                </c:pt>
                <c:pt idx="181">
                  <c:v>21.338188888888887</c:v>
                </c:pt>
                <c:pt idx="182">
                  <c:v>20.808186111111109</c:v>
                </c:pt>
                <c:pt idx="183">
                  <c:v>19.728188888888887</c:v>
                </c:pt>
                <c:pt idx="184">
                  <c:v>18.758188888888892</c:v>
                </c:pt>
                <c:pt idx="185">
                  <c:v>18.388188888888891</c:v>
                </c:pt>
                <c:pt idx="186">
                  <c:v>18.408186111111114</c:v>
                </c:pt>
                <c:pt idx="187">
                  <c:v>18.10818888888889</c:v>
                </c:pt>
                <c:pt idx="188">
                  <c:v>16.778187222222218</c:v>
                </c:pt>
                <c:pt idx="189">
                  <c:v>14.698187777777779</c:v>
                </c:pt>
                <c:pt idx="190">
                  <c:v>14.068188888888891</c:v>
                </c:pt>
                <c:pt idx="191">
                  <c:v>13.448187777777779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3-41F8-8DB2-BB1473A64BDF}"/>
            </c:ext>
          </c:extLst>
        </c:ser>
        <c:ser>
          <c:idx val="1"/>
          <c:order val="1"/>
          <c:tx>
            <c:strRef>
              <c:f>'Weather -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'Weather - Forecast'!$A$2:$A$241</c:f>
              <c:numCache>
                <c:formatCode>m/d/yy;@</c:formatCode>
                <c:ptCount val="240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  <c:pt idx="192">
                  <c:v>44071</c:v>
                </c:pt>
                <c:pt idx="193">
                  <c:v>44071.041666666672</c:v>
                </c:pt>
                <c:pt idx="194">
                  <c:v>44071.083333333343</c:v>
                </c:pt>
                <c:pt idx="195">
                  <c:v>44071.125000000015</c:v>
                </c:pt>
                <c:pt idx="196">
                  <c:v>44071.166666666686</c:v>
                </c:pt>
                <c:pt idx="197">
                  <c:v>44071.208333333358</c:v>
                </c:pt>
                <c:pt idx="198">
                  <c:v>44071.250000000029</c:v>
                </c:pt>
                <c:pt idx="199">
                  <c:v>44071.291666666701</c:v>
                </c:pt>
                <c:pt idx="200">
                  <c:v>44071.333333333372</c:v>
                </c:pt>
                <c:pt idx="201">
                  <c:v>44071.375000000044</c:v>
                </c:pt>
                <c:pt idx="202">
                  <c:v>44071.416666666715</c:v>
                </c:pt>
                <c:pt idx="203">
                  <c:v>44071.458333333387</c:v>
                </c:pt>
                <c:pt idx="204">
                  <c:v>44071.500000000058</c:v>
                </c:pt>
                <c:pt idx="205">
                  <c:v>44071.54166666673</c:v>
                </c:pt>
                <c:pt idx="206">
                  <c:v>44071.583333333401</c:v>
                </c:pt>
                <c:pt idx="207">
                  <c:v>44071.625000000073</c:v>
                </c:pt>
                <c:pt idx="208">
                  <c:v>44071.666666666744</c:v>
                </c:pt>
                <c:pt idx="209">
                  <c:v>44071.708333333416</c:v>
                </c:pt>
                <c:pt idx="210">
                  <c:v>44071.750000000087</c:v>
                </c:pt>
                <c:pt idx="211">
                  <c:v>44071.791666666759</c:v>
                </c:pt>
                <c:pt idx="212">
                  <c:v>44071.83333333343</c:v>
                </c:pt>
                <c:pt idx="213">
                  <c:v>44071.875000000102</c:v>
                </c:pt>
                <c:pt idx="214">
                  <c:v>44071.916666666773</c:v>
                </c:pt>
                <c:pt idx="215">
                  <c:v>44071.958333333445</c:v>
                </c:pt>
                <c:pt idx="216">
                  <c:v>44072.000000000116</c:v>
                </c:pt>
                <c:pt idx="217">
                  <c:v>44072.041666666788</c:v>
                </c:pt>
                <c:pt idx="218">
                  <c:v>44072.083333333459</c:v>
                </c:pt>
                <c:pt idx="219">
                  <c:v>44072.125000000131</c:v>
                </c:pt>
                <c:pt idx="220">
                  <c:v>44072.166666666802</c:v>
                </c:pt>
                <c:pt idx="221">
                  <c:v>44072.208333333474</c:v>
                </c:pt>
                <c:pt idx="222">
                  <c:v>44072.250000000146</c:v>
                </c:pt>
                <c:pt idx="223">
                  <c:v>44072.291666666817</c:v>
                </c:pt>
                <c:pt idx="224">
                  <c:v>44072.333333333489</c:v>
                </c:pt>
                <c:pt idx="225">
                  <c:v>44072.37500000016</c:v>
                </c:pt>
                <c:pt idx="226">
                  <c:v>44072.416666666832</c:v>
                </c:pt>
                <c:pt idx="227">
                  <c:v>44072.458333333503</c:v>
                </c:pt>
                <c:pt idx="228">
                  <c:v>44072.500000000175</c:v>
                </c:pt>
                <c:pt idx="229">
                  <c:v>44072.541666666846</c:v>
                </c:pt>
                <c:pt idx="230">
                  <c:v>44072.583333333518</c:v>
                </c:pt>
                <c:pt idx="231">
                  <c:v>44072.625000000189</c:v>
                </c:pt>
                <c:pt idx="232">
                  <c:v>44072.666666666861</c:v>
                </c:pt>
                <c:pt idx="233">
                  <c:v>44072.708333333532</c:v>
                </c:pt>
                <c:pt idx="234">
                  <c:v>44072.750000000204</c:v>
                </c:pt>
                <c:pt idx="235">
                  <c:v>44072.791666666875</c:v>
                </c:pt>
                <c:pt idx="236">
                  <c:v>44072.833333333547</c:v>
                </c:pt>
                <c:pt idx="237">
                  <c:v>44072.875000000218</c:v>
                </c:pt>
                <c:pt idx="238">
                  <c:v>44072.91666666689</c:v>
                </c:pt>
                <c:pt idx="239">
                  <c:v>44072.958333333561</c:v>
                </c:pt>
              </c:numCache>
            </c:numRef>
          </c:cat>
          <c:val>
            <c:numRef>
              <c:f>'Weather - Forecast'!$C$2:$C$241</c:f>
              <c:numCache>
                <c:formatCode>General</c:formatCode>
                <c:ptCount val="240"/>
                <c:pt idx="191">
                  <c:v>13.448187777777779</c:v>
                </c:pt>
                <c:pt idx="192">
                  <c:v>11.843366880362971</c:v>
                </c:pt>
                <c:pt idx="193">
                  <c:v>10.468365276849021</c:v>
                </c:pt>
                <c:pt idx="194">
                  <c:v>9.4079540341885455</c:v>
                </c:pt>
                <c:pt idx="195">
                  <c:v>8.412644089580267</c:v>
                </c:pt>
                <c:pt idx="196">
                  <c:v>7.4957319762961889</c:v>
                </c:pt>
                <c:pt idx="197">
                  <c:v>6.9284917472733349</c:v>
                </c:pt>
                <c:pt idx="198">
                  <c:v>7.1404281321693155</c:v>
                </c:pt>
                <c:pt idx="199">
                  <c:v>7.9489615854580631</c:v>
                </c:pt>
                <c:pt idx="200">
                  <c:v>10.978884442847415</c:v>
                </c:pt>
                <c:pt idx="201">
                  <c:v>13.643275647664034</c:v>
                </c:pt>
                <c:pt idx="202">
                  <c:v>15.746614048842542</c:v>
                </c:pt>
                <c:pt idx="203">
                  <c:v>17.789193324802792</c:v>
                </c:pt>
                <c:pt idx="204">
                  <c:v>18.2183317603617</c:v>
                </c:pt>
                <c:pt idx="205">
                  <c:v>18.402048402563331</c:v>
                </c:pt>
                <c:pt idx="206">
                  <c:v>18.853598436079974</c:v>
                </c:pt>
                <c:pt idx="207">
                  <c:v>19.654080297029108</c:v>
                </c:pt>
                <c:pt idx="208">
                  <c:v>20.192284009790356</c:v>
                </c:pt>
                <c:pt idx="209">
                  <c:v>20.219679025357046</c:v>
                </c:pt>
                <c:pt idx="210">
                  <c:v>19.921788747452268</c:v>
                </c:pt>
                <c:pt idx="211">
                  <c:v>19.353088131769788</c:v>
                </c:pt>
                <c:pt idx="212">
                  <c:v>17.563624290657042</c:v>
                </c:pt>
                <c:pt idx="213">
                  <c:v>15.124978394562604</c:v>
                </c:pt>
                <c:pt idx="214">
                  <c:v>13.844447938312868</c:v>
                </c:pt>
                <c:pt idx="215">
                  <c:v>12.69703810073598</c:v>
                </c:pt>
                <c:pt idx="216">
                  <c:v>11.092217203321173</c:v>
                </c:pt>
                <c:pt idx="217">
                  <c:v>9.717215599807222</c:v>
                </c:pt>
                <c:pt idx="218">
                  <c:v>8.656804357146747</c:v>
                </c:pt>
                <c:pt idx="219">
                  <c:v>7.6614944125384685</c:v>
                </c:pt>
                <c:pt idx="220">
                  <c:v>6.7445822992543905</c:v>
                </c:pt>
                <c:pt idx="221">
                  <c:v>6.1773420702315365</c:v>
                </c:pt>
                <c:pt idx="222">
                  <c:v>6.389278455127517</c:v>
                </c:pt>
                <c:pt idx="223">
                  <c:v>7.1978119084162646</c:v>
                </c:pt>
                <c:pt idx="224">
                  <c:v>10.227734765805616</c:v>
                </c:pt>
                <c:pt idx="225">
                  <c:v>12.892125970622235</c:v>
                </c:pt>
                <c:pt idx="226">
                  <c:v>14.995464371800743</c:v>
                </c:pt>
                <c:pt idx="227">
                  <c:v>17.038043647760993</c:v>
                </c:pt>
                <c:pt idx="228">
                  <c:v>17.467182083319905</c:v>
                </c:pt>
                <c:pt idx="229">
                  <c:v>17.650898725521529</c:v>
                </c:pt>
                <c:pt idx="230">
                  <c:v>18.102448759038175</c:v>
                </c:pt>
                <c:pt idx="231">
                  <c:v>18.902930619987309</c:v>
                </c:pt>
                <c:pt idx="232">
                  <c:v>19.441134332748558</c:v>
                </c:pt>
                <c:pt idx="233">
                  <c:v>19.468529348315247</c:v>
                </c:pt>
                <c:pt idx="234">
                  <c:v>19.17063907041047</c:v>
                </c:pt>
                <c:pt idx="235">
                  <c:v>18.601938454727986</c:v>
                </c:pt>
                <c:pt idx="236">
                  <c:v>16.812474613615244</c:v>
                </c:pt>
                <c:pt idx="237">
                  <c:v>14.373828717520805</c:v>
                </c:pt>
                <c:pt idx="238">
                  <c:v>13.09329826127107</c:v>
                </c:pt>
                <c:pt idx="239">
                  <c:v>11.945888423694182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3-41F8-8DB2-BB1473A64BDF}"/>
            </c:ext>
          </c:extLst>
        </c:ser>
        <c:ser>
          <c:idx val="2"/>
          <c:order val="2"/>
          <c:tx>
            <c:strRef>
              <c:f>'Weather -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'Weather - Forecast'!$A$2:$A$241</c:f>
              <c:numCache>
                <c:formatCode>m/d/yy;@</c:formatCode>
                <c:ptCount val="240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  <c:pt idx="192">
                  <c:v>44071</c:v>
                </c:pt>
                <c:pt idx="193">
                  <c:v>44071.041666666672</c:v>
                </c:pt>
                <c:pt idx="194">
                  <c:v>44071.083333333343</c:v>
                </c:pt>
                <c:pt idx="195">
                  <c:v>44071.125000000015</c:v>
                </c:pt>
                <c:pt idx="196">
                  <c:v>44071.166666666686</c:v>
                </c:pt>
                <c:pt idx="197">
                  <c:v>44071.208333333358</c:v>
                </c:pt>
                <c:pt idx="198">
                  <c:v>44071.250000000029</c:v>
                </c:pt>
                <c:pt idx="199">
                  <c:v>44071.291666666701</c:v>
                </c:pt>
                <c:pt idx="200">
                  <c:v>44071.333333333372</c:v>
                </c:pt>
                <c:pt idx="201">
                  <c:v>44071.375000000044</c:v>
                </c:pt>
                <c:pt idx="202">
                  <c:v>44071.416666666715</c:v>
                </c:pt>
                <c:pt idx="203">
                  <c:v>44071.458333333387</c:v>
                </c:pt>
                <c:pt idx="204">
                  <c:v>44071.500000000058</c:v>
                </c:pt>
                <c:pt idx="205">
                  <c:v>44071.54166666673</c:v>
                </c:pt>
                <c:pt idx="206">
                  <c:v>44071.583333333401</c:v>
                </c:pt>
                <c:pt idx="207">
                  <c:v>44071.625000000073</c:v>
                </c:pt>
                <c:pt idx="208">
                  <c:v>44071.666666666744</c:v>
                </c:pt>
                <c:pt idx="209">
                  <c:v>44071.708333333416</c:v>
                </c:pt>
                <c:pt idx="210">
                  <c:v>44071.750000000087</c:v>
                </c:pt>
                <c:pt idx="211">
                  <c:v>44071.791666666759</c:v>
                </c:pt>
                <c:pt idx="212">
                  <c:v>44071.83333333343</c:v>
                </c:pt>
                <c:pt idx="213">
                  <c:v>44071.875000000102</c:v>
                </c:pt>
                <c:pt idx="214">
                  <c:v>44071.916666666773</c:v>
                </c:pt>
                <c:pt idx="215">
                  <c:v>44071.958333333445</c:v>
                </c:pt>
                <c:pt idx="216">
                  <c:v>44072.000000000116</c:v>
                </c:pt>
                <c:pt idx="217">
                  <c:v>44072.041666666788</c:v>
                </c:pt>
                <c:pt idx="218">
                  <c:v>44072.083333333459</c:v>
                </c:pt>
                <c:pt idx="219">
                  <c:v>44072.125000000131</c:v>
                </c:pt>
                <c:pt idx="220">
                  <c:v>44072.166666666802</c:v>
                </c:pt>
                <c:pt idx="221">
                  <c:v>44072.208333333474</c:v>
                </c:pt>
                <c:pt idx="222">
                  <c:v>44072.250000000146</c:v>
                </c:pt>
                <c:pt idx="223">
                  <c:v>44072.291666666817</c:v>
                </c:pt>
                <c:pt idx="224">
                  <c:v>44072.333333333489</c:v>
                </c:pt>
                <c:pt idx="225">
                  <c:v>44072.37500000016</c:v>
                </c:pt>
                <c:pt idx="226">
                  <c:v>44072.416666666832</c:v>
                </c:pt>
                <c:pt idx="227">
                  <c:v>44072.458333333503</c:v>
                </c:pt>
                <c:pt idx="228">
                  <c:v>44072.500000000175</c:v>
                </c:pt>
                <c:pt idx="229">
                  <c:v>44072.541666666846</c:v>
                </c:pt>
                <c:pt idx="230">
                  <c:v>44072.583333333518</c:v>
                </c:pt>
                <c:pt idx="231">
                  <c:v>44072.625000000189</c:v>
                </c:pt>
                <c:pt idx="232">
                  <c:v>44072.666666666861</c:v>
                </c:pt>
                <c:pt idx="233">
                  <c:v>44072.708333333532</c:v>
                </c:pt>
                <c:pt idx="234">
                  <c:v>44072.750000000204</c:v>
                </c:pt>
                <c:pt idx="235">
                  <c:v>44072.791666666875</c:v>
                </c:pt>
                <c:pt idx="236">
                  <c:v>44072.833333333547</c:v>
                </c:pt>
                <c:pt idx="237">
                  <c:v>44072.875000000218</c:v>
                </c:pt>
                <c:pt idx="238">
                  <c:v>44072.91666666689</c:v>
                </c:pt>
                <c:pt idx="239">
                  <c:v>44072.958333333561</c:v>
                </c:pt>
              </c:numCache>
            </c:numRef>
          </c:cat>
          <c:val>
            <c:numRef>
              <c:f>'Weather - Forecast'!$D$2:$D$241</c:f>
              <c:numCache>
                <c:formatCode>General</c:formatCode>
                <c:ptCount val="240"/>
                <c:pt idx="191" formatCode="0.00">
                  <c:v>13.448187777777779</c:v>
                </c:pt>
                <c:pt idx="192" formatCode="0.00">
                  <c:v>10.389319511889385</c:v>
                </c:pt>
                <c:pt idx="193" formatCode="0.00">
                  <c:v>8.4130596776049202</c:v>
                </c:pt>
                <c:pt idx="194" formatCode="0.00">
                  <c:v>6.8903093300952323</c:v>
                </c:pt>
                <c:pt idx="195" formatCode="0.00">
                  <c:v>5.5045486256095</c:v>
                </c:pt>
                <c:pt idx="196" formatCode="0.00">
                  <c:v>4.2430809883562937</c:v>
                </c:pt>
                <c:pt idx="197" formatCode="0.00">
                  <c:v>3.3638463581927223</c:v>
                </c:pt>
                <c:pt idx="198" formatCode="0.00">
                  <c:v>3.2884288645529844</c:v>
                </c:pt>
                <c:pt idx="199" formatCode="0.00">
                  <c:v>3.8290893178600607</c:v>
                </c:pt>
                <c:pt idx="200" formatCode="0.00">
                  <c:v>6.6070371892004802</c:v>
                </c:pt>
                <c:pt idx="201" formatCode="0.00">
                  <c:v>9.0327436490855995</c:v>
                </c:pt>
                <c:pt idx="202" formatCode="0.00">
                  <c:v>10.908719627514515</c:v>
                </c:pt>
                <c:pt idx="203" formatCode="0.00">
                  <c:v>12.733730536518092</c:v>
                </c:pt>
                <c:pt idx="204" formatCode="0.00">
                  <c:v>12.953879817959097</c:v>
                </c:pt>
                <c:pt idx="205" formatCode="0.00">
                  <c:v>12.936201952942737</c:v>
                </c:pt>
                <c:pt idx="206" formatCode="0.00">
                  <c:v>13.193141060290511</c:v>
                </c:pt>
                <c:pt idx="207" formatCode="0.00">
                  <c:v>13.805118050675322</c:v>
                </c:pt>
                <c:pt idx="208" formatCode="0.00">
                  <c:v>14.160350106988929</c:v>
                </c:pt>
                <c:pt idx="209" formatCode="0.00">
                  <c:v>14.009817217142885</c:v>
                </c:pt>
                <c:pt idx="210" formatCode="0.00">
                  <c:v>13.538620662885307</c:v>
                </c:pt>
                <c:pt idx="211" formatCode="0.00">
                  <c:v>12.800868340552089</c:v>
                </c:pt>
                <c:pt idx="212" formatCode="0.00">
                  <c:v>10.846285822528738</c:v>
                </c:pt>
                <c:pt idx="213" formatCode="0.00">
                  <c:v>8.2461707411057912</c:v>
                </c:pt>
                <c:pt idx="214" formatCode="0.00">
                  <c:v>6.8075690609616695</c:v>
                </c:pt>
                <c:pt idx="215" formatCode="0.00">
                  <c:v>5.5052616075689267</c:v>
                </c:pt>
                <c:pt idx="216" formatCode="0.00">
                  <c:v>3.748221220876875</c:v>
                </c:pt>
                <c:pt idx="217" formatCode="0.00">
                  <c:v>2.2240917617376974</c:v>
                </c:pt>
                <c:pt idx="218" formatCode="0.00">
                  <c:v>1.0171799820508545</c:v>
                </c:pt>
                <c:pt idx="219" formatCode="0.00">
                  <c:v>-0.12215180491040289</c:v>
                </c:pt>
                <c:pt idx="220" formatCode="0.00">
                  <c:v>-1.1807424649867393</c:v>
                </c:pt>
                <c:pt idx="221" formatCode="0.00">
                  <c:v>-1.8874417062828437</c:v>
                </c:pt>
                <c:pt idx="222" formatCode="0.00">
                  <c:v>-1.8128582723735054</c:v>
                </c:pt>
                <c:pt idx="223" formatCode="0.00">
                  <c:v>-1.1396760496725538</c:v>
                </c:pt>
                <c:pt idx="224" formatCode="0.00">
                  <c:v>1.7568010950464306</c:v>
                </c:pt>
                <c:pt idx="225" formatCode="0.00">
                  <c:v>4.289563181865292</c:v>
                </c:pt>
                <c:pt idx="226" formatCode="0.00">
                  <c:v>6.2630066696360576</c:v>
                </c:pt>
                <c:pt idx="227" formatCode="0.00">
                  <c:v>8.1773487292075817</c:v>
                </c:pt>
                <c:pt idx="228" formatCode="0.00">
                  <c:v>8.4798364506115487</c:v>
                </c:pt>
                <c:pt idx="229" formatCode="0.00">
                  <c:v>8.5384224981257084</c:v>
                </c:pt>
                <c:pt idx="230" formatCode="0.00">
                  <c:v>8.8663000439371853</c:v>
                </c:pt>
                <c:pt idx="231" formatCode="0.00">
                  <c:v>9.5445094909670587</c:v>
                </c:pt>
                <c:pt idx="232" formatCode="0.00">
                  <c:v>9.9617864624963826</c:v>
                </c:pt>
                <c:pt idx="233" formatCode="0.00">
                  <c:v>9.8695493312793516</c:v>
                </c:pt>
                <c:pt idx="234" formatCode="0.00">
                  <c:v>9.4532734694257954</c:v>
                </c:pt>
                <c:pt idx="235" formatCode="0.00">
                  <c:v>8.7673886002100225</c:v>
                </c:pt>
                <c:pt idx="236" formatCode="0.00">
                  <c:v>6.8618991805380656</c:v>
                </c:pt>
                <c:pt idx="237" formatCode="0.00">
                  <c:v>4.3083461023260856</c:v>
                </c:pt>
                <c:pt idx="238" formatCode="0.00">
                  <c:v>2.9139887782171723</c:v>
                </c:pt>
                <c:pt idx="239" formatCode="0.00">
                  <c:v>1.653796337880042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33-41F8-8DB2-BB1473A64BDF}"/>
            </c:ext>
          </c:extLst>
        </c:ser>
        <c:ser>
          <c:idx val="3"/>
          <c:order val="3"/>
          <c:tx>
            <c:strRef>
              <c:f>'Weather -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'Weather - Forecast'!$A$2:$A$241</c:f>
              <c:numCache>
                <c:formatCode>m/d/yy;@</c:formatCode>
                <c:ptCount val="240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  <c:pt idx="192">
                  <c:v>44071</c:v>
                </c:pt>
                <c:pt idx="193">
                  <c:v>44071.041666666672</c:v>
                </c:pt>
                <c:pt idx="194">
                  <c:v>44071.083333333343</c:v>
                </c:pt>
                <c:pt idx="195">
                  <c:v>44071.125000000015</c:v>
                </c:pt>
                <c:pt idx="196">
                  <c:v>44071.166666666686</c:v>
                </c:pt>
                <c:pt idx="197">
                  <c:v>44071.208333333358</c:v>
                </c:pt>
                <c:pt idx="198">
                  <c:v>44071.250000000029</c:v>
                </c:pt>
                <c:pt idx="199">
                  <c:v>44071.291666666701</c:v>
                </c:pt>
                <c:pt idx="200">
                  <c:v>44071.333333333372</c:v>
                </c:pt>
                <c:pt idx="201">
                  <c:v>44071.375000000044</c:v>
                </c:pt>
                <c:pt idx="202">
                  <c:v>44071.416666666715</c:v>
                </c:pt>
                <c:pt idx="203">
                  <c:v>44071.458333333387</c:v>
                </c:pt>
                <c:pt idx="204">
                  <c:v>44071.500000000058</c:v>
                </c:pt>
                <c:pt idx="205">
                  <c:v>44071.54166666673</c:v>
                </c:pt>
                <c:pt idx="206">
                  <c:v>44071.583333333401</c:v>
                </c:pt>
                <c:pt idx="207">
                  <c:v>44071.625000000073</c:v>
                </c:pt>
                <c:pt idx="208">
                  <c:v>44071.666666666744</c:v>
                </c:pt>
                <c:pt idx="209">
                  <c:v>44071.708333333416</c:v>
                </c:pt>
                <c:pt idx="210">
                  <c:v>44071.750000000087</c:v>
                </c:pt>
                <c:pt idx="211">
                  <c:v>44071.791666666759</c:v>
                </c:pt>
                <c:pt idx="212">
                  <c:v>44071.83333333343</c:v>
                </c:pt>
                <c:pt idx="213">
                  <c:v>44071.875000000102</c:v>
                </c:pt>
                <c:pt idx="214">
                  <c:v>44071.916666666773</c:v>
                </c:pt>
                <c:pt idx="215">
                  <c:v>44071.958333333445</c:v>
                </c:pt>
                <c:pt idx="216">
                  <c:v>44072.000000000116</c:v>
                </c:pt>
                <c:pt idx="217">
                  <c:v>44072.041666666788</c:v>
                </c:pt>
                <c:pt idx="218">
                  <c:v>44072.083333333459</c:v>
                </c:pt>
                <c:pt idx="219">
                  <c:v>44072.125000000131</c:v>
                </c:pt>
                <c:pt idx="220">
                  <c:v>44072.166666666802</c:v>
                </c:pt>
                <c:pt idx="221">
                  <c:v>44072.208333333474</c:v>
                </c:pt>
                <c:pt idx="222">
                  <c:v>44072.250000000146</c:v>
                </c:pt>
                <c:pt idx="223">
                  <c:v>44072.291666666817</c:v>
                </c:pt>
                <c:pt idx="224">
                  <c:v>44072.333333333489</c:v>
                </c:pt>
                <c:pt idx="225">
                  <c:v>44072.37500000016</c:v>
                </c:pt>
                <c:pt idx="226">
                  <c:v>44072.416666666832</c:v>
                </c:pt>
                <c:pt idx="227">
                  <c:v>44072.458333333503</c:v>
                </c:pt>
                <c:pt idx="228">
                  <c:v>44072.500000000175</c:v>
                </c:pt>
                <c:pt idx="229">
                  <c:v>44072.541666666846</c:v>
                </c:pt>
                <c:pt idx="230">
                  <c:v>44072.583333333518</c:v>
                </c:pt>
                <c:pt idx="231">
                  <c:v>44072.625000000189</c:v>
                </c:pt>
                <c:pt idx="232">
                  <c:v>44072.666666666861</c:v>
                </c:pt>
                <c:pt idx="233">
                  <c:v>44072.708333333532</c:v>
                </c:pt>
                <c:pt idx="234">
                  <c:v>44072.750000000204</c:v>
                </c:pt>
                <c:pt idx="235">
                  <c:v>44072.791666666875</c:v>
                </c:pt>
                <c:pt idx="236">
                  <c:v>44072.833333333547</c:v>
                </c:pt>
                <c:pt idx="237">
                  <c:v>44072.875000000218</c:v>
                </c:pt>
                <c:pt idx="238">
                  <c:v>44072.91666666689</c:v>
                </c:pt>
                <c:pt idx="239">
                  <c:v>44072.958333333561</c:v>
                </c:pt>
              </c:numCache>
            </c:numRef>
          </c:cat>
          <c:val>
            <c:numRef>
              <c:f>'Weather - Forecast'!$E$2:$E$241</c:f>
              <c:numCache>
                <c:formatCode>General</c:formatCode>
                <c:ptCount val="240"/>
                <c:pt idx="191" formatCode="0.00">
                  <c:v>13.448187777777779</c:v>
                </c:pt>
                <c:pt idx="192" formatCode="0.00">
                  <c:v>13.297414248836558</c:v>
                </c:pt>
                <c:pt idx="193" formatCode="0.00">
                  <c:v>12.523670876093121</c:v>
                </c:pt>
                <c:pt idx="194" formatCode="0.00">
                  <c:v>11.92559873828186</c:v>
                </c:pt>
                <c:pt idx="195" formatCode="0.00">
                  <c:v>11.320739553551034</c:v>
                </c:pt>
                <c:pt idx="196" formatCode="0.00">
                  <c:v>10.748382964236084</c:v>
                </c:pt>
                <c:pt idx="197" formatCode="0.00">
                  <c:v>10.493137136353948</c:v>
                </c:pt>
                <c:pt idx="198" formatCode="0.00">
                  <c:v>10.992427399785647</c:v>
                </c:pt>
                <c:pt idx="199" formatCode="0.00">
                  <c:v>12.068833853056066</c:v>
                </c:pt>
                <c:pt idx="200" formatCode="0.00">
                  <c:v>15.35073169649435</c:v>
                </c:pt>
                <c:pt idx="201" formatCode="0.00">
                  <c:v>18.253807646242468</c:v>
                </c:pt>
                <c:pt idx="202" formatCode="0.00">
                  <c:v>20.584508470170569</c:v>
                </c:pt>
                <c:pt idx="203" formatCode="0.00">
                  <c:v>22.844656113087492</c:v>
                </c:pt>
                <c:pt idx="204" formatCode="0.00">
                  <c:v>23.482783702764301</c:v>
                </c:pt>
                <c:pt idx="205" formatCode="0.00">
                  <c:v>23.867894852183923</c:v>
                </c:pt>
                <c:pt idx="206" formatCode="0.00">
                  <c:v>24.514055811869436</c:v>
                </c:pt>
                <c:pt idx="207" formatCode="0.00">
                  <c:v>25.503042543382893</c:v>
                </c:pt>
                <c:pt idx="208" formatCode="0.00">
                  <c:v>26.224217912591783</c:v>
                </c:pt>
                <c:pt idx="209" formatCode="0.00">
                  <c:v>26.429540833571206</c:v>
                </c:pt>
                <c:pt idx="210" formatCode="0.00">
                  <c:v>26.304956832019229</c:v>
                </c:pt>
                <c:pt idx="211" formatCode="0.00">
                  <c:v>25.905307922987486</c:v>
                </c:pt>
                <c:pt idx="212" formatCode="0.00">
                  <c:v>24.280962758785346</c:v>
                </c:pt>
                <c:pt idx="213" formatCode="0.00">
                  <c:v>22.003786048019414</c:v>
                </c:pt>
                <c:pt idx="214" formatCode="0.00">
                  <c:v>20.881326815664067</c:v>
                </c:pt>
                <c:pt idx="215" formatCode="0.00">
                  <c:v>19.888814593903035</c:v>
                </c:pt>
                <c:pt idx="216" formatCode="0.00">
                  <c:v>18.436213185765471</c:v>
                </c:pt>
                <c:pt idx="217" formatCode="0.00">
                  <c:v>17.210339437876748</c:v>
                </c:pt>
                <c:pt idx="218" formatCode="0.00">
                  <c:v>16.296428732242639</c:v>
                </c:pt>
                <c:pt idx="219" formatCode="0.00">
                  <c:v>15.445140629987339</c:v>
                </c:pt>
                <c:pt idx="220" formatCode="0.00">
                  <c:v>14.66990706349552</c:v>
                </c:pt>
                <c:pt idx="221" formatCode="0.00">
                  <c:v>14.242125846745918</c:v>
                </c:pt>
                <c:pt idx="222" formatCode="0.00">
                  <c:v>14.591415182628539</c:v>
                </c:pt>
                <c:pt idx="223" formatCode="0.00">
                  <c:v>15.535299866505083</c:v>
                </c:pt>
                <c:pt idx="224" formatCode="0.00">
                  <c:v>18.698668436564802</c:v>
                </c:pt>
                <c:pt idx="225" formatCode="0.00">
                  <c:v>21.49468875937918</c:v>
                </c:pt>
                <c:pt idx="226" formatCode="0.00">
                  <c:v>23.727922073965431</c:v>
                </c:pt>
                <c:pt idx="227" formatCode="0.00">
                  <c:v>25.898738566314407</c:v>
                </c:pt>
                <c:pt idx="228" formatCode="0.00">
                  <c:v>26.454527716028259</c:v>
                </c:pt>
                <c:pt idx="229" formatCode="0.00">
                  <c:v>26.763374952917349</c:v>
                </c:pt>
                <c:pt idx="230" formatCode="0.00">
                  <c:v>27.338597474139164</c:v>
                </c:pt>
                <c:pt idx="231" formatCode="0.00">
                  <c:v>28.261351749007559</c:v>
                </c:pt>
                <c:pt idx="232" formatCode="0.00">
                  <c:v>28.920482203000731</c:v>
                </c:pt>
                <c:pt idx="233" formatCode="0.00">
                  <c:v>29.067509365351142</c:v>
                </c:pt>
                <c:pt idx="234" formatCode="0.00">
                  <c:v>28.888004671395144</c:v>
                </c:pt>
                <c:pt idx="235" formatCode="0.00">
                  <c:v>28.436488309245949</c:v>
                </c:pt>
                <c:pt idx="236" formatCode="0.00">
                  <c:v>26.76305004669242</c:v>
                </c:pt>
                <c:pt idx="237" formatCode="0.00">
                  <c:v>24.439311332715526</c:v>
                </c:pt>
                <c:pt idx="238" formatCode="0.00">
                  <c:v>23.272607744324965</c:v>
                </c:pt>
                <c:pt idx="239" formatCode="0.00">
                  <c:v>22.237980509508322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33-41F8-8DB2-BB1473A64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06782176"/>
        <c:axId val="906777376"/>
      </c:lineChart>
      <c:catAx>
        <c:axId val="9067821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77376"/>
        <c:crosses val="autoZero"/>
        <c:auto val="1"/>
        <c:lblAlgn val="ctr"/>
        <c:lblOffset val="100"/>
        <c:tickLblSkip val="25"/>
        <c:noMultiLvlLbl val="0"/>
      </c:catAx>
      <c:valAx>
        <c:axId val="906777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 in Celcius</a:t>
                </a:r>
              </a:p>
            </c:rich>
          </c:tx>
          <c:layout>
            <c:manualLayout>
              <c:xMode val="edge"/>
              <c:yMode val="edge"/>
              <c:x val="1.6138634844557475E-2"/>
              <c:y val="0.2759668750728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821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Weather</a:t>
            </a:r>
            <a:r>
              <a:rPr lang="en-US" baseline="0"/>
              <a:t> Before Wedding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'Weather - Convert'!$I$3</c:f>
              <c:strCache>
                <c:ptCount val="1"/>
                <c:pt idx="0">
                  <c:v>Converted Temp to C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'Weather - Convert'!$G$4:$G$1048576</c:f>
              <c:numCache>
                <c:formatCode>m/d/yy;@</c:formatCode>
                <c:ptCount val="1048573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</c:numCache>
            </c:numRef>
          </c:cat>
          <c:val>
            <c:numRef>
              <c:f>'Weather - Convert'!$I$4:$I$1048576</c:f>
              <c:numCache>
                <c:formatCode>General</c:formatCode>
                <c:ptCount val="1048573"/>
                <c:pt idx="0">
                  <c:v>21.108186666666668</c:v>
                </c:pt>
                <c:pt idx="1">
                  <c:v>19.728188888888887</c:v>
                </c:pt>
                <c:pt idx="2">
                  <c:v>18.448183333333329</c:v>
                </c:pt>
                <c:pt idx="3">
                  <c:v>17.068186666666666</c:v>
                </c:pt>
                <c:pt idx="4">
                  <c:v>15.978186111111109</c:v>
                </c:pt>
                <c:pt idx="5">
                  <c:v>14.498187222222221</c:v>
                </c:pt>
                <c:pt idx="6">
                  <c:v>15.468186111111109</c:v>
                </c:pt>
                <c:pt idx="7">
                  <c:v>16.008186111111112</c:v>
                </c:pt>
                <c:pt idx="8">
                  <c:v>19.038188888888886</c:v>
                </c:pt>
                <c:pt idx="9">
                  <c:v>22.688188888888888</c:v>
                </c:pt>
                <c:pt idx="10">
                  <c:v>25.438188888888892</c:v>
                </c:pt>
                <c:pt idx="11">
                  <c:v>28.10818888888889</c:v>
                </c:pt>
                <c:pt idx="12">
                  <c:v>29.698183333333329</c:v>
                </c:pt>
                <c:pt idx="13">
                  <c:v>30.588188888888887</c:v>
                </c:pt>
                <c:pt idx="14">
                  <c:v>31.188183333333331</c:v>
                </c:pt>
                <c:pt idx="15">
                  <c:v>31.63818333333333</c:v>
                </c:pt>
                <c:pt idx="16">
                  <c:v>31.868183333333331</c:v>
                </c:pt>
                <c:pt idx="17">
                  <c:v>31.848188888888888</c:v>
                </c:pt>
                <c:pt idx="18">
                  <c:v>31.498183333333333</c:v>
                </c:pt>
                <c:pt idx="19">
                  <c:v>30.678183333333333</c:v>
                </c:pt>
                <c:pt idx="20">
                  <c:v>28.958188888888891</c:v>
                </c:pt>
                <c:pt idx="21">
                  <c:v>27.208183333333331</c:v>
                </c:pt>
                <c:pt idx="22">
                  <c:v>26.068188888888891</c:v>
                </c:pt>
                <c:pt idx="23">
                  <c:v>24.888188888888884</c:v>
                </c:pt>
                <c:pt idx="24">
                  <c:v>22.218188888888886</c:v>
                </c:pt>
                <c:pt idx="25">
                  <c:v>20.048183333333334</c:v>
                </c:pt>
                <c:pt idx="26">
                  <c:v>18.258188888888888</c:v>
                </c:pt>
                <c:pt idx="27">
                  <c:v>16.788186111111113</c:v>
                </c:pt>
                <c:pt idx="28">
                  <c:v>15.688188888888888</c:v>
                </c:pt>
                <c:pt idx="29">
                  <c:v>14.708188888888888</c:v>
                </c:pt>
                <c:pt idx="30">
                  <c:v>15.708188888888889</c:v>
                </c:pt>
                <c:pt idx="31">
                  <c:v>14.99818888888889</c:v>
                </c:pt>
                <c:pt idx="32">
                  <c:v>15.598186666666665</c:v>
                </c:pt>
                <c:pt idx="33">
                  <c:v>17.26818888888889</c:v>
                </c:pt>
                <c:pt idx="34">
                  <c:v>19.668188888888885</c:v>
                </c:pt>
                <c:pt idx="35">
                  <c:v>20.448183333333333</c:v>
                </c:pt>
                <c:pt idx="36">
                  <c:v>21.308188888888893</c:v>
                </c:pt>
                <c:pt idx="37">
                  <c:v>23.098188888888888</c:v>
                </c:pt>
                <c:pt idx="38">
                  <c:v>24.228183333333334</c:v>
                </c:pt>
                <c:pt idx="39">
                  <c:v>24.968183333333332</c:v>
                </c:pt>
                <c:pt idx="40">
                  <c:v>25.348188888888888</c:v>
                </c:pt>
                <c:pt idx="41">
                  <c:v>25.378188888888889</c:v>
                </c:pt>
                <c:pt idx="42">
                  <c:v>25.17818888888889</c:v>
                </c:pt>
                <c:pt idx="43">
                  <c:v>25.238188888888892</c:v>
                </c:pt>
                <c:pt idx="44">
                  <c:v>23.418188888888885</c:v>
                </c:pt>
                <c:pt idx="45">
                  <c:v>20.328188888888885</c:v>
                </c:pt>
                <c:pt idx="46">
                  <c:v>18.678188888888887</c:v>
                </c:pt>
                <c:pt idx="47">
                  <c:v>17.538185000000002</c:v>
                </c:pt>
                <c:pt idx="48">
                  <c:v>16.528186666666667</c:v>
                </c:pt>
                <c:pt idx="49">
                  <c:v>15.688188888888888</c:v>
                </c:pt>
                <c:pt idx="50">
                  <c:v>15.138187222222221</c:v>
                </c:pt>
                <c:pt idx="51">
                  <c:v>14.438188888888888</c:v>
                </c:pt>
                <c:pt idx="52">
                  <c:v>13.258188888888887</c:v>
                </c:pt>
                <c:pt idx="53">
                  <c:v>12.338188888888888</c:v>
                </c:pt>
                <c:pt idx="54">
                  <c:v>11.758185555555556</c:v>
                </c:pt>
                <c:pt idx="55">
                  <c:v>13.998188888888887</c:v>
                </c:pt>
                <c:pt idx="56">
                  <c:v>19.938183333333331</c:v>
                </c:pt>
                <c:pt idx="57">
                  <c:v>23.688183333333331</c:v>
                </c:pt>
                <c:pt idx="58">
                  <c:v>25.628188888888889</c:v>
                </c:pt>
                <c:pt idx="59">
                  <c:v>25.568186666666662</c:v>
                </c:pt>
                <c:pt idx="60">
                  <c:v>24.218186111111113</c:v>
                </c:pt>
                <c:pt idx="61">
                  <c:v>21.988186111111109</c:v>
                </c:pt>
                <c:pt idx="62">
                  <c:v>21.528183333333335</c:v>
                </c:pt>
                <c:pt idx="63">
                  <c:v>22.668185555555556</c:v>
                </c:pt>
                <c:pt idx="64">
                  <c:v>23.608186666666668</c:v>
                </c:pt>
                <c:pt idx="65">
                  <c:v>23.65818333333333</c:v>
                </c:pt>
                <c:pt idx="66">
                  <c:v>23.258188888888888</c:v>
                </c:pt>
                <c:pt idx="67">
                  <c:v>22.298185555555559</c:v>
                </c:pt>
                <c:pt idx="68">
                  <c:v>20.498186666666669</c:v>
                </c:pt>
                <c:pt idx="69">
                  <c:v>18.048188888888888</c:v>
                </c:pt>
                <c:pt idx="70">
                  <c:v>17.008188888888888</c:v>
                </c:pt>
                <c:pt idx="71">
                  <c:v>15.898187222222223</c:v>
                </c:pt>
                <c:pt idx="72">
                  <c:v>14.798185555555554</c:v>
                </c:pt>
                <c:pt idx="73">
                  <c:v>13.738187222222223</c:v>
                </c:pt>
                <c:pt idx="74">
                  <c:v>12.958187777777779</c:v>
                </c:pt>
                <c:pt idx="75">
                  <c:v>12.228186111111109</c:v>
                </c:pt>
                <c:pt idx="76">
                  <c:v>11.848186666666665</c:v>
                </c:pt>
                <c:pt idx="77">
                  <c:v>12.17818888888889</c:v>
                </c:pt>
                <c:pt idx="78">
                  <c:v>12.528186111111113</c:v>
                </c:pt>
                <c:pt idx="79">
                  <c:v>13.538186666666665</c:v>
                </c:pt>
                <c:pt idx="80">
                  <c:v>16.178188888888887</c:v>
                </c:pt>
                <c:pt idx="81">
                  <c:v>18.788188888888893</c:v>
                </c:pt>
                <c:pt idx="82">
                  <c:v>20.778185555555556</c:v>
                </c:pt>
                <c:pt idx="83">
                  <c:v>22.488188888888889</c:v>
                </c:pt>
                <c:pt idx="84">
                  <c:v>23.938188888888888</c:v>
                </c:pt>
                <c:pt idx="85">
                  <c:v>25.248183333333333</c:v>
                </c:pt>
                <c:pt idx="86">
                  <c:v>26.318188888888884</c:v>
                </c:pt>
                <c:pt idx="87">
                  <c:v>27.10818888888889</c:v>
                </c:pt>
                <c:pt idx="88">
                  <c:v>27.468183333333332</c:v>
                </c:pt>
                <c:pt idx="89">
                  <c:v>27.67818888888889</c:v>
                </c:pt>
                <c:pt idx="90">
                  <c:v>27.668185555555556</c:v>
                </c:pt>
                <c:pt idx="91">
                  <c:v>26.728183333333334</c:v>
                </c:pt>
                <c:pt idx="92">
                  <c:v>24.218186111111113</c:v>
                </c:pt>
                <c:pt idx="93">
                  <c:v>20.848183333333335</c:v>
                </c:pt>
                <c:pt idx="94">
                  <c:v>18.818188888888884</c:v>
                </c:pt>
                <c:pt idx="95">
                  <c:v>17.67818888888889</c:v>
                </c:pt>
                <c:pt idx="96">
                  <c:v>16.578186666666667</c:v>
                </c:pt>
                <c:pt idx="97">
                  <c:v>15.51818888888889</c:v>
                </c:pt>
                <c:pt idx="98">
                  <c:v>14.558186111111111</c:v>
                </c:pt>
                <c:pt idx="99">
                  <c:v>13.618187222222222</c:v>
                </c:pt>
                <c:pt idx="100">
                  <c:v>12.698186111111111</c:v>
                </c:pt>
                <c:pt idx="101">
                  <c:v>11.838188888888888</c:v>
                </c:pt>
                <c:pt idx="102">
                  <c:v>11.168187222222221</c:v>
                </c:pt>
                <c:pt idx="103">
                  <c:v>12.018186666666667</c:v>
                </c:pt>
                <c:pt idx="104">
                  <c:v>15.33818777777778</c:v>
                </c:pt>
                <c:pt idx="105">
                  <c:v>18.10818888888889</c:v>
                </c:pt>
                <c:pt idx="106">
                  <c:v>20.338185555555555</c:v>
                </c:pt>
                <c:pt idx="107">
                  <c:v>22.44818888888889</c:v>
                </c:pt>
                <c:pt idx="108">
                  <c:v>24.328188888888889</c:v>
                </c:pt>
                <c:pt idx="109">
                  <c:v>26.118183333333334</c:v>
                </c:pt>
                <c:pt idx="110">
                  <c:v>27.628186666666661</c:v>
                </c:pt>
                <c:pt idx="111">
                  <c:v>28.948186111111109</c:v>
                </c:pt>
                <c:pt idx="112">
                  <c:v>29.968183333333332</c:v>
                </c:pt>
                <c:pt idx="113">
                  <c:v>30.738186111111109</c:v>
                </c:pt>
                <c:pt idx="114">
                  <c:v>31.148188888888885</c:v>
                </c:pt>
                <c:pt idx="115">
                  <c:v>30.398186666666664</c:v>
                </c:pt>
                <c:pt idx="116">
                  <c:v>27.568188888888884</c:v>
                </c:pt>
                <c:pt idx="117">
                  <c:v>24.498188888888887</c:v>
                </c:pt>
                <c:pt idx="118">
                  <c:v>22.278188888888888</c:v>
                </c:pt>
                <c:pt idx="119">
                  <c:v>21.348188888888885</c:v>
                </c:pt>
                <c:pt idx="120">
                  <c:v>20.398186666666664</c:v>
                </c:pt>
                <c:pt idx="121">
                  <c:v>17.978183333333334</c:v>
                </c:pt>
                <c:pt idx="122">
                  <c:v>14.978188888888889</c:v>
                </c:pt>
                <c:pt idx="123">
                  <c:v>13.048186666666666</c:v>
                </c:pt>
                <c:pt idx="124">
                  <c:v>13.148187222222221</c:v>
                </c:pt>
                <c:pt idx="125">
                  <c:v>12.188186666666665</c:v>
                </c:pt>
                <c:pt idx="126">
                  <c:v>11.52818888888889</c:v>
                </c:pt>
                <c:pt idx="127">
                  <c:v>12.17818888888889</c:v>
                </c:pt>
                <c:pt idx="128">
                  <c:v>13.948186111111111</c:v>
                </c:pt>
                <c:pt idx="129">
                  <c:v>15.698187222222222</c:v>
                </c:pt>
                <c:pt idx="130">
                  <c:v>17.518187777777779</c:v>
                </c:pt>
                <c:pt idx="131">
                  <c:v>19.348188888888888</c:v>
                </c:pt>
                <c:pt idx="132">
                  <c:v>20.998188888888887</c:v>
                </c:pt>
                <c:pt idx="133">
                  <c:v>22.44818888888889</c:v>
                </c:pt>
                <c:pt idx="134">
                  <c:v>23.488183333333332</c:v>
                </c:pt>
                <c:pt idx="135">
                  <c:v>24.218186111111113</c:v>
                </c:pt>
                <c:pt idx="136">
                  <c:v>24.628185555555557</c:v>
                </c:pt>
                <c:pt idx="137">
                  <c:v>24.798185555555555</c:v>
                </c:pt>
                <c:pt idx="138">
                  <c:v>24.668188888888885</c:v>
                </c:pt>
                <c:pt idx="139">
                  <c:v>23.738188888888889</c:v>
                </c:pt>
                <c:pt idx="140">
                  <c:v>21.358188888888886</c:v>
                </c:pt>
                <c:pt idx="141">
                  <c:v>18.198188888888886</c:v>
                </c:pt>
                <c:pt idx="142">
                  <c:v>16.508187222222222</c:v>
                </c:pt>
                <c:pt idx="143">
                  <c:v>15.408187222222223</c:v>
                </c:pt>
                <c:pt idx="144">
                  <c:v>14.608188888888886</c:v>
                </c:pt>
                <c:pt idx="145">
                  <c:v>14.818187222222221</c:v>
                </c:pt>
                <c:pt idx="146">
                  <c:v>15.718186666666664</c:v>
                </c:pt>
                <c:pt idx="147">
                  <c:v>15.598186666666665</c:v>
                </c:pt>
                <c:pt idx="148">
                  <c:v>15.228186666666666</c:v>
                </c:pt>
                <c:pt idx="149">
                  <c:v>14.988187222222223</c:v>
                </c:pt>
                <c:pt idx="150">
                  <c:v>14.728186111111109</c:v>
                </c:pt>
                <c:pt idx="151">
                  <c:v>15.008186666666665</c:v>
                </c:pt>
                <c:pt idx="152">
                  <c:v>16.168187222222219</c:v>
                </c:pt>
                <c:pt idx="153">
                  <c:v>17.298185555555552</c:v>
                </c:pt>
                <c:pt idx="154">
                  <c:v>17.818188888888887</c:v>
                </c:pt>
                <c:pt idx="155">
                  <c:v>18.838188888888887</c:v>
                </c:pt>
                <c:pt idx="156">
                  <c:v>20.568186666666662</c:v>
                </c:pt>
                <c:pt idx="157">
                  <c:v>22.158186111111114</c:v>
                </c:pt>
                <c:pt idx="158">
                  <c:v>23.428188888888887</c:v>
                </c:pt>
                <c:pt idx="159">
                  <c:v>24.308188888888886</c:v>
                </c:pt>
                <c:pt idx="160">
                  <c:v>24.788188888888889</c:v>
                </c:pt>
                <c:pt idx="161">
                  <c:v>25.01818888888889</c:v>
                </c:pt>
                <c:pt idx="162">
                  <c:v>24.338188888888887</c:v>
                </c:pt>
                <c:pt idx="163">
                  <c:v>23.918185555555556</c:v>
                </c:pt>
                <c:pt idx="164">
                  <c:v>22.278188888888888</c:v>
                </c:pt>
                <c:pt idx="165">
                  <c:v>20.208188888888891</c:v>
                </c:pt>
                <c:pt idx="166">
                  <c:v>18.608186666666668</c:v>
                </c:pt>
                <c:pt idx="167">
                  <c:v>16.76818888888889</c:v>
                </c:pt>
                <c:pt idx="168">
                  <c:v>15.198186111111111</c:v>
                </c:pt>
                <c:pt idx="169">
                  <c:v>14.208187777777779</c:v>
                </c:pt>
                <c:pt idx="170">
                  <c:v>14.67818888888889</c:v>
                </c:pt>
                <c:pt idx="171">
                  <c:v>14.488186111111112</c:v>
                </c:pt>
                <c:pt idx="172">
                  <c:v>14.258185555555556</c:v>
                </c:pt>
                <c:pt idx="173">
                  <c:v>14.108187222222222</c:v>
                </c:pt>
                <c:pt idx="174">
                  <c:v>13.878186666666666</c:v>
                </c:pt>
                <c:pt idx="175">
                  <c:v>14.048186666666664</c:v>
                </c:pt>
                <c:pt idx="176">
                  <c:v>15.778187777777775</c:v>
                </c:pt>
                <c:pt idx="177">
                  <c:v>17.118187222222222</c:v>
                </c:pt>
                <c:pt idx="178">
                  <c:v>18.008185555555553</c:v>
                </c:pt>
                <c:pt idx="179">
                  <c:v>20.258188888888892</c:v>
                </c:pt>
                <c:pt idx="180">
                  <c:v>21.078186111111112</c:v>
                </c:pt>
                <c:pt idx="181">
                  <c:v>21.338188888888887</c:v>
                </c:pt>
                <c:pt idx="182">
                  <c:v>20.808186111111109</c:v>
                </c:pt>
                <c:pt idx="183">
                  <c:v>19.728188888888887</c:v>
                </c:pt>
                <c:pt idx="184">
                  <c:v>18.758188888888892</c:v>
                </c:pt>
                <c:pt idx="185">
                  <c:v>18.388188888888891</c:v>
                </c:pt>
                <c:pt idx="186">
                  <c:v>18.408186111111114</c:v>
                </c:pt>
                <c:pt idx="187">
                  <c:v>18.10818888888889</c:v>
                </c:pt>
                <c:pt idx="188">
                  <c:v>16.778187222222218</c:v>
                </c:pt>
                <c:pt idx="189">
                  <c:v>14.698187777777779</c:v>
                </c:pt>
                <c:pt idx="190">
                  <c:v>14.068188888888891</c:v>
                </c:pt>
                <c:pt idx="191">
                  <c:v>13.448187777777779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C-4F68-9736-5AFD170CF8D3}"/>
            </c:ext>
          </c:extLst>
        </c:ser>
        <c:ser>
          <c:idx val="1"/>
          <c:order val="1"/>
          <c:tx>
            <c:strRef>
              <c:f>'Weather - Convert'!$J$3</c:f>
              <c:strCache>
                <c:ptCount val="1"/>
                <c:pt idx="0">
                  <c:v>Converted Wind Speed to m/s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'Weather - Convert'!$G$4:$G$1048576</c:f>
              <c:numCache>
                <c:formatCode>m/d/yy;@</c:formatCode>
                <c:ptCount val="1048573"/>
                <c:pt idx="0">
                  <c:v>44063</c:v>
                </c:pt>
                <c:pt idx="1">
                  <c:v>44063.041666666672</c:v>
                </c:pt>
                <c:pt idx="2">
                  <c:v>44063.083333333328</c:v>
                </c:pt>
                <c:pt idx="3">
                  <c:v>44063.125</c:v>
                </c:pt>
                <c:pt idx="4">
                  <c:v>44063.166666666672</c:v>
                </c:pt>
                <c:pt idx="5">
                  <c:v>44063.208333333328</c:v>
                </c:pt>
                <c:pt idx="6">
                  <c:v>44063.25</c:v>
                </c:pt>
                <c:pt idx="7">
                  <c:v>44063.291666666672</c:v>
                </c:pt>
                <c:pt idx="8">
                  <c:v>44063.333333333328</c:v>
                </c:pt>
                <c:pt idx="9">
                  <c:v>44063.375</c:v>
                </c:pt>
                <c:pt idx="10">
                  <c:v>44063.416666666672</c:v>
                </c:pt>
                <c:pt idx="11">
                  <c:v>44063.458333333328</c:v>
                </c:pt>
                <c:pt idx="12">
                  <c:v>44063.5</c:v>
                </c:pt>
                <c:pt idx="13">
                  <c:v>44063.541666666672</c:v>
                </c:pt>
                <c:pt idx="14">
                  <c:v>44063.583333333328</c:v>
                </c:pt>
                <c:pt idx="15">
                  <c:v>44063.625</c:v>
                </c:pt>
                <c:pt idx="16">
                  <c:v>44063.666666666672</c:v>
                </c:pt>
                <c:pt idx="17">
                  <c:v>44063.708333333328</c:v>
                </c:pt>
                <c:pt idx="18">
                  <c:v>44063.75</c:v>
                </c:pt>
                <c:pt idx="19">
                  <c:v>44063.791666666672</c:v>
                </c:pt>
                <c:pt idx="20">
                  <c:v>44063.833333333328</c:v>
                </c:pt>
                <c:pt idx="21">
                  <c:v>44063.875</c:v>
                </c:pt>
                <c:pt idx="22">
                  <c:v>44063.916666666672</c:v>
                </c:pt>
                <c:pt idx="23">
                  <c:v>44063.958333333328</c:v>
                </c:pt>
                <c:pt idx="24">
                  <c:v>44064</c:v>
                </c:pt>
                <c:pt idx="25">
                  <c:v>44064.041666666672</c:v>
                </c:pt>
                <c:pt idx="26">
                  <c:v>44064.083333333328</c:v>
                </c:pt>
                <c:pt idx="27">
                  <c:v>44064.125</c:v>
                </c:pt>
                <c:pt idx="28">
                  <c:v>44064.166666666672</c:v>
                </c:pt>
                <c:pt idx="29">
                  <c:v>44064.208333333328</c:v>
                </c:pt>
                <c:pt idx="30">
                  <c:v>44064.25</c:v>
                </c:pt>
                <c:pt idx="31">
                  <c:v>44064.291666666672</c:v>
                </c:pt>
                <c:pt idx="32">
                  <c:v>44064.333333333328</c:v>
                </c:pt>
                <c:pt idx="33">
                  <c:v>44064.375</c:v>
                </c:pt>
                <c:pt idx="34">
                  <c:v>44064.416666666672</c:v>
                </c:pt>
                <c:pt idx="35">
                  <c:v>44064.458333333328</c:v>
                </c:pt>
                <c:pt idx="36">
                  <c:v>44064.5</c:v>
                </c:pt>
                <c:pt idx="37">
                  <c:v>44064.541666666672</c:v>
                </c:pt>
                <c:pt idx="38">
                  <c:v>44064.583333333328</c:v>
                </c:pt>
                <c:pt idx="39">
                  <c:v>44064.625</c:v>
                </c:pt>
                <c:pt idx="40">
                  <c:v>44064.666666666672</c:v>
                </c:pt>
                <c:pt idx="41">
                  <c:v>44064.708333333328</c:v>
                </c:pt>
                <c:pt idx="42">
                  <c:v>44064.75</c:v>
                </c:pt>
                <c:pt idx="43">
                  <c:v>44064.791666666672</c:v>
                </c:pt>
                <c:pt idx="44">
                  <c:v>44064.833333333328</c:v>
                </c:pt>
                <c:pt idx="45">
                  <c:v>44064.875</c:v>
                </c:pt>
                <c:pt idx="46">
                  <c:v>44064.916666666672</c:v>
                </c:pt>
                <c:pt idx="47">
                  <c:v>44064.958333333328</c:v>
                </c:pt>
                <c:pt idx="48">
                  <c:v>44065</c:v>
                </c:pt>
                <c:pt idx="49">
                  <c:v>44065.041666666672</c:v>
                </c:pt>
                <c:pt idx="50">
                  <c:v>44065.083333333328</c:v>
                </c:pt>
                <c:pt idx="51">
                  <c:v>44065.125</c:v>
                </c:pt>
                <c:pt idx="52">
                  <c:v>44065.166666666672</c:v>
                </c:pt>
                <c:pt idx="53">
                  <c:v>44065.208333333328</c:v>
                </c:pt>
                <c:pt idx="54">
                  <c:v>44065.25</c:v>
                </c:pt>
                <c:pt idx="55">
                  <c:v>44065.291666666672</c:v>
                </c:pt>
                <c:pt idx="56">
                  <c:v>44065.333333333328</c:v>
                </c:pt>
                <c:pt idx="57">
                  <c:v>44065.375</c:v>
                </c:pt>
                <c:pt idx="58">
                  <c:v>44065.416666666672</c:v>
                </c:pt>
                <c:pt idx="59">
                  <c:v>44065.458333333328</c:v>
                </c:pt>
                <c:pt idx="60">
                  <c:v>44065.5</c:v>
                </c:pt>
                <c:pt idx="61">
                  <c:v>44065.541666666672</c:v>
                </c:pt>
                <c:pt idx="62">
                  <c:v>44065.583333333328</c:v>
                </c:pt>
                <c:pt idx="63">
                  <c:v>44065.625</c:v>
                </c:pt>
                <c:pt idx="64">
                  <c:v>44065.666666666672</c:v>
                </c:pt>
                <c:pt idx="65">
                  <c:v>44065.708333333328</c:v>
                </c:pt>
                <c:pt idx="66">
                  <c:v>44065.75</c:v>
                </c:pt>
                <c:pt idx="67">
                  <c:v>44065.791666666672</c:v>
                </c:pt>
                <c:pt idx="68">
                  <c:v>44065.833333333328</c:v>
                </c:pt>
                <c:pt idx="69">
                  <c:v>44065.875</c:v>
                </c:pt>
                <c:pt idx="70">
                  <c:v>44065.916666666672</c:v>
                </c:pt>
                <c:pt idx="71">
                  <c:v>44065.958333333328</c:v>
                </c:pt>
                <c:pt idx="72">
                  <c:v>44066</c:v>
                </c:pt>
                <c:pt idx="73">
                  <c:v>44066.041666666672</c:v>
                </c:pt>
                <c:pt idx="74">
                  <c:v>44066.083333333328</c:v>
                </c:pt>
                <c:pt idx="75">
                  <c:v>44066.125</c:v>
                </c:pt>
                <c:pt idx="76">
                  <c:v>44066.166666666672</c:v>
                </c:pt>
                <c:pt idx="77">
                  <c:v>44066.208333333328</c:v>
                </c:pt>
                <c:pt idx="78">
                  <c:v>44066.25</c:v>
                </c:pt>
                <c:pt idx="79">
                  <c:v>44066.291666666672</c:v>
                </c:pt>
                <c:pt idx="80">
                  <c:v>44066.333333333328</c:v>
                </c:pt>
                <c:pt idx="81">
                  <c:v>44066.375</c:v>
                </c:pt>
                <c:pt idx="82">
                  <c:v>44066.416666666672</c:v>
                </c:pt>
                <c:pt idx="83">
                  <c:v>44066.458333333328</c:v>
                </c:pt>
                <c:pt idx="84">
                  <c:v>44066.5</c:v>
                </c:pt>
                <c:pt idx="85">
                  <c:v>44066.541666666672</c:v>
                </c:pt>
                <c:pt idx="86">
                  <c:v>44066.583333333328</c:v>
                </c:pt>
                <c:pt idx="87">
                  <c:v>44066.625</c:v>
                </c:pt>
                <c:pt idx="88">
                  <c:v>44066.666666666672</c:v>
                </c:pt>
                <c:pt idx="89">
                  <c:v>44066.708333333328</c:v>
                </c:pt>
                <c:pt idx="90">
                  <c:v>44066.75</c:v>
                </c:pt>
                <c:pt idx="91">
                  <c:v>44066.791666666672</c:v>
                </c:pt>
                <c:pt idx="92">
                  <c:v>44066.833333333328</c:v>
                </c:pt>
                <c:pt idx="93">
                  <c:v>44066.875</c:v>
                </c:pt>
                <c:pt idx="94">
                  <c:v>44066.916666666672</c:v>
                </c:pt>
                <c:pt idx="95">
                  <c:v>44066.958333333328</c:v>
                </c:pt>
                <c:pt idx="96">
                  <c:v>44067</c:v>
                </c:pt>
                <c:pt idx="97">
                  <c:v>44067.041666666672</c:v>
                </c:pt>
                <c:pt idx="98">
                  <c:v>44067.083333333328</c:v>
                </c:pt>
                <c:pt idx="99">
                  <c:v>44067.125</c:v>
                </c:pt>
                <c:pt idx="100">
                  <c:v>44067.166666666672</c:v>
                </c:pt>
                <c:pt idx="101">
                  <c:v>44067.208333333328</c:v>
                </c:pt>
                <c:pt idx="102">
                  <c:v>44067.25</c:v>
                </c:pt>
                <c:pt idx="103">
                  <c:v>44067.291666666672</c:v>
                </c:pt>
                <c:pt idx="104">
                  <c:v>44067.333333333328</c:v>
                </c:pt>
                <c:pt idx="105">
                  <c:v>44067.375</c:v>
                </c:pt>
                <c:pt idx="106">
                  <c:v>44067.416666666672</c:v>
                </c:pt>
                <c:pt idx="107">
                  <c:v>44067.458333333328</c:v>
                </c:pt>
                <c:pt idx="108">
                  <c:v>44067.5</c:v>
                </c:pt>
                <c:pt idx="109">
                  <c:v>44067.541666666672</c:v>
                </c:pt>
                <c:pt idx="110">
                  <c:v>44067.583333333328</c:v>
                </c:pt>
                <c:pt idx="111">
                  <c:v>44067.625</c:v>
                </c:pt>
                <c:pt idx="112">
                  <c:v>44067.666666666672</c:v>
                </c:pt>
                <c:pt idx="113">
                  <c:v>44067.708333333328</c:v>
                </c:pt>
                <c:pt idx="114">
                  <c:v>44067.75</c:v>
                </c:pt>
                <c:pt idx="115">
                  <c:v>44067.791666666672</c:v>
                </c:pt>
                <c:pt idx="116">
                  <c:v>44067.833333333328</c:v>
                </c:pt>
                <c:pt idx="117">
                  <c:v>44067.875</c:v>
                </c:pt>
                <c:pt idx="118">
                  <c:v>44067.916666666672</c:v>
                </c:pt>
                <c:pt idx="119">
                  <c:v>44067.958333333328</c:v>
                </c:pt>
                <c:pt idx="120">
                  <c:v>44068</c:v>
                </c:pt>
                <c:pt idx="121">
                  <c:v>44068.041666666672</c:v>
                </c:pt>
                <c:pt idx="122">
                  <c:v>44068.083333333328</c:v>
                </c:pt>
                <c:pt idx="123">
                  <c:v>44068.125</c:v>
                </c:pt>
                <c:pt idx="124">
                  <c:v>44068.166666666672</c:v>
                </c:pt>
                <c:pt idx="125">
                  <c:v>44068.208333333328</c:v>
                </c:pt>
                <c:pt idx="126">
                  <c:v>44068.25</c:v>
                </c:pt>
                <c:pt idx="127">
                  <c:v>44068.291666666672</c:v>
                </c:pt>
                <c:pt idx="128">
                  <c:v>44068.333333333328</c:v>
                </c:pt>
                <c:pt idx="129">
                  <c:v>44068.375</c:v>
                </c:pt>
                <c:pt idx="130">
                  <c:v>44068.416666666672</c:v>
                </c:pt>
                <c:pt idx="131">
                  <c:v>44068.458333333328</c:v>
                </c:pt>
                <c:pt idx="132">
                  <c:v>44068.5</c:v>
                </c:pt>
                <c:pt idx="133">
                  <c:v>44068.541666666672</c:v>
                </c:pt>
                <c:pt idx="134">
                  <c:v>44068.583333333328</c:v>
                </c:pt>
                <c:pt idx="135">
                  <c:v>44068.625</c:v>
                </c:pt>
                <c:pt idx="136">
                  <c:v>44068.666666666672</c:v>
                </c:pt>
                <c:pt idx="137">
                  <c:v>44068.708333333328</c:v>
                </c:pt>
                <c:pt idx="138">
                  <c:v>44068.75</c:v>
                </c:pt>
                <c:pt idx="139">
                  <c:v>44068.791666666672</c:v>
                </c:pt>
                <c:pt idx="140">
                  <c:v>44068.833333333328</c:v>
                </c:pt>
                <c:pt idx="141">
                  <c:v>44068.875</c:v>
                </c:pt>
                <c:pt idx="142">
                  <c:v>44068.916666666672</c:v>
                </c:pt>
                <c:pt idx="143">
                  <c:v>44068.958333333328</c:v>
                </c:pt>
                <c:pt idx="144">
                  <c:v>44069</c:v>
                </c:pt>
                <c:pt idx="145">
                  <c:v>44069.041666666672</c:v>
                </c:pt>
                <c:pt idx="146">
                  <c:v>44069.083333333328</c:v>
                </c:pt>
                <c:pt idx="147">
                  <c:v>44069.125</c:v>
                </c:pt>
                <c:pt idx="148">
                  <c:v>44069.166666666672</c:v>
                </c:pt>
                <c:pt idx="149">
                  <c:v>44069.208333333328</c:v>
                </c:pt>
                <c:pt idx="150">
                  <c:v>44069.25</c:v>
                </c:pt>
                <c:pt idx="151">
                  <c:v>44069.291666666672</c:v>
                </c:pt>
                <c:pt idx="152">
                  <c:v>44069.333333333328</c:v>
                </c:pt>
                <c:pt idx="153">
                  <c:v>44069.375</c:v>
                </c:pt>
                <c:pt idx="154">
                  <c:v>44069.416666666672</c:v>
                </c:pt>
                <c:pt idx="155">
                  <c:v>44069.458333333328</c:v>
                </c:pt>
                <c:pt idx="156">
                  <c:v>44069.5</c:v>
                </c:pt>
                <c:pt idx="157">
                  <c:v>44069.541666666672</c:v>
                </c:pt>
                <c:pt idx="158">
                  <c:v>44069.583333333328</c:v>
                </c:pt>
                <c:pt idx="159">
                  <c:v>44069.625</c:v>
                </c:pt>
                <c:pt idx="160">
                  <c:v>44069.666666666672</c:v>
                </c:pt>
                <c:pt idx="161">
                  <c:v>44069.708333333328</c:v>
                </c:pt>
                <c:pt idx="162">
                  <c:v>44069.75</c:v>
                </c:pt>
                <c:pt idx="163">
                  <c:v>44069.791666666672</c:v>
                </c:pt>
                <c:pt idx="164">
                  <c:v>44069.833333333328</c:v>
                </c:pt>
                <c:pt idx="165">
                  <c:v>44069.875</c:v>
                </c:pt>
                <c:pt idx="166">
                  <c:v>44069.916666666672</c:v>
                </c:pt>
                <c:pt idx="167">
                  <c:v>44069.958333333328</c:v>
                </c:pt>
                <c:pt idx="168">
                  <c:v>44070</c:v>
                </c:pt>
                <c:pt idx="169">
                  <c:v>44070.041666666672</c:v>
                </c:pt>
                <c:pt idx="170">
                  <c:v>44070.083333333328</c:v>
                </c:pt>
                <c:pt idx="171">
                  <c:v>44070.125</c:v>
                </c:pt>
                <c:pt idx="172">
                  <c:v>44070.166666666672</c:v>
                </c:pt>
                <c:pt idx="173">
                  <c:v>44070.208333333328</c:v>
                </c:pt>
                <c:pt idx="174">
                  <c:v>44070.25</c:v>
                </c:pt>
                <c:pt idx="175">
                  <c:v>44070.291666666672</c:v>
                </c:pt>
                <c:pt idx="176">
                  <c:v>44070.333333333328</c:v>
                </c:pt>
                <c:pt idx="177">
                  <c:v>44070.375</c:v>
                </c:pt>
                <c:pt idx="178">
                  <c:v>44070.416666666672</c:v>
                </c:pt>
                <c:pt idx="179">
                  <c:v>44070.458333333328</c:v>
                </c:pt>
                <c:pt idx="180">
                  <c:v>44070.5</c:v>
                </c:pt>
                <c:pt idx="181">
                  <c:v>44070.541666666672</c:v>
                </c:pt>
                <c:pt idx="182">
                  <c:v>44070.583333333328</c:v>
                </c:pt>
                <c:pt idx="183">
                  <c:v>44070.625</c:v>
                </c:pt>
                <c:pt idx="184">
                  <c:v>44070.666666666672</c:v>
                </c:pt>
                <c:pt idx="185">
                  <c:v>44070.708333333328</c:v>
                </c:pt>
                <c:pt idx="186">
                  <c:v>44070.75</c:v>
                </c:pt>
                <c:pt idx="187">
                  <c:v>44070.791666666672</c:v>
                </c:pt>
                <c:pt idx="188">
                  <c:v>44070.833333333328</c:v>
                </c:pt>
                <c:pt idx="189">
                  <c:v>44070.875</c:v>
                </c:pt>
                <c:pt idx="190">
                  <c:v>44070.916666666672</c:v>
                </c:pt>
                <c:pt idx="191">
                  <c:v>44070.958333333328</c:v>
                </c:pt>
              </c:numCache>
            </c:numRef>
          </c:cat>
          <c:val>
            <c:numRef>
              <c:f>'Weather - Convert'!$J$4:$J$1048576</c:f>
              <c:numCache>
                <c:formatCode>General</c:formatCode>
                <c:ptCount val="1048573"/>
                <c:pt idx="0">
                  <c:v>3.8109265920000004</c:v>
                </c:pt>
                <c:pt idx="1">
                  <c:v>3.87733706624</c:v>
                </c:pt>
                <c:pt idx="2">
                  <c:v>3.6161467936</c:v>
                </c:pt>
                <c:pt idx="3">
                  <c:v>3.5826541097600004</c:v>
                </c:pt>
                <c:pt idx="4">
                  <c:v>3.3557595836159999</c:v>
                </c:pt>
                <c:pt idx="5">
                  <c:v>3.2044234006400001</c:v>
                </c:pt>
                <c:pt idx="6">
                  <c:v>2.622717205152</c:v>
                </c:pt>
                <c:pt idx="7">
                  <c:v>2.2152292032640002</c:v>
                </c:pt>
                <c:pt idx="8">
                  <c:v>2.3123379143039999</c:v>
                </c:pt>
                <c:pt idx="9">
                  <c:v>2.9772865341119998</c:v>
                </c:pt>
                <c:pt idx="10">
                  <c:v>3.2505644554240001</c:v>
                </c:pt>
                <c:pt idx="11">
                  <c:v>3.9010404681599997</c:v>
                </c:pt>
                <c:pt idx="12">
                  <c:v>5.3524953046399997</c:v>
                </c:pt>
                <c:pt idx="13">
                  <c:v>7.0696604351999994</c:v>
                </c:pt>
                <c:pt idx="14">
                  <c:v>7.39901983744</c:v>
                </c:pt>
                <c:pt idx="15">
                  <c:v>7.3122547379199991</c:v>
                </c:pt>
                <c:pt idx="16">
                  <c:v>7.07367127808</c:v>
                </c:pt>
                <c:pt idx="17">
                  <c:v>6.9788000022399999</c:v>
                </c:pt>
                <c:pt idx="18">
                  <c:v>7.0906927731199998</c:v>
                </c:pt>
                <c:pt idx="19">
                  <c:v>6.8578484128000001</c:v>
                </c:pt>
                <c:pt idx="20">
                  <c:v>5.4235666179199997</c:v>
                </c:pt>
                <c:pt idx="21">
                  <c:v>3.7395472681599999</c:v>
                </c:pt>
                <c:pt idx="22">
                  <c:v>3.4679953682880003</c:v>
                </c:pt>
                <c:pt idx="23">
                  <c:v>3.2066355333760002</c:v>
                </c:pt>
                <c:pt idx="24">
                  <c:v>3.2066355333760002</c:v>
                </c:pt>
                <c:pt idx="25">
                  <c:v>3.5747276435200002</c:v>
                </c:pt>
                <c:pt idx="26">
                  <c:v>3.8937622099200002</c:v>
                </c:pt>
                <c:pt idx="27">
                  <c:v>4.0174613072000005</c:v>
                </c:pt>
                <c:pt idx="28">
                  <c:v>4.42084472192</c:v>
                </c:pt>
                <c:pt idx="29">
                  <c:v>4.6506702211199995</c:v>
                </c:pt>
                <c:pt idx="30">
                  <c:v>6.4132711561599995</c:v>
                </c:pt>
                <c:pt idx="31">
                  <c:v>6.5076690166399995</c:v>
                </c:pt>
                <c:pt idx="32">
                  <c:v>6.6956520188800006</c:v>
                </c:pt>
                <c:pt idx="33">
                  <c:v>6.6028666316799995</c:v>
                </c:pt>
                <c:pt idx="34">
                  <c:v>6.5500294094399996</c:v>
                </c:pt>
                <c:pt idx="35">
                  <c:v>6.7210219859199993</c:v>
                </c:pt>
                <c:pt idx="36">
                  <c:v>6.5054896966399998</c:v>
                </c:pt>
                <c:pt idx="37">
                  <c:v>5.9521905238400006</c:v>
                </c:pt>
                <c:pt idx="38">
                  <c:v>5.6927705295999997</c:v>
                </c:pt>
                <c:pt idx="39">
                  <c:v>5.18834311072</c:v>
                </c:pt>
                <c:pt idx="40">
                  <c:v>4.7636582399999998</c:v>
                </c:pt>
                <c:pt idx="41">
                  <c:v>3.9748727004799997</c:v>
                </c:pt>
                <c:pt idx="42">
                  <c:v>3.2066355333760002</c:v>
                </c:pt>
                <c:pt idx="43">
                  <c:v>3.1169213109760001</c:v>
                </c:pt>
                <c:pt idx="44">
                  <c:v>3.7904023150400001</c:v>
                </c:pt>
                <c:pt idx="45">
                  <c:v>4.3610893321599997</c:v>
                </c:pt>
                <c:pt idx="46">
                  <c:v>5.0075087251200001</c:v>
                </c:pt>
                <c:pt idx="47">
                  <c:v>5.4314059113599997</c:v>
                </c:pt>
                <c:pt idx="48">
                  <c:v>5.1705442131200003</c:v>
                </c:pt>
                <c:pt idx="49">
                  <c:v>5.4795011567999996</c:v>
                </c:pt>
                <c:pt idx="50">
                  <c:v>5.4652468393600007</c:v>
                </c:pt>
                <c:pt idx="51">
                  <c:v>5.3112648054399996</c:v>
                </c:pt>
                <c:pt idx="52">
                  <c:v>4.8609158153600003</c:v>
                </c:pt>
                <c:pt idx="53">
                  <c:v>4.0297987171199994</c:v>
                </c:pt>
                <c:pt idx="54">
                  <c:v>4.4128167775999998</c:v>
                </c:pt>
                <c:pt idx="55">
                  <c:v>5.0554282838400004</c:v>
                </c:pt>
                <c:pt idx="56">
                  <c:v>6.0748314774399992</c:v>
                </c:pt>
                <c:pt idx="57">
                  <c:v>8.7918212377600007</c:v>
                </c:pt>
                <c:pt idx="58">
                  <c:v>13.45786114112</c:v>
                </c:pt>
                <c:pt idx="59">
                  <c:v>15.039982193279998</c:v>
                </c:pt>
                <c:pt idx="60">
                  <c:v>14.295439308479999</c:v>
                </c:pt>
                <c:pt idx="61">
                  <c:v>13.221296066879999</c:v>
                </c:pt>
                <c:pt idx="62">
                  <c:v>11.136165159680001</c:v>
                </c:pt>
                <c:pt idx="63">
                  <c:v>10.02775451392</c:v>
                </c:pt>
                <c:pt idx="64">
                  <c:v>10.439368829119999</c:v>
                </c:pt>
                <c:pt idx="65">
                  <c:v>9.5049609036799989</c:v>
                </c:pt>
                <c:pt idx="66">
                  <c:v>8.0859499952</c:v>
                </c:pt>
                <c:pt idx="67">
                  <c:v>5.2858364996800002</c:v>
                </c:pt>
                <c:pt idx="68">
                  <c:v>3.105525054368</c:v>
                </c:pt>
                <c:pt idx="69">
                  <c:v>2.6118794803200003</c:v>
                </c:pt>
                <c:pt idx="70">
                  <c:v>2.3397758883839996</c:v>
                </c:pt>
                <c:pt idx="71">
                  <c:v>2.408475654464</c:v>
                </c:pt>
                <c:pt idx="72">
                  <c:v>2.5653084177599998</c:v>
                </c:pt>
                <c:pt idx="73">
                  <c:v>2.8106593926399999</c:v>
                </c:pt>
                <c:pt idx="74">
                  <c:v>2.8631527517120001</c:v>
                </c:pt>
                <c:pt idx="75">
                  <c:v>2.9581702990399998</c:v>
                </c:pt>
                <c:pt idx="76">
                  <c:v>2.88289882144</c:v>
                </c:pt>
                <c:pt idx="77">
                  <c:v>2.9581702990399998</c:v>
                </c:pt>
                <c:pt idx="78">
                  <c:v>3.1169215792</c:v>
                </c:pt>
                <c:pt idx="79">
                  <c:v>1.3314828904960001</c:v>
                </c:pt>
                <c:pt idx="80">
                  <c:v>1.5251147795839999</c:v>
                </c:pt>
                <c:pt idx="81">
                  <c:v>2.5319190448639999</c:v>
                </c:pt>
                <c:pt idx="82">
                  <c:v>3.2176738897599999</c:v>
                </c:pt>
                <c:pt idx="83">
                  <c:v>3.7660026483199998</c:v>
                </c:pt>
                <c:pt idx="84">
                  <c:v>3.9318223014399996</c:v>
                </c:pt>
                <c:pt idx="85">
                  <c:v>3.9802210870399999</c:v>
                </c:pt>
                <c:pt idx="86">
                  <c:v>3.3726226476800001</c:v>
                </c:pt>
                <c:pt idx="87">
                  <c:v>2.64425925808</c:v>
                </c:pt>
                <c:pt idx="88">
                  <c:v>1.7175614762239999</c:v>
                </c:pt>
                <c:pt idx="89">
                  <c:v>0.64132711561599998</c:v>
                </c:pt>
                <c:pt idx="90">
                  <c:v>1.024463418176</c:v>
                </c:pt>
                <c:pt idx="91">
                  <c:v>3.5806741696000004</c:v>
                </c:pt>
                <c:pt idx="92">
                  <c:v>3.8479625148799999</c:v>
                </c:pt>
                <c:pt idx="93">
                  <c:v>4.6384553001599995</c:v>
                </c:pt>
                <c:pt idx="94">
                  <c:v>5.6728052761600001</c:v>
                </c:pt>
                <c:pt idx="95">
                  <c:v>5.72878138976</c:v>
                </c:pt>
                <c:pt idx="96">
                  <c:v>5.8597354992000001</c:v>
                </c:pt>
                <c:pt idx="97">
                  <c:v>5.6175328035199996</c:v>
                </c:pt>
                <c:pt idx="98">
                  <c:v>5.1705442131200003</c:v>
                </c:pt>
                <c:pt idx="99">
                  <c:v>5.2196850851200001</c:v>
                </c:pt>
                <c:pt idx="100">
                  <c:v>5.2737483145599997</c:v>
                </c:pt>
                <c:pt idx="101">
                  <c:v>5.0666382588800003</c:v>
                </c:pt>
                <c:pt idx="102">
                  <c:v>5.1306168355199997</c:v>
                </c:pt>
                <c:pt idx="103">
                  <c:v>4.4192398483200002</c:v>
                </c:pt>
                <c:pt idx="104">
                  <c:v>5.4988794467200002</c:v>
                </c:pt>
                <c:pt idx="105">
                  <c:v>7.0425260012799997</c:v>
                </c:pt>
                <c:pt idx="106">
                  <c:v>7.7336127369600005</c:v>
                </c:pt>
                <c:pt idx="107">
                  <c:v>8.46303762304</c:v>
                </c:pt>
                <c:pt idx="108">
                  <c:v>8.7748672457599994</c:v>
                </c:pt>
                <c:pt idx="109">
                  <c:v>9.2439825280000001</c:v>
                </c:pt>
                <c:pt idx="110">
                  <c:v>9.4293065363200004</c:v>
                </c:pt>
                <c:pt idx="111">
                  <c:v>9.3863410748799989</c:v>
                </c:pt>
                <c:pt idx="112">
                  <c:v>9.0109039187200004</c:v>
                </c:pt>
                <c:pt idx="113">
                  <c:v>8.0030875548800005</c:v>
                </c:pt>
                <c:pt idx="114">
                  <c:v>6.6060875548800002</c:v>
                </c:pt>
                <c:pt idx="115">
                  <c:v>6.44635837472</c:v>
                </c:pt>
                <c:pt idx="116">
                  <c:v>5.3524948576</c:v>
                </c:pt>
                <c:pt idx="117">
                  <c:v>4.7948178220799997</c:v>
                </c:pt>
                <c:pt idx="118">
                  <c:v>4.5644818031999996</c:v>
                </c:pt>
                <c:pt idx="119">
                  <c:v>3.8442748819200001</c:v>
                </c:pt>
                <c:pt idx="120">
                  <c:v>2.2596014548799999</c:v>
                </c:pt>
                <c:pt idx="121">
                  <c:v>0.47636582400000005</c:v>
                </c:pt>
                <c:pt idx="122">
                  <c:v>2.8307714540159998</c:v>
                </c:pt>
                <c:pt idx="123">
                  <c:v>4.9001471516799997</c:v>
                </c:pt>
                <c:pt idx="124">
                  <c:v>7.0505758505599996</c:v>
                </c:pt>
                <c:pt idx="125">
                  <c:v>7.7546741324799999</c:v>
                </c:pt>
                <c:pt idx="126">
                  <c:v>7.3306566924799998</c:v>
                </c:pt>
                <c:pt idx="127">
                  <c:v>6.4088468012800002</c:v>
                </c:pt>
                <c:pt idx="128">
                  <c:v>7.1623380857600001</c:v>
                </c:pt>
                <c:pt idx="129">
                  <c:v>7.0816867052800001</c:v>
                </c:pt>
                <c:pt idx="130">
                  <c:v>6.4353477795199998</c:v>
                </c:pt>
                <c:pt idx="131">
                  <c:v>5.6490035254400004</c:v>
                </c:pt>
                <c:pt idx="132">
                  <c:v>4.98764360864</c:v>
                </c:pt>
                <c:pt idx="133">
                  <c:v>4.3300839788799994</c:v>
                </c:pt>
                <c:pt idx="134">
                  <c:v>3.5348302175999997</c:v>
                </c:pt>
                <c:pt idx="135">
                  <c:v>3.0432469284800003</c:v>
                </c:pt>
                <c:pt idx="136">
                  <c:v>2.5653084177599998</c:v>
                </c:pt>
                <c:pt idx="137">
                  <c:v>2.17321522176</c:v>
                </c:pt>
                <c:pt idx="138">
                  <c:v>1.7863718399999999</c:v>
                </c:pt>
                <c:pt idx="139">
                  <c:v>3.6937556198400001</c:v>
                </c:pt>
                <c:pt idx="140">
                  <c:v>3.5025847753599999</c:v>
                </c:pt>
                <c:pt idx="141">
                  <c:v>3.53683563904</c:v>
                </c:pt>
                <c:pt idx="142">
                  <c:v>3.4060987910400002</c:v>
                </c:pt>
                <c:pt idx="143">
                  <c:v>3.5348302175999997</c:v>
                </c:pt>
                <c:pt idx="144">
                  <c:v>3.7997452275200003</c:v>
                </c:pt>
                <c:pt idx="145">
                  <c:v>4.0491095040000005</c:v>
                </c:pt>
                <c:pt idx="146">
                  <c:v>4.1596857420799997</c:v>
                </c:pt>
                <c:pt idx="147">
                  <c:v>4.29390324352</c:v>
                </c:pt>
                <c:pt idx="148">
                  <c:v>4.1064964758400002</c:v>
                </c:pt>
                <c:pt idx="149">
                  <c:v>4.2206119296000004</c:v>
                </c:pt>
                <c:pt idx="150">
                  <c:v>4.1340345868799995</c:v>
                </c:pt>
                <c:pt idx="151">
                  <c:v>2.64425925808</c:v>
                </c:pt>
                <c:pt idx="152">
                  <c:v>2.622717205152</c:v>
                </c:pt>
                <c:pt idx="153">
                  <c:v>2.7494397233600001</c:v>
                </c:pt>
                <c:pt idx="154">
                  <c:v>2.5458843062400001</c:v>
                </c:pt>
                <c:pt idx="155">
                  <c:v>2.2907700671679998</c:v>
                </c:pt>
                <c:pt idx="156">
                  <c:v>2.1436462080000003</c:v>
                </c:pt>
                <c:pt idx="157">
                  <c:v>2.0280544940479999</c:v>
                </c:pt>
                <c:pt idx="158">
                  <c:v>2.0280544940479999</c:v>
                </c:pt>
                <c:pt idx="159">
                  <c:v>1.8217487974399997</c:v>
                </c:pt>
                <c:pt idx="160">
                  <c:v>1.2433513238080001</c:v>
                </c:pt>
                <c:pt idx="161">
                  <c:v>0.71454878070400007</c:v>
                </c:pt>
                <c:pt idx="162">
                  <c:v>0.33684151071999996</c:v>
                </c:pt>
                <c:pt idx="163">
                  <c:v>0.59545727999999998</c:v>
                </c:pt>
                <c:pt idx="164">
                  <c:v>1.4536965185599999</c:v>
                </c:pt>
                <c:pt idx="165">
                  <c:v>2.7494397233600001</c:v>
                </c:pt>
                <c:pt idx="166">
                  <c:v>2.998646150016</c:v>
                </c:pt>
                <c:pt idx="167">
                  <c:v>3.105525054368</c:v>
                </c:pt>
                <c:pt idx="168">
                  <c:v>3.1531131776320001</c:v>
                </c:pt>
                <c:pt idx="169">
                  <c:v>3.1777561235199996</c:v>
                </c:pt>
                <c:pt idx="170">
                  <c:v>2.8976204744959997</c:v>
                </c:pt>
                <c:pt idx="171">
                  <c:v>2.739103488</c:v>
                </c:pt>
                <c:pt idx="172">
                  <c:v>2.9461601671039999</c:v>
                </c:pt>
                <c:pt idx="173">
                  <c:v>3.2066355333760002</c:v>
                </c:pt>
                <c:pt idx="174">
                  <c:v>3.5687715954879997</c:v>
                </c:pt>
                <c:pt idx="175">
                  <c:v>4.9862215744</c:v>
                </c:pt>
                <c:pt idx="176">
                  <c:v>6.1213468835200002</c:v>
                </c:pt>
                <c:pt idx="177">
                  <c:v>6.7420909811199996</c:v>
                </c:pt>
                <c:pt idx="178">
                  <c:v>7.1056793420800002</c:v>
                </c:pt>
                <c:pt idx="179">
                  <c:v>7.842875124479999</c:v>
                </c:pt>
                <c:pt idx="180">
                  <c:v>8.4588479641600003</c:v>
                </c:pt>
                <c:pt idx="181">
                  <c:v>9.0022429657599989</c:v>
                </c:pt>
                <c:pt idx="182">
                  <c:v>9.5548165926399999</c:v>
                </c:pt>
                <c:pt idx="183">
                  <c:v>9.8328012639999987</c:v>
                </c:pt>
                <c:pt idx="184">
                  <c:v>9.3591038217599998</c:v>
                </c:pt>
                <c:pt idx="185">
                  <c:v>8.10609495872</c:v>
                </c:pt>
                <c:pt idx="186">
                  <c:v>6.79238968672</c:v>
                </c:pt>
                <c:pt idx="187">
                  <c:v>5.8548927148800001</c:v>
                </c:pt>
                <c:pt idx="188">
                  <c:v>3.9587832838399999</c:v>
                </c:pt>
                <c:pt idx="189">
                  <c:v>2.408475654464</c:v>
                </c:pt>
                <c:pt idx="190">
                  <c:v>1.6544713468800001</c:v>
                </c:pt>
                <c:pt idx="191">
                  <c:v>1.8487965056000002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C-4F68-9736-5AFD170CF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993514751"/>
        <c:axId val="990512319"/>
      </c:areaChart>
      <c:dateAx>
        <c:axId val="993514751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512319"/>
        <c:crosses val="autoZero"/>
        <c:auto val="1"/>
        <c:lblOffset val="100"/>
        <c:baseTimeUnit val="days"/>
      </c:dateAx>
      <c:valAx>
        <c:axId val="990512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14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11</xdr:row>
      <xdr:rowOff>185736</xdr:rowOff>
    </xdr:from>
    <xdr:to>
      <xdr:col>13</xdr:col>
      <xdr:colOff>2847975</xdr:colOff>
      <xdr:row>25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22B218-2C19-D360-21CC-4ACCCFED3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0</xdr:row>
      <xdr:rowOff>1</xdr:rowOff>
    </xdr:from>
    <xdr:to>
      <xdr:col>11</xdr:col>
      <xdr:colOff>438150</xdr:colOff>
      <xdr:row>10</xdr:row>
      <xdr:rowOff>171451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7EC568-EFA0-BA93-6443-AFD1A4B6C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</xdr:row>
      <xdr:rowOff>185737</xdr:rowOff>
    </xdr:from>
    <xdr:to>
      <xdr:col>17</xdr:col>
      <xdr:colOff>609600</xdr:colOff>
      <xdr:row>15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B55CAF-57B2-1535-C608-B5797AEA2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133349</xdr:colOff>
      <xdr:row>15</xdr:row>
      <xdr:rowOff>161925</xdr:rowOff>
    </xdr:from>
    <xdr:to>
      <xdr:col>17</xdr:col>
      <xdr:colOff>590549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B8BA56-4312-495C-B534-6B24BF929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14</xdr:row>
      <xdr:rowOff>23811</xdr:rowOff>
    </xdr:from>
    <xdr:to>
      <xdr:col>16</xdr:col>
      <xdr:colOff>47625</xdr:colOff>
      <xdr:row>31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ACBDCC-24D2-B11C-B4CC-865DDA291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16</xdr:col>
      <xdr:colOff>114300</xdr:colOff>
      <xdr:row>13</xdr:row>
      <xdr:rowOff>100014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D38C23-1F69-4BC3-8CCB-6BB5DF76B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 Truong" refreshedDate="45089.883892708334" createdVersion="8" refreshedVersion="8" minRefreshableVersion="3" recordCount="81" xr:uid="{1CF27166-302D-4DC1-9EBB-A3F1BF21C465}">
  <cacheSource type="worksheet">
    <worksheetSource ref="A1:R82" sheet="Wedding - Format"/>
  </cacheSource>
  <cacheFields count="17">
    <cacheField name="First name" numFmtId="0">
      <sharedItems/>
    </cacheField>
    <cacheField name="Last name" numFmtId="0">
      <sharedItems/>
    </cacheField>
    <cacheField name="Table" numFmtId="0">
      <sharedItems containsSemiMixedTypes="0" containsString="0" containsNumber="1" containsInteger="1" minValue="1" maxValue="9" count="9">
        <n v="1"/>
        <n v="7"/>
        <n v="2"/>
        <n v="5"/>
        <n v="4"/>
        <n v="6"/>
        <n v="3"/>
        <n v="8"/>
        <n v="9"/>
      </sharedItems>
    </cacheField>
    <cacheField name="Side" numFmtId="0">
      <sharedItems count="2">
        <s v="Bride"/>
        <s v="Groom"/>
      </sharedItems>
    </cacheField>
    <cacheField name="RSVP" numFmtId="0">
      <sharedItems containsSemiMixedTypes="0" containsString="0" containsNumber="1" containsInteger="1" minValue="1" maxValue="5"/>
    </cacheField>
    <cacheField name="Meal" numFmtId="0">
      <sharedItems count="5">
        <s v="Beef"/>
        <s v="Fish"/>
        <s v="Veggie"/>
        <s v="Chicken"/>
        <s v="Vegan"/>
      </sharedItems>
    </cacheField>
    <cacheField name="Donation" numFmtId="165">
      <sharedItems containsSemiMixedTypes="0" containsString="0" containsNumber="1" containsInteger="1" minValue="0" maxValue="2000" count="11">
        <n v="50"/>
        <n v="500"/>
        <n v="200"/>
        <n v="100"/>
        <n v="300"/>
        <n v="2000"/>
        <n v="0"/>
        <n v="250"/>
        <n v="150"/>
        <n v="1000"/>
        <n v="400"/>
      </sharedItems>
    </cacheField>
    <cacheField name="Thank You Card Sent" numFmtId="0">
      <sharedItems/>
    </cacheField>
    <cacheField name="Street" numFmtId="0">
      <sharedItems/>
    </cacheField>
    <cacheField name="Suite" numFmtId="0">
      <sharedItems containsBlank="1"/>
    </cacheField>
    <cacheField name="Address - Concatenate" numFmtId="0">
      <sharedItems/>
    </cacheField>
    <cacheField name="City, State" numFmtId="0">
      <sharedItems/>
    </cacheField>
    <cacheField name="City - Split Text to Column" numFmtId="0">
      <sharedItems/>
    </cacheField>
    <cacheField name="State - Split Text to Column" numFmtId="0">
      <sharedItems/>
    </cacheField>
    <cacheField name="Country" numFmtId="0">
      <sharedItems/>
    </cacheField>
    <cacheField name="Zip Code" numFmtId="0">
      <sharedItems/>
    </cacheField>
    <cacheField name="Email 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s v="Francisco"/>
    <s v="Aaram"/>
    <x v="0"/>
    <x v="0"/>
    <n v="4"/>
    <x v="0"/>
    <x v="0"/>
    <s v="In Progress"/>
    <s v="3700 Gilmore Way"/>
    <m/>
    <s v="3700 Gilmore Way "/>
    <s v="Burnaby, BC"/>
    <s v="Burnaby"/>
    <s v="BC"/>
    <s v="Canada"/>
    <s v="V5G 4M1"/>
    <s v="aaramfrancisco@email.com"/>
  </r>
  <r>
    <s v="Andre"/>
    <s v="Alarie"/>
    <x v="1"/>
    <x v="1"/>
    <n v="2"/>
    <x v="0"/>
    <x v="1"/>
    <s v="Ready"/>
    <s v="160 Cote Rouge"/>
    <m/>
    <s v="160 Cote Rouge "/>
    <s v="Saint-Romuald, QC"/>
    <s v="Saint-Romuald"/>
    <s v="QC"/>
    <s v="Canada"/>
    <s v="G6W 5Y2"/>
    <s v="alarieandre@email.com"/>
  </r>
  <r>
    <s v="Tony"/>
    <s v="Allaire"/>
    <x v="1"/>
    <x v="1"/>
    <n v="2"/>
    <x v="0"/>
    <x v="2"/>
    <s v="Ready"/>
    <s v="160 Cote Rouge"/>
    <m/>
    <s v="160 Cote Rouge "/>
    <s v="Saint-Romuald, QC"/>
    <s v="Saint-Romuald"/>
    <s v="QC"/>
    <s v="Canada"/>
    <s v="G6W 5Y2"/>
    <s v="allairetony@email.com"/>
  </r>
  <r>
    <s v="Christian"/>
    <s v="Allison"/>
    <x v="2"/>
    <x v="0"/>
    <n v="2"/>
    <x v="0"/>
    <x v="2"/>
    <s v="Ready"/>
    <s v="1068 Glenashton Dr"/>
    <m/>
    <s v="1068 Glenashton Dr "/>
    <s v="Oakville, ON"/>
    <s v="Oakville"/>
    <s v="ON"/>
    <s v="Canada"/>
    <s v="L6H 4C1"/>
    <s v="allisonchristian@email.com"/>
  </r>
  <r>
    <s v="Michael"/>
    <s v="Alonso"/>
    <x v="3"/>
    <x v="1"/>
    <n v="1"/>
    <x v="0"/>
    <x v="3"/>
    <s v="In Progress"/>
    <s v="1245 Glenashton Dr"/>
    <m/>
    <s v="1245 Glenashton Dr "/>
    <s v="Oakville, ON"/>
    <s v="Oakville"/>
    <s v="ON"/>
    <s v="Canada"/>
    <s v="L6H 4C1"/>
    <s v="alonsomichael@email.com"/>
  </r>
  <r>
    <s v="Vanel"/>
    <s v="Arbuthnot"/>
    <x v="2"/>
    <x v="0"/>
    <n v="5"/>
    <x v="0"/>
    <x v="2"/>
    <s v="In Progress"/>
    <s v="90 Belfield Rd"/>
    <m/>
    <s v="90 Belfield Rd "/>
    <s v="Toronto, ON"/>
    <s v="Toronto"/>
    <s v="ON"/>
    <s v="Canada"/>
    <s v="M9W 1G4"/>
    <s v="arbuthnotvanel@email.com"/>
  </r>
  <r>
    <s v="Shellie"/>
    <s v="Beaudoin"/>
    <x v="4"/>
    <x v="0"/>
    <n v="2"/>
    <x v="1"/>
    <x v="2"/>
    <s v="Not Yet Started"/>
    <s v="145 Jules Leger"/>
    <m/>
    <s v="145 Jules Leger "/>
    <s v="Boucherville, QC"/>
    <s v="Boucherville"/>
    <s v="QC"/>
    <s v="Canada"/>
    <s v="J4B 7K8"/>
    <s v="beaudoinshellie@email.com"/>
  </r>
  <r>
    <s v="Wally"/>
    <s v="Beaudoin"/>
    <x v="4"/>
    <x v="0"/>
    <n v="2"/>
    <x v="1"/>
    <x v="3"/>
    <s v="Not Yet Started"/>
    <s v="145 Jules Leger"/>
    <m/>
    <s v="145 Jules Leger "/>
    <s v="Boucherville, QC"/>
    <s v="Boucherville"/>
    <s v="QC"/>
    <s v="Canada"/>
    <s v="J4B 7K8"/>
    <s v="beaudoinwally@email.com"/>
  </r>
  <r>
    <s v="Lester"/>
    <s v="Bechte"/>
    <x v="5"/>
    <x v="0"/>
    <n v="1"/>
    <x v="0"/>
    <x v="4"/>
    <s v="In Progress"/>
    <s v="340 Saint Francois"/>
    <m/>
    <s v="340 Saint Francois "/>
    <s v="Saint-Francois-de-la-Rivere-du-Sud, QC"/>
    <s v="Saint-Francois-de-la-Rivere-du-Sud"/>
    <s v="QC"/>
    <s v="Canada"/>
    <s v="G0R 3A0"/>
    <s v="bechtelester@email.com"/>
  </r>
  <r>
    <s v="Pierre"/>
    <s v="Belley"/>
    <x v="1"/>
    <x v="0"/>
    <n v="1"/>
    <x v="0"/>
    <x v="3"/>
    <s v="In Progress"/>
    <s v="1250 rue Guy Bureau "/>
    <m/>
    <s v="1250 rue Guy Bureau  "/>
    <s v="Montreal, QC"/>
    <s v="Montreal"/>
    <s v="QC"/>
    <s v="Canada"/>
    <s v="H3H 2T4"/>
    <s v="belleypierre@email.com"/>
  </r>
  <r>
    <s v="Brian"/>
    <s v="Bergkamp"/>
    <x v="5"/>
    <x v="0"/>
    <n v="1"/>
    <x v="2"/>
    <x v="2"/>
    <s v="Not Yet Started"/>
    <s v="153 Oakdale Rd"/>
    <s v="Unit 115"/>
    <s v="153 Oakdale Rd Unit 115"/>
    <s v="North York, ON"/>
    <s v="North York"/>
    <s v="ON"/>
    <s v="Canada"/>
    <s v="M3N 1W2"/>
    <s v="bergkampbrian@email.com"/>
  </r>
  <r>
    <s v="Jan"/>
    <s v="Bickle"/>
    <x v="3"/>
    <x v="1"/>
    <n v="3"/>
    <x v="3"/>
    <x v="5"/>
    <s v="Ready"/>
    <s v="816 Finley Ave"/>
    <m/>
    <s v="816 Finley Ave "/>
    <s v="Ajax, ON"/>
    <s v="Ajax"/>
    <s v="ON"/>
    <s v="Canada"/>
    <s v="L1S 3Z4"/>
    <s v="bicklejan@email.com"/>
  </r>
  <r>
    <s v="Lee"/>
    <s v="Blackwell"/>
    <x v="6"/>
    <x v="1"/>
    <n v="2"/>
    <x v="0"/>
    <x v="4"/>
    <s v="In Progress"/>
    <s v="25 Helmsdale Dr"/>
    <m/>
    <s v="25 Helmsdale Dr "/>
    <s v="Ottawa, ON"/>
    <s v="Ottawa"/>
    <s v="ON"/>
    <s v="Canada"/>
    <s v="K2K 2S2"/>
    <s v="blackwelllee@email.com"/>
  </r>
  <r>
    <s v="Richard"/>
    <s v="Boswell"/>
    <x v="6"/>
    <x v="1"/>
    <n v="2"/>
    <x v="0"/>
    <x v="6"/>
    <s v="Ready"/>
    <s v="30 Helmsdale Dr"/>
    <m/>
    <s v="30 Helmsdale Dr "/>
    <s v="Ottawa, ON"/>
    <s v="Ottawa"/>
    <s v="ON"/>
    <s v="Canada"/>
    <s v="K2K 2S2"/>
    <s v="boswellrichard@email.com"/>
  </r>
  <r>
    <s v="Jean-Marc"/>
    <s v="Bowers"/>
    <x v="6"/>
    <x v="1"/>
    <n v="1"/>
    <x v="0"/>
    <x v="5"/>
    <s v="Ready"/>
    <s v="PO Box 1210"/>
    <m/>
    <s v="PO Box 1210 "/>
    <s v="Walkerton, ON"/>
    <s v="Walkerton"/>
    <s v="ON"/>
    <s v="Canada"/>
    <s v="N0G 2U0"/>
    <s v="bowersjean-marc@email.com"/>
  </r>
  <r>
    <s v="Bruce"/>
    <s v="Broker"/>
    <x v="7"/>
    <x v="0"/>
    <n v="4"/>
    <x v="3"/>
    <x v="2"/>
    <s v="Not Yet Started"/>
    <s v="3700 Gilmore Way"/>
    <m/>
    <s v="3700 Gilmore Way "/>
    <s v="Burnaby, BC"/>
    <s v="Burnaby"/>
    <s v="BC"/>
    <s v="Canada"/>
    <s v="V5G 4M1"/>
    <s v="brokerbruce@email.com"/>
  </r>
  <r>
    <s v="J Clark"/>
    <s v="Bruns"/>
    <x v="3"/>
    <x v="1"/>
    <n v="3"/>
    <x v="0"/>
    <x v="7"/>
    <s v="Ready"/>
    <s v="135 Dundas St"/>
    <m/>
    <s v="135 Dundas St "/>
    <s v="Cambridge, ON"/>
    <s v="Cambridge"/>
    <s v="ON"/>
    <s v="Canada"/>
    <s v="N1R 5X1"/>
    <s v="brunsj clark@email.com"/>
  </r>
  <r>
    <s v="Roger"/>
    <s v="Companys"/>
    <x v="4"/>
    <x v="0"/>
    <n v="4"/>
    <x v="0"/>
    <x v="4"/>
    <s v="Ready"/>
    <s v="3700 Gilmore Way"/>
    <m/>
    <s v="3700 Gilmore Way "/>
    <s v="Burnaby, BC"/>
    <s v="Burnaby"/>
    <s v="BC"/>
    <s v="Canada"/>
    <s v="V5G 4M1"/>
    <s v="companysroger@email.com"/>
  </r>
  <r>
    <s v="Marie"/>
    <s v="Cook"/>
    <x v="7"/>
    <x v="0"/>
    <n v="1"/>
    <x v="0"/>
    <x v="2"/>
    <s v="Ready"/>
    <s v="202-5288 Melbourne St"/>
    <m/>
    <s v="202-5288 Melbourne St "/>
    <s v="Vancouver, BC"/>
    <s v="Vancouver"/>
    <s v="BC"/>
    <s v="Canada"/>
    <s v="V5R 6E6"/>
    <s v="cookmarie@email.com"/>
  </r>
  <r>
    <s v="Peter"/>
    <s v="Cornelissen"/>
    <x v="4"/>
    <x v="0"/>
    <n v="2"/>
    <x v="0"/>
    <x v="8"/>
    <s v="Not Yet Started"/>
    <s v="PO Box 5517"/>
    <m/>
    <s v="PO Box 5517 "/>
    <s v="London, ON"/>
    <s v="London"/>
    <s v="ON"/>
    <s v="Canada"/>
    <s v="N6A 4P9"/>
    <s v="cornelissenpeter@email.com"/>
  </r>
  <r>
    <s v="Srikanth"/>
    <s v="Cowan"/>
    <x v="4"/>
    <x v="0"/>
    <n v="1"/>
    <x v="0"/>
    <x v="3"/>
    <s v="Not Yet Started"/>
    <s v="30 Novopharm Ct"/>
    <m/>
    <s v="30 Novopharm Ct "/>
    <s v="Toronto, ON"/>
    <s v="Toronto"/>
    <s v="ON"/>
    <s v="Canada"/>
    <s v="M1B 2K9"/>
    <s v="cowansrikanth@email.com"/>
  </r>
  <r>
    <s v="Dean"/>
    <s v="Daamen"/>
    <x v="5"/>
    <x v="1"/>
    <n v="3"/>
    <x v="1"/>
    <x v="0"/>
    <s v="Ready"/>
    <s v="805 Route 143"/>
    <m/>
    <s v="805 Route 143 "/>
    <s v="St Bonaventure, QC"/>
    <s v="St Bonaventure"/>
    <s v="QC"/>
    <s v="Canada"/>
    <s v="J0C 1C0"/>
    <s v="daamendean@email.com"/>
  </r>
  <r>
    <s v="Eriks"/>
    <s v="Desbiens"/>
    <x v="3"/>
    <x v="1"/>
    <n v="1"/>
    <x v="1"/>
    <x v="2"/>
    <s v="Not Yet Started"/>
    <s v="14 Saint Onge"/>
    <m/>
    <s v="14 Saint Onge "/>
    <s v="Chateauguay, QC"/>
    <s v="Chateauguay"/>
    <s v="QC"/>
    <s v="Canada"/>
    <s v="J6J 5T8"/>
    <s v="desbienseriks@email.com"/>
  </r>
  <r>
    <s v="David"/>
    <s v="Desjardins"/>
    <x v="8"/>
    <x v="1"/>
    <n v="3"/>
    <x v="2"/>
    <x v="0"/>
    <s v="In Progress"/>
    <s v="8600 Chemin Devonshire"/>
    <s v="Unit 21"/>
    <s v="8600 Chemin Devonshire Unit 21"/>
    <s v="Mont-Royal, QC"/>
    <s v="Mont-Royal"/>
    <s v="QC"/>
    <s v="Canada"/>
    <s v="H4P 2K9"/>
    <s v="desjardinsdavid@email.com"/>
  </r>
  <r>
    <s v="Ross"/>
    <s v="Di Mario"/>
    <x v="8"/>
    <x v="1"/>
    <n v="3"/>
    <x v="0"/>
    <x v="3"/>
    <s v="Not Yet Started"/>
    <s v="35 Basswood Ave Box 21"/>
    <m/>
    <s v="35 Basswood Ave Box 21 "/>
    <s v="Stittsville, ON"/>
    <s v="Stittsville"/>
    <s v="ON"/>
    <s v="Canada"/>
    <s v="K2S 1J2"/>
    <s v="di marioross@email.com"/>
  </r>
  <r>
    <s v="Ron"/>
    <s v="Dickinson"/>
    <x v="6"/>
    <x v="1"/>
    <n v="4"/>
    <x v="2"/>
    <x v="8"/>
    <s v="Ready"/>
    <s v="600 Dr Frederik Philips Blvd"/>
    <m/>
    <s v="600 Dr Frederik Philips Blvd "/>
    <s v="Saint-Laurent, QC"/>
    <s v="Saint-Laurent"/>
    <s v="QC"/>
    <s v="Canada"/>
    <s v="H4M 2S9"/>
    <s v="dickinsonron@email.com"/>
  </r>
  <r>
    <s v="Richard"/>
    <s v="Dorion"/>
    <x v="0"/>
    <x v="1"/>
    <n v="3"/>
    <x v="0"/>
    <x v="1"/>
    <s v="Ready"/>
    <s v="7101 Notre Dame St "/>
    <m/>
    <s v="7101 Notre Dame St  "/>
    <s v="Montreal, QC"/>
    <s v="Montreal"/>
    <s v="QC"/>
    <s v="Canada"/>
    <s v="H1N 2G4"/>
    <s v="dorionrichard@email.com"/>
  </r>
  <r>
    <s v="Ramon"/>
    <s v="Drolet"/>
    <x v="1"/>
    <x v="0"/>
    <n v="1"/>
    <x v="0"/>
    <x v="2"/>
    <s v="In Progress"/>
    <s v="375 Chemin Saint Francois Quest"/>
    <m/>
    <s v="375 Chemin Saint Francois Quest "/>
    <s v="Saint-Francois-de-la-Rivere-du-Sud, QC"/>
    <s v="Saint-Francois-de-la-Rivere-du-Sud"/>
    <s v="QC"/>
    <s v="Canada"/>
    <s v="G0R 3A0"/>
    <s v="droletramon@email.com"/>
  </r>
  <r>
    <s v="Geoff"/>
    <s v="Dusome"/>
    <x v="3"/>
    <x v="1"/>
    <n v="2"/>
    <x v="0"/>
    <x v="2"/>
    <s v="Not Yet Started"/>
    <s v="15 Vanderbilt Dr"/>
    <m/>
    <s v="15 Vanderbilt Dr "/>
    <s v="Winnipeg, MB"/>
    <s v="Winnipeg"/>
    <s v="MB"/>
    <s v="Canada"/>
    <s v="R3Y 1M8"/>
    <s v="dusomegeoff@email.com"/>
  </r>
  <r>
    <s v="John"/>
    <s v="Enns"/>
    <x v="1"/>
    <x v="0"/>
    <n v="1"/>
    <x v="0"/>
    <x v="8"/>
    <s v="In Progress"/>
    <s v="55 Summit Street"/>
    <m/>
    <s v="55 Summit Street "/>
    <s v="Calgary, AB"/>
    <s v="Calgary"/>
    <s v="AB"/>
    <s v="Canada"/>
    <s v="T2N 1N4"/>
    <s v="ennsjohn@email.com"/>
  </r>
  <r>
    <s v="Robert"/>
    <s v="Faccone"/>
    <x v="7"/>
    <x v="0"/>
    <n v="1"/>
    <x v="4"/>
    <x v="8"/>
    <s v="In Progress"/>
    <s v="233 Boylan"/>
    <m/>
    <s v="233 Boylan "/>
    <s v="Dorval, QC"/>
    <s v="Dorval"/>
    <s v="QC"/>
    <s v="Canada"/>
    <s v="H9S 5J7"/>
    <s v="facconerobert@email.com"/>
  </r>
  <r>
    <s v="Gordon"/>
    <s v="Fielenbach"/>
    <x v="4"/>
    <x v="0"/>
    <n v="3"/>
    <x v="1"/>
    <x v="6"/>
    <s v="Not Yet Started"/>
    <s v="805 Route 143"/>
    <m/>
    <s v="805 Route 143 "/>
    <s v="St Bonaventure, QC"/>
    <s v="St Bonaventure"/>
    <s v="QC"/>
    <s v="Canada"/>
    <s v="J0C 1C0"/>
    <s v="fielenbachgordon@email.com"/>
  </r>
  <r>
    <s v="Maureen"/>
    <s v="Fleming"/>
    <x v="2"/>
    <x v="0"/>
    <n v="5"/>
    <x v="3"/>
    <x v="2"/>
    <s v="Not Yet Started"/>
    <s v="4828 Mount Royal Gate SW"/>
    <m/>
    <s v="4828 Mount Royal Gate SW "/>
    <s v="Calgary, AB"/>
    <s v="Calgary"/>
    <s v="AB"/>
    <s v="Canada"/>
    <s v="T3E 6K6"/>
    <s v="flemingmaureen@email.com"/>
  </r>
  <r>
    <s v="Ioan"/>
    <s v="Foo"/>
    <x v="2"/>
    <x v="0"/>
    <n v="2"/>
    <x v="0"/>
    <x v="3"/>
    <s v="In Progress"/>
    <s v="1068 Glenashton Dr"/>
    <m/>
    <s v="1068 Glenashton Dr "/>
    <s v="Oakville, ON"/>
    <s v="Oakville"/>
    <s v="ON"/>
    <s v="Canada"/>
    <s v="L6H 4C1"/>
    <s v="fooioan@email.com"/>
  </r>
  <r>
    <s v="Ellen"/>
    <s v="Francis"/>
    <x v="1"/>
    <x v="1"/>
    <n v="4"/>
    <x v="1"/>
    <x v="1"/>
    <s v="Ready"/>
    <s v="3700 Gilmore Way"/>
    <m/>
    <s v="3700 Gilmore Way "/>
    <s v="Burnaby, BC"/>
    <s v="Burnaby"/>
    <s v="BC"/>
    <s v="Canada"/>
    <s v="V5G 4M1"/>
    <s v="francisellen@email.com"/>
  </r>
  <r>
    <s v="Adil"/>
    <s v="Frank"/>
    <x v="2"/>
    <x v="0"/>
    <n v="5"/>
    <x v="0"/>
    <x v="9"/>
    <s v="In Progress"/>
    <s v="6150 Kennedy Rd"/>
    <s v="Unit 12"/>
    <s v="6150 Kennedy Rd Unit 12"/>
    <s v="Mississauga, ON"/>
    <s v="Mississauga"/>
    <s v="ON"/>
    <s v="Canada"/>
    <s v="L5T 2J4"/>
    <s v="frankadil@email.com"/>
  </r>
  <r>
    <s v="Don"/>
    <s v="Gloutnay"/>
    <x v="4"/>
    <x v="0"/>
    <n v="2"/>
    <x v="1"/>
    <x v="2"/>
    <s v="In Progress"/>
    <s v="610 Des Tulipes"/>
    <m/>
    <s v="610 Des Tulipes "/>
    <s v="La Prairie, QC"/>
    <s v="La Prairie"/>
    <s v="QC"/>
    <s v="Canada"/>
    <s v="J5R 5K2"/>
    <s v="gloutnaydon@email.com"/>
  </r>
  <r>
    <s v="Sanjay"/>
    <s v="Gougeon"/>
    <x v="0"/>
    <x v="1"/>
    <n v="3"/>
    <x v="0"/>
    <x v="2"/>
    <s v="Not Yet Started"/>
    <s v="8580 Esplanade Ave"/>
    <m/>
    <s v="8580 Esplanade Ave "/>
    <s v="Montreal, QC"/>
    <s v="Montreal"/>
    <s v="QC"/>
    <s v="Canada"/>
    <s v="H2P 2R8"/>
    <s v="gougeonsanjay@email.com"/>
  </r>
  <r>
    <s v="Allen"/>
    <s v="Gravel"/>
    <x v="3"/>
    <x v="1"/>
    <n v="1"/>
    <x v="0"/>
    <x v="2"/>
    <s v="Not Yet Started"/>
    <s v="4278 Beaconfield"/>
    <s v="#3271"/>
    <s v="4278 Beaconfield #3271"/>
    <s v="Montreal, QC"/>
    <s v="Montreal"/>
    <s v="QC"/>
    <s v="Canada"/>
    <s v="H4A 2H3"/>
    <s v="gravelallen@email.com"/>
  </r>
  <r>
    <s v="Tania"/>
    <s v="Green"/>
    <x v="6"/>
    <x v="1"/>
    <n v="1"/>
    <x v="3"/>
    <x v="0"/>
    <s v="Not Yet Started"/>
    <s v="198 Pearl Street East"/>
    <m/>
    <s v="198 Pearl Street East "/>
    <s v="Brockville, ON"/>
    <s v="Brockville"/>
    <s v="ON"/>
    <s v="Canada"/>
    <s v="K6V 1R4"/>
    <s v="greentania@email.com"/>
  </r>
  <r>
    <s v="John"/>
    <s v="Hickey"/>
    <x v="8"/>
    <x v="0"/>
    <n v="1"/>
    <x v="3"/>
    <x v="2"/>
    <s v="In Progress"/>
    <s v="18 Forest Ave"/>
    <m/>
    <s v="18 Forest Ave "/>
    <s v="Port Colborne, ON"/>
    <s v="Port Colborne"/>
    <s v="ON"/>
    <s v="Canada"/>
    <s v="L3K 5E1"/>
    <s v="hickeyjohn@email.com"/>
  </r>
  <r>
    <s v="Phillipe"/>
    <s v="Homburg"/>
    <x v="1"/>
    <x v="1"/>
    <n v="2"/>
    <x v="0"/>
    <x v="2"/>
    <s v="In Progress"/>
    <s v="1520 United Blvd"/>
    <m/>
    <s v="1520 United Blvd "/>
    <s v="Coquitlam, BC"/>
    <s v="Coquitlam"/>
    <s v="BC"/>
    <s v="Canada"/>
    <s v="V3K 6Y7"/>
    <s v="homburgphillipe@email.com"/>
  </r>
  <r>
    <s v="Hamid"/>
    <s v="Hoon"/>
    <x v="7"/>
    <x v="0"/>
    <n v="1"/>
    <x v="0"/>
    <x v="2"/>
    <s v="Not Yet Started"/>
    <s v="1555 United Blvd"/>
    <m/>
    <s v="1555 United Blvd "/>
    <s v="Coquitlam, BC"/>
    <s v="Coquitlam"/>
    <s v="BC"/>
    <s v="Canada"/>
    <s v="V3K 6Y7"/>
    <s v="hoonhamid@email.com"/>
  </r>
  <r>
    <s v="Henry"/>
    <s v="Johnston"/>
    <x v="2"/>
    <x v="0"/>
    <n v="5"/>
    <x v="0"/>
    <x v="0"/>
    <s v="Not Yet Started"/>
    <s v="406 Grange Road"/>
    <s v="Apt H"/>
    <s v="406 Grange Road Apt H"/>
    <s v="Guelph, ON"/>
    <s v="Guelph"/>
    <s v="ON"/>
    <s v="Canada"/>
    <s v="n1e 7h6"/>
    <s v="johnstonhenry@email.com"/>
  </r>
  <r>
    <s v="Alan"/>
    <s v="Kaufman"/>
    <x v="5"/>
    <x v="1"/>
    <n v="1"/>
    <x v="0"/>
    <x v="2"/>
    <s v="Not Yet Started"/>
    <s v="54 Lewis Cres"/>
    <m/>
    <s v="54 Lewis Cres "/>
    <s v="Kitchener, ON"/>
    <s v="Kitchener"/>
    <s v="ON"/>
    <s v="Canada"/>
    <s v="N2A 2T6"/>
    <s v="kaufmanalan@email.com"/>
  </r>
  <r>
    <s v="Luc"/>
    <s v="Kither"/>
    <x v="2"/>
    <x v="0"/>
    <n v="3"/>
    <x v="1"/>
    <x v="8"/>
    <s v="In Progress"/>
    <s v="805 Route 143"/>
    <m/>
    <s v="805 Route 143 "/>
    <s v="St Bonaventure, QC"/>
    <s v="St Bonaventure"/>
    <s v="QC"/>
    <s v="Canada"/>
    <s v="J0C 1C0"/>
    <s v="kitherluc@email.com"/>
  </r>
  <r>
    <s v="Luc"/>
    <s v="L'Abbe"/>
    <x v="3"/>
    <x v="1"/>
    <n v="3"/>
    <x v="2"/>
    <x v="2"/>
    <s v="Ready"/>
    <s v="79 De Varsovie"/>
    <m/>
    <s v="79 De Varsovie "/>
    <s v="Laval, QC"/>
    <s v="Laval"/>
    <s v="QC"/>
    <s v="Canada"/>
    <s v="H7K 2G8"/>
    <s v="labbeluc@email.com"/>
  </r>
  <r>
    <s v="Bernard"/>
    <s v="Landry"/>
    <x v="3"/>
    <x v="1"/>
    <n v="2"/>
    <x v="0"/>
    <x v="10"/>
    <s v="In Progress"/>
    <s v="3000 Cote Sainte Catherine "/>
    <m/>
    <s v="3000 Cote Sainte Catherine  "/>
    <s v="Montreal, QC"/>
    <s v="Montreal"/>
    <s v="QC"/>
    <s v="Canada"/>
    <s v="H3T 2A7"/>
    <s v="landrybernard@email.com"/>
  </r>
  <r>
    <s v="Charles"/>
    <s v="Legentil"/>
    <x v="4"/>
    <x v="0"/>
    <n v="1"/>
    <x v="0"/>
    <x v="8"/>
    <s v="Not Yet Started"/>
    <s v="100 Boul Alexis-Nihon"/>
    <s v="A-18"/>
    <s v="100 Boul Alexis-Nihon A-18"/>
    <s v="Saint-Laurent, QC"/>
    <s v="Saint-Laurent"/>
    <s v="QC"/>
    <s v="Canada"/>
    <s v="H4M 2N9"/>
    <s v="legentilcharles@email.com"/>
  </r>
  <r>
    <s v="John"/>
    <s v="Livingstone"/>
    <x v="3"/>
    <x v="1"/>
    <n v="3"/>
    <x v="0"/>
    <x v="8"/>
    <s v="Ready"/>
    <s v="51 Craig Dr"/>
    <m/>
    <s v="51 Craig Dr "/>
    <s v="Kentville, NS"/>
    <s v="Kentville"/>
    <s v="NS"/>
    <s v="Canada"/>
    <s v="B4N 5H2"/>
    <s v="livingstonejohn@email.com"/>
  </r>
  <r>
    <s v="Michael"/>
    <s v="Longley"/>
    <x v="2"/>
    <x v="0"/>
    <n v="2"/>
    <x v="3"/>
    <x v="2"/>
    <s v="Ready"/>
    <s v="143 Huron Heights Dr"/>
    <m/>
    <s v="143 Huron Heights Dr "/>
    <s v="Newmarket, ON"/>
    <s v="Newmarket"/>
    <s v="ON"/>
    <s v="Canada"/>
    <s v="L3Y 4Z6"/>
    <s v="longleymichael@email.com"/>
  </r>
  <r>
    <s v="Bill"/>
    <s v="Luehof"/>
    <x v="0"/>
    <x v="1"/>
    <n v="2"/>
    <x v="0"/>
    <x v="8"/>
    <s v="Ready"/>
    <s v="155 Oakdale Rd"/>
    <s v="Unit 109"/>
    <s v="155 Oakdale Rd Unit 109"/>
    <s v="North York, ON"/>
    <s v="North York"/>
    <s v="ON"/>
    <s v="Canada"/>
    <s v="M3N 1W2"/>
    <s v="luehofbill@email.com"/>
  </r>
  <r>
    <s v="Donald"/>
    <s v="Maille"/>
    <x v="6"/>
    <x v="1"/>
    <n v="1"/>
    <x v="0"/>
    <x v="3"/>
    <s v="Ready"/>
    <s v="1555 Notre Dame E"/>
    <m/>
    <s v="1555 Notre Dame E "/>
    <s v="Montreal, QC"/>
    <s v="Montreal"/>
    <s v="QC"/>
    <s v="Canada"/>
    <s v="H2L 2R5"/>
    <s v="mailledonald@email.com"/>
  </r>
  <r>
    <s v="Brent"/>
    <s v="McAllister"/>
    <x v="8"/>
    <x v="0"/>
    <n v="1"/>
    <x v="3"/>
    <x v="3"/>
    <s v="Ready"/>
    <s v="5795 Don Murie St"/>
    <m/>
    <s v="5795 Don Murie St "/>
    <s v="Niagara Falls, ON"/>
    <s v="Niagara Falls"/>
    <s v="ON"/>
    <s v="Canada"/>
    <s v="L2E 6X8"/>
    <s v="mcallisterbrent@email.com"/>
  </r>
  <r>
    <s v="Qasim"/>
    <s v="McDiarmid"/>
    <x v="0"/>
    <x v="1"/>
    <n v="1"/>
    <x v="0"/>
    <x v="0"/>
    <s v="Ready"/>
    <s v="979 Cameron St"/>
    <m/>
    <s v="979 Cameron St "/>
    <s v="Cumberland, ON"/>
    <s v="Cumberland"/>
    <s v="ON"/>
    <s v="Canada"/>
    <s v="K4C 1A1"/>
    <s v="mcdiarmidqasim@email.com"/>
  </r>
  <r>
    <s v="Garry"/>
    <s v="Mercure"/>
    <x v="7"/>
    <x v="0"/>
    <n v="1"/>
    <x v="2"/>
    <x v="0"/>
    <s v="In Progress"/>
    <s v="18055 Meloche"/>
    <m/>
    <s v="18055 Meloche "/>
    <s v="Pierrefond, QC"/>
    <s v="Pierrefond"/>
    <s v="QC"/>
    <s v="Canada"/>
    <s v="H9K 1K1"/>
    <s v="mercuregarry@email.com"/>
  </r>
  <r>
    <s v="Reinaldo"/>
    <s v="Meyers"/>
    <x v="5"/>
    <x v="0"/>
    <n v="4"/>
    <x v="0"/>
    <x v="2"/>
    <s v="Ready"/>
    <s v="3000 Merivale Rd"/>
    <m/>
    <s v="3000 Merivale Rd "/>
    <s v="Ottawa, ON"/>
    <s v="Ottawa"/>
    <s v="ON"/>
    <s v="Canada"/>
    <s v="K2G 6N7"/>
    <s v="meyersreinaldo@email.com"/>
  </r>
  <r>
    <s v="Claude"/>
    <s v="Murphy"/>
    <x v="3"/>
    <x v="1"/>
    <n v="1"/>
    <x v="3"/>
    <x v="2"/>
    <s v="In Progress"/>
    <s v="Townhouse 26"/>
    <m/>
    <s v="Townhouse 26 "/>
    <s v="Mississauga, ON"/>
    <s v="Mississauga"/>
    <s v="ON"/>
    <s v="Canada"/>
    <s v="L5A 3G8"/>
    <s v="murphyclaude@email.com"/>
  </r>
  <r>
    <s v="Haruki"/>
    <s v="Myers"/>
    <x v="1"/>
    <x v="1"/>
    <n v="1"/>
    <x v="0"/>
    <x v="2"/>
    <s v="Ready"/>
    <s v="6150 Kennedy Rd"/>
    <s v="Unit 10"/>
    <s v="6150 Kennedy Rd Unit 10"/>
    <s v="Mississauga, ON"/>
    <s v="Mississauga"/>
    <s v="ON"/>
    <s v="Canada"/>
    <s v="L5T 2J4"/>
    <s v="myersharuki@email.com"/>
  </r>
  <r>
    <s v="Ferdinando"/>
    <s v="Newton"/>
    <x v="6"/>
    <x v="1"/>
    <n v="1"/>
    <x v="0"/>
    <x v="2"/>
    <s v="In Progress"/>
    <s v="RR 2"/>
    <s v="Ste. 10"/>
    <s v="RR 2 Ste. 10"/>
    <s v="Roseneath, ON"/>
    <s v="Roseneath"/>
    <s v="ON"/>
    <s v="Canada"/>
    <s v="K0K 2X0"/>
    <s v="newtonferdinando@email.com"/>
  </r>
  <r>
    <s v="Anthony"/>
    <s v="Ouellet"/>
    <x v="0"/>
    <x v="1"/>
    <n v="3"/>
    <x v="2"/>
    <x v="4"/>
    <s v="In Progress"/>
    <s v="5600 Côte de Liesse"/>
    <m/>
    <s v="5600 Côte de Liesse "/>
    <s v="Mont-Royal, QC"/>
    <s v="Mont-Royal"/>
    <s v="QC"/>
    <s v="Canada"/>
    <s v="H4T 4L1"/>
    <s v="ouelletanthony@email.com"/>
  </r>
  <r>
    <s v="Howard"/>
    <s v="Paquin"/>
    <x v="7"/>
    <x v="0"/>
    <n v="2"/>
    <x v="0"/>
    <x v="8"/>
    <s v="Not Yet Started"/>
    <s v="500 Palladium Dr"/>
    <m/>
    <s v="500 Palladium Dr "/>
    <s v="Ottawa, ON"/>
    <s v="Ottawa"/>
    <s v="ON"/>
    <s v="Canada"/>
    <s v="K2V 1C2"/>
    <s v="paquinhoward@email.com"/>
  </r>
  <r>
    <s v="Linda"/>
    <s v="Peddie-Vasquez"/>
    <x v="5"/>
    <x v="1"/>
    <n v="1"/>
    <x v="0"/>
    <x v="0"/>
    <s v="Ready"/>
    <s v="14 Bythia Street"/>
    <s v="Ste. 900"/>
    <s v="14 Bythia Street Ste. 900"/>
    <s v="Orangeville, ON"/>
    <s v="Orangeville"/>
    <s v="ON"/>
    <s v="Canada"/>
    <s v="L9W 2S1"/>
    <s v="peddie-vasquezlinda@email.com"/>
  </r>
  <r>
    <s v="Mohammed"/>
    <s v="Rasko"/>
    <x v="2"/>
    <x v="0"/>
    <n v="5"/>
    <x v="1"/>
    <x v="2"/>
    <s v="Ready"/>
    <s v="4134 134A Ave NW"/>
    <m/>
    <s v="4134 134A Ave NW "/>
    <s v="Edmonton, AB"/>
    <s v="Edmonton"/>
    <s v="AB"/>
    <s v="Canada"/>
    <s v="T5A 2N5"/>
    <s v="raskomohammed@email.com"/>
  </r>
  <r>
    <s v="Leigh"/>
    <s v="Remecki"/>
    <x v="5"/>
    <x v="0"/>
    <n v="1"/>
    <x v="0"/>
    <x v="0"/>
    <s v="In Progress"/>
    <s v="12800 Rue de L'Avenir"/>
    <s v="Apt. 4"/>
    <s v="12800 Rue de L'Avenir Apt. 4"/>
    <s v="Mirabel, QC"/>
    <s v="Mirabel"/>
    <s v="QC"/>
    <s v="Canada"/>
    <s v="J7J 1R4"/>
    <s v="remeckileigh@email.com"/>
  </r>
  <r>
    <s v="Peter"/>
    <s v="Roberge"/>
    <x v="6"/>
    <x v="1"/>
    <n v="4"/>
    <x v="4"/>
    <x v="3"/>
    <s v="Ready"/>
    <s v="3535 Trans Canada Hwy"/>
    <m/>
    <s v="3535 Trans Canada Hwy "/>
    <s v="Pointe-Claire, QC"/>
    <s v="Pointe-Claire"/>
    <s v="QC"/>
    <s v="Canada"/>
    <s v="H9R 1B4"/>
    <s v="robergepeter@email.com"/>
  </r>
  <r>
    <s v="Marian"/>
    <s v="Roman"/>
    <x v="0"/>
    <x v="1"/>
    <n v="3"/>
    <x v="0"/>
    <x v="3"/>
    <s v="Not Yet Started"/>
    <s v="135 Dundas St"/>
    <m/>
    <s v="135 Dundas St "/>
    <s v="Cambridge, ON"/>
    <s v="Cambridge"/>
    <s v="ON"/>
    <s v="Canada"/>
    <s v="N1R 5X1"/>
    <s v="romanmarian@email.com"/>
  </r>
  <r>
    <s v="Abbas"/>
    <s v="Sakaguchi"/>
    <x v="0"/>
    <x v="1"/>
    <n v="2"/>
    <x v="0"/>
    <x v="3"/>
    <s v="Ready"/>
    <s v="25 Dyas Rd"/>
    <s v="Ste. 101"/>
    <s v="25 Dyas Rd Ste. 101"/>
    <s v="North York, ON"/>
    <s v="North York"/>
    <s v="ON"/>
    <s v="Canada"/>
    <s v="M3B 1V7"/>
    <s v="sakaguchiabbas@email.com"/>
  </r>
  <r>
    <s v="Roshni"/>
    <s v="Sauter Miller"/>
    <x v="5"/>
    <x v="0"/>
    <n v="4"/>
    <x v="0"/>
    <x v="0"/>
    <s v="Ready"/>
    <s v="3000 Merivale Rd"/>
    <m/>
    <s v="3000 Merivale Rd "/>
    <s v="Ottawa, ON"/>
    <s v="Ottawa"/>
    <s v="ON"/>
    <s v="Canada"/>
    <s v="K2G 6N7"/>
    <s v="sauter millerroshni@email.com"/>
  </r>
  <r>
    <s v="Wilhelm"/>
    <s v="Shipley"/>
    <x v="8"/>
    <x v="1"/>
    <n v="3"/>
    <x v="0"/>
    <x v="0"/>
    <s v="Ready"/>
    <s v="15 Oriole Pky"/>
    <m/>
    <s v="15 Oriole Pky "/>
    <s v="Elmira, ON"/>
    <s v="Elmira"/>
    <s v="ON"/>
    <s v="Canada"/>
    <s v="N3B 1B6"/>
    <s v="shipleywilhelm@email.com"/>
  </r>
  <r>
    <s v="David"/>
    <s v="Silva"/>
    <x v="5"/>
    <x v="1"/>
    <n v="4"/>
    <x v="0"/>
    <x v="4"/>
    <s v="In Progress"/>
    <s v="3000 Merivale Rd"/>
    <m/>
    <s v="3000 Merivale Rd "/>
    <s v="Ottawa, ON"/>
    <s v="Ottawa"/>
    <s v="ON"/>
    <s v="Canada"/>
    <s v="K2G 6N7"/>
    <s v="silvadavid@email.com"/>
  </r>
  <r>
    <s v="Danielle"/>
    <s v="Soong"/>
    <x v="6"/>
    <x v="1"/>
    <n v="4"/>
    <x v="3"/>
    <x v="0"/>
    <s v="Not Yet Started"/>
    <s v="74 Apricot St"/>
    <m/>
    <s v="74 Apricot St "/>
    <s v="Thornhill, ON"/>
    <s v="Thornhill"/>
    <s v="ON"/>
    <s v="Canada"/>
    <s v="L3T 1C8"/>
    <s v="soongdanielle@email.com"/>
  </r>
  <r>
    <s v="Mohammed"/>
    <s v="Tardi"/>
    <x v="4"/>
    <x v="0"/>
    <n v="2"/>
    <x v="1"/>
    <x v="8"/>
    <s v="Ready"/>
    <s v="1550 United Blvd"/>
    <m/>
    <s v="1550 United Blvd "/>
    <s v="Coquitlam, BC"/>
    <s v="Coquitlam"/>
    <s v="BC"/>
    <s v="Canada"/>
    <s v="V3K 6Y7"/>
    <s v="tardimohammed@email.com"/>
  </r>
  <r>
    <s v="Elizabeth"/>
    <s v="Townsend"/>
    <x v="6"/>
    <x v="1"/>
    <n v="4"/>
    <x v="0"/>
    <x v="3"/>
    <s v="In Progress"/>
    <s v="7505 134 A St"/>
    <m/>
    <s v="7505 134 A St "/>
    <s v="Surrey, BC"/>
    <s v="Surrey"/>
    <s v="BC"/>
    <s v="Canada"/>
    <s v="V3W 7B3"/>
    <s v="townsendelizabeth@email.com"/>
  </r>
  <r>
    <s v="Michael"/>
    <s v="Tseng"/>
    <x v="2"/>
    <x v="0"/>
    <n v="2"/>
    <x v="3"/>
    <x v="8"/>
    <s v="In Progress"/>
    <s v="143 Huron Heights Dr"/>
    <m/>
    <s v="143 Huron Heights Dr "/>
    <s v="Newmarket, ON"/>
    <s v="Newmarket"/>
    <s v="ON"/>
    <s v="Canada"/>
    <s v="L3Y 4Z6"/>
    <s v="tsengmichael@email.com"/>
  </r>
  <r>
    <s v="Donald"/>
    <s v="Ulmer"/>
    <x v="1"/>
    <x v="1"/>
    <n v="1"/>
    <x v="0"/>
    <x v="0"/>
    <s v="Not Yet Started"/>
    <s v="1803 Lahey Ct"/>
    <m/>
    <s v="1803 Lahey Ct "/>
    <s v="Kanata, ON"/>
    <s v="Kanata"/>
    <s v="ON"/>
    <s v="Canada"/>
    <s v="K2W 1B2"/>
    <s v="ulmerdonald@email.com"/>
  </r>
  <r>
    <s v="Robert"/>
    <s v="Verwoerd"/>
    <x v="4"/>
    <x v="0"/>
    <n v="2"/>
    <x v="0"/>
    <x v="4"/>
    <s v="In Progress"/>
    <s v="1550 United Blvd"/>
    <m/>
    <s v="1550 United Blvd "/>
    <s v="Coquitlam, BC"/>
    <s v="Coquitlam"/>
    <s v="BC"/>
    <s v="Canada"/>
    <s v="V3K 6Y7"/>
    <s v="verwoerdrobert@email.com"/>
  </r>
  <r>
    <s v="Dave"/>
    <s v="Wadsworth"/>
    <x v="7"/>
    <x v="0"/>
    <n v="2"/>
    <x v="2"/>
    <x v="2"/>
    <s v="Not Yet Started"/>
    <s v="362 Bedford Pk Ave"/>
    <m/>
    <s v="362 Bedford Pk Ave "/>
    <s v="Toronto, ON"/>
    <s v="Toronto"/>
    <s v="ON"/>
    <s v="Canada"/>
    <s v="M5M 1J8"/>
    <s v="wadsworthdave@email.com"/>
  </r>
  <r>
    <s v="Cornelis"/>
    <s v="Wesenberg"/>
    <x v="5"/>
    <x v="1"/>
    <n v="4"/>
    <x v="0"/>
    <x v="2"/>
    <s v="Ready"/>
    <s v="3000 Merivale Rd"/>
    <m/>
    <s v="3000 Merivale Rd "/>
    <s v="Ottawa, ON"/>
    <s v="Ottawa"/>
    <s v="ON"/>
    <s v="Canada"/>
    <s v="K2G 6N7"/>
    <s v="wesenbergcornelis@email.com"/>
  </r>
  <r>
    <s v="Mohamed"/>
    <s v="Wright"/>
    <x v="0"/>
    <x v="1"/>
    <n v="3"/>
    <x v="0"/>
    <x v="9"/>
    <s v="Ready"/>
    <s v="135 Dundas St"/>
    <m/>
    <s v="135 Dundas St "/>
    <s v="Cambridge, ON"/>
    <s v="Cambridge"/>
    <s v="ON"/>
    <s v="Canada"/>
    <s v="N1R 5X1"/>
    <s v="wrightmohamed@email.com"/>
  </r>
  <r>
    <s v="Ron"/>
    <s v="Zimmermann"/>
    <x v="1"/>
    <x v="1"/>
    <n v="2"/>
    <x v="1"/>
    <x v="6"/>
    <s v="Not Yet Started"/>
    <s v="1241 rue Cascades"/>
    <m/>
    <s v="1241 rue Cascades "/>
    <s v="Chateauguay, QC"/>
    <s v="Chateauguay"/>
    <s v="QC"/>
    <s v="Canada"/>
    <s v="J6J 4Z2"/>
    <s v="zimmermannron@email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B5FDC-91D7-40B7-8EB1-87A522D6DAB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13:J19" firstHeaderRow="1" firstDataRow="1" firstDataCol="1"/>
  <pivotFields count="17">
    <pivotField showAll="0"/>
    <pivotField showAll="0"/>
    <pivotField showAll="0"/>
    <pivotField showAll="0"/>
    <pivotField showAll="0"/>
    <pivotField axis="axisRow" dataField="1" showAll="0">
      <items count="6">
        <item x="0"/>
        <item x="3"/>
        <item x="1"/>
        <item x="4"/>
        <item x="2"/>
        <item t="default"/>
      </items>
    </pivotField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Meal" fld="5" subtotal="count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5" type="button" dataOnly="0" labelOnly="1" outline="0" axis="axisRow" fieldPosition="0"/>
    </format>
    <format dxfId="20">
      <pivotArea dataOnly="0" labelOnly="1" fieldPosition="0">
        <references count="1">
          <reference field="5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7175A-93E1-4037-9DE5-FCD984417FE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Table Number">
  <location ref="A14:G25" firstHeaderRow="1" firstDataRow="2" firstDataCol="1"/>
  <pivotFields count="17">
    <pivotField showAll="0"/>
    <pivotField showAll="0"/>
    <pivotField axis="axisRow" showAll="0">
      <items count="10">
        <item x="0"/>
        <item x="2"/>
        <item x="6"/>
        <item x="4"/>
        <item x="3"/>
        <item x="5"/>
        <item x="1"/>
        <item x="7"/>
        <item x="8"/>
        <item t="default"/>
      </items>
    </pivotField>
    <pivotField showAll="0"/>
    <pivotField showAll="0"/>
    <pivotField axis="axisCol" dataField="1" showAll="0">
      <items count="6">
        <item x="0"/>
        <item x="3"/>
        <item x="1"/>
        <item x="4"/>
        <item x="2"/>
        <item t="default"/>
      </items>
    </pivotField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 " fld="5" subtotal="count" baseField="0" baseItem="0"/>
  </dataFields>
  <formats count="10"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5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2" type="button" dataOnly="0" labelOnly="1" outline="0" axis="axisRow" fieldPosition="0"/>
    </format>
    <format dxfId="27">
      <pivotArea dataOnly="0" labelOnly="1" fieldPosition="0">
        <references count="1">
          <reference field="2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5" count="0"/>
        </references>
      </pivotArea>
    </format>
    <format dxfId="24">
      <pivotArea dataOnly="0" labelOnly="1" grandCol="1" outline="0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7C882-954D-4A8C-BD1A-F55E4AB63704}" name="PivotTable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7" firstHeaderRow="1" firstDataRow="2" firstDataCol="1"/>
  <pivotFields count="17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dataField="1" showAll="0"/>
    <pivotField showAll="0"/>
    <pivotField dataField="1" numFmtId="165" showAll="0">
      <items count="12">
        <item x="6"/>
        <item x="0"/>
        <item x="3"/>
        <item x="8"/>
        <item x="2"/>
        <item x="7"/>
        <item x="4"/>
        <item x="10"/>
        <item x="1"/>
        <item x="9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3"/>
  </colFields>
  <colItems count="3">
    <i>
      <x/>
    </i>
    <i>
      <x v="1"/>
    </i>
    <i t="grand">
      <x/>
    </i>
  </colItems>
  <dataFields count="4">
    <dataField name="Guest Count" fld="4" subtotal="count" baseField="3" baseItem="0"/>
    <dataField name="Total Donations" fld="6" baseField="3" baseItem="0" numFmtId="165"/>
    <dataField name="Max Donation by a Guest" fld="6" subtotal="max" baseField="3" baseItem="0" numFmtId="165"/>
    <dataField name="Average Donation per Guest" fld="6" subtotal="average" baseField="3" baseItem="0" numFmtId="165"/>
  </dataFields>
  <formats count="9"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3" type="button" dataOnly="0" labelOnly="1" outline="0" axis="axisCol" fieldPosition="0"/>
    </format>
    <format dxfId="38">
      <pivotArea type="topRight" dataOnly="0" labelOnly="1" outline="0" fieldPosition="0"/>
    </format>
    <format dxfId="37">
      <pivotArea field="-2" type="button" dataOnly="0" labelOnly="1" outline="0" axis="axisRow" fieldPosition="0"/>
    </format>
    <format dxfId="3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5">
      <pivotArea dataOnly="0" labelOnly="1" fieldPosition="0">
        <references count="1">
          <reference field="3" count="0"/>
        </references>
      </pivotArea>
    </format>
    <format dxfId="3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70CBB-F8FE-4C84-808C-D646A76B227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 ">
  <location ref="F1:G4" firstHeaderRow="1" firstDataRow="1" firstDataCol="1"/>
  <pivotFields count="17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Total Donations" fld="6" baseField="3" baseItem="0" numFmtId="165"/>
  </dataFields>
  <formats count="6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3" type="button" dataOnly="0" labelOnly="1" outline="0" axis="axisRow" fieldPosition="0"/>
    </format>
    <format dxfId="45">
      <pivotArea dataOnly="0" labelOnly="1" fieldPosition="0">
        <references count="1">
          <reference field="3" count="0"/>
        </references>
      </pivotArea>
    </format>
    <format dxfId="44">
      <pivotArea dataOnly="0" labelOnly="1" grandRow="1" outline="0" fieldPosition="0"/>
    </format>
    <format dxfId="43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BBC05F-3EDD-4792-878F-E67D858EDFFB}" name="Table3" displayName="Table3" ref="A1:E241" totalsRowShown="0">
  <autoFilter ref="A1:E241" xr:uid="{15BBC05F-3EDD-4792-878F-E67D858EDFFB}"/>
  <tableColumns count="5">
    <tableColumn id="1" xr3:uid="{F6418C8A-EAA1-4646-8976-A63BC3ED8B52}" name="Timeline" dataDxfId="17"/>
    <tableColumn id="2" xr3:uid="{C7C4BA23-B8DB-483D-963D-0598BE21F25E}" name="Values"/>
    <tableColumn id="3" xr3:uid="{AE3DB8D6-2FAE-4CDD-8D4A-552A213C5A69}" name="Forecast">
      <calculatedColumnFormula>_xlfn.FORECAST.ETS(A2,$B$2:$B$193,$A$2:$A$193,1,1)</calculatedColumnFormula>
    </tableColumn>
    <tableColumn id="4" xr3:uid="{590AF12A-C3CD-42A5-962E-BEB1BF389908}" name="Lower Confidence Bound" dataDxfId="16">
      <calculatedColumnFormula>C2-_xlfn.FORECAST.ETS.CONFINT(A2,$B$2:$B$193,$A$2:$A$193,0.95,1,1)</calculatedColumnFormula>
    </tableColumn>
    <tableColumn id="5" xr3:uid="{49A7AEEC-A926-4EFF-B440-A9367437F2D8}" name="Upper Confidence Bound" dataDxfId="15">
      <calculatedColumnFormula>C2+_xlfn.FORECAST.ETS.CONFINT(A2,$B$2:$B$193,$A$2:$A$193,0.95,1,1)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manmaria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omanmari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CB4B-615F-4000-B4E1-4B1ED58EF26D}">
  <dimension ref="A1:R166"/>
  <sheetViews>
    <sheetView tabSelected="1" workbookViewId="0">
      <selection activeCell="Q6" sqref="Q6"/>
    </sheetView>
  </sheetViews>
  <sheetFormatPr defaultRowHeight="15" x14ac:dyDescent="0.25"/>
  <cols>
    <col min="1" max="1" width="12.28515625" customWidth="1"/>
    <col min="2" max="2" width="12.42578125" customWidth="1"/>
    <col min="3" max="3" width="8.85546875" style="7" customWidth="1"/>
    <col min="4" max="4" width="9.42578125" style="7" bestFit="1" customWidth="1"/>
    <col min="5" max="5" width="9.7109375" style="7" customWidth="1"/>
    <col min="6" max="6" width="9.5703125" style="7" customWidth="1"/>
    <col min="7" max="7" width="12.85546875" customWidth="1"/>
    <col min="8" max="8" width="20.140625" style="7" customWidth="1"/>
    <col min="9" max="9" width="23.5703125" style="7" customWidth="1"/>
    <col min="10" max="10" width="8.42578125" style="7" customWidth="1"/>
    <col min="11" max="11" width="29.28515625" customWidth="1"/>
    <col min="12" max="12" width="22.7109375" style="7" customWidth="1"/>
    <col min="13" max="13" width="17.5703125" customWidth="1"/>
    <col min="14" max="14" width="14.7109375" style="14" customWidth="1"/>
    <col min="15" max="15" width="9.140625" style="7" customWidth="1"/>
    <col min="16" max="16" width="9.42578125" style="7" bestFit="1" customWidth="1"/>
    <col min="17" max="17" width="22" customWidth="1"/>
    <col min="18" max="18" width="31.42578125" bestFit="1" customWidth="1"/>
  </cols>
  <sheetData>
    <row r="1" spans="1:18" s="12" customFormat="1" ht="15.75" x14ac:dyDescent="0.25">
      <c r="A1" s="11" t="s">
        <v>9</v>
      </c>
      <c r="B1" s="11" t="s">
        <v>8</v>
      </c>
      <c r="C1" s="12" t="s">
        <v>436</v>
      </c>
      <c r="D1" s="15" t="s">
        <v>437</v>
      </c>
      <c r="E1" s="15" t="s">
        <v>425</v>
      </c>
      <c r="F1" s="12" t="s">
        <v>443</v>
      </c>
      <c r="G1" s="15" t="s">
        <v>7</v>
      </c>
      <c r="H1" s="15" t="s">
        <v>481</v>
      </c>
      <c r="I1" s="12" t="s">
        <v>159</v>
      </c>
      <c r="J1" s="12" t="s">
        <v>424</v>
      </c>
      <c r="K1" s="15" t="s">
        <v>423</v>
      </c>
      <c r="L1" s="12" t="s">
        <v>447</v>
      </c>
      <c r="M1" s="16" t="s">
        <v>448</v>
      </c>
      <c r="N1" s="16" t="s">
        <v>449</v>
      </c>
      <c r="O1" s="12" t="s">
        <v>160</v>
      </c>
      <c r="P1" s="12" t="s">
        <v>161</v>
      </c>
      <c r="Q1" s="15" t="s">
        <v>485</v>
      </c>
      <c r="R1" s="11" t="s">
        <v>422</v>
      </c>
    </row>
    <row r="2" spans="1:18" x14ac:dyDescent="0.25">
      <c r="A2" s="8" t="s">
        <v>137</v>
      </c>
      <c r="B2" s="8" t="s">
        <v>136</v>
      </c>
      <c r="C2" s="7">
        <v>1</v>
      </c>
      <c r="D2" s="7" t="s">
        <v>434</v>
      </c>
      <c r="E2" s="7">
        <v>4</v>
      </c>
      <c r="F2" s="7" t="s">
        <v>438</v>
      </c>
      <c r="G2" s="9">
        <v>50</v>
      </c>
      <c r="H2" s="13" t="s">
        <v>446</v>
      </c>
      <c r="I2" s="7" t="s">
        <v>303</v>
      </c>
      <c r="K2" t="str">
        <f t="shared" ref="K2:K33" si="0">CONCATENATE(I2," ", J2)</f>
        <v xml:space="preserve">3700 Gilmore Way </v>
      </c>
      <c r="L2" s="7" t="s">
        <v>569</v>
      </c>
      <c r="M2" t="s">
        <v>304</v>
      </c>
      <c r="N2" s="14" t="s">
        <v>217</v>
      </c>
      <c r="O2" s="7" t="s">
        <v>166</v>
      </c>
      <c r="P2" s="7" t="s">
        <v>305</v>
      </c>
      <c r="Q2" s="8" t="str">
        <f>A2&amp;" "&amp;B2&amp;" - "&amp;H2</f>
        <v>Francisco Aaram - In Progress</v>
      </c>
      <c r="R2" s="8" t="s">
        <v>409</v>
      </c>
    </row>
    <row r="3" spans="1:18" x14ac:dyDescent="0.25">
      <c r="A3" s="8" t="s">
        <v>128</v>
      </c>
      <c r="B3" s="8" t="s">
        <v>127</v>
      </c>
      <c r="C3" s="7">
        <v>7</v>
      </c>
      <c r="D3" s="7" t="s">
        <v>435</v>
      </c>
      <c r="E3" s="7">
        <v>2</v>
      </c>
      <c r="F3" s="7" t="s">
        <v>438</v>
      </c>
      <c r="G3" s="9">
        <v>500</v>
      </c>
      <c r="H3" s="13" t="s">
        <v>445</v>
      </c>
      <c r="I3" s="7" t="s">
        <v>300</v>
      </c>
      <c r="K3" t="str">
        <f t="shared" si="0"/>
        <v xml:space="preserve">160 Cote Rouge </v>
      </c>
      <c r="L3" s="7" t="s">
        <v>570</v>
      </c>
      <c r="M3" t="s">
        <v>301</v>
      </c>
      <c r="N3" s="14" t="s">
        <v>170</v>
      </c>
      <c r="O3" s="7" t="s">
        <v>166</v>
      </c>
      <c r="P3" s="7" t="s">
        <v>302</v>
      </c>
      <c r="Q3" s="8" t="str">
        <f>A3&amp;" "&amp;B3&amp;" - "&amp;H3</f>
        <v>Andre Alarie - Ready</v>
      </c>
      <c r="R3" s="8" t="s">
        <v>404</v>
      </c>
    </row>
    <row r="4" spans="1:18" x14ac:dyDescent="0.25">
      <c r="A4" s="8" t="s">
        <v>27</v>
      </c>
      <c r="B4" s="8" t="s">
        <v>26</v>
      </c>
      <c r="C4" s="7">
        <v>7</v>
      </c>
      <c r="D4" s="7" t="s">
        <v>435</v>
      </c>
      <c r="E4" s="7">
        <v>2</v>
      </c>
      <c r="F4" s="7" t="s">
        <v>438</v>
      </c>
      <c r="G4" s="9">
        <v>200</v>
      </c>
      <c r="H4" s="13" t="s">
        <v>445</v>
      </c>
      <c r="I4" s="7" t="s">
        <v>300</v>
      </c>
      <c r="K4" t="str">
        <f t="shared" si="0"/>
        <v xml:space="preserve">160 Cote Rouge </v>
      </c>
      <c r="L4" s="7" t="s">
        <v>570</v>
      </c>
      <c r="M4" t="s">
        <v>301</v>
      </c>
      <c r="N4" s="14" t="s">
        <v>170</v>
      </c>
      <c r="O4" s="7" t="s">
        <v>166</v>
      </c>
      <c r="P4" s="7" t="s">
        <v>302</v>
      </c>
      <c r="Q4" s="8" t="str">
        <f>A4&amp;" "&amp;B4&amp;" - "&amp;H4</f>
        <v>Tony Allaire - Ready</v>
      </c>
      <c r="R4" s="8" t="s">
        <v>349</v>
      </c>
    </row>
    <row r="5" spans="1:18" x14ac:dyDescent="0.25">
      <c r="A5" s="8" t="s">
        <v>31</v>
      </c>
      <c r="B5" s="8" t="s">
        <v>30</v>
      </c>
      <c r="C5" s="7">
        <v>2</v>
      </c>
      <c r="D5" s="7" t="s">
        <v>434</v>
      </c>
      <c r="E5" s="7">
        <v>2</v>
      </c>
      <c r="F5" s="7" t="s">
        <v>438</v>
      </c>
      <c r="G5" s="9">
        <v>200</v>
      </c>
      <c r="H5" s="13" t="s">
        <v>445</v>
      </c>
      <c r="I5" s="7" t="s">
        <v>189</v>
      </c>
      <c r="K5" t="str">
        <f t="shared" si="0"/>
        <v xml:space="preserve">1068 Glenashton Dr </v>
      </c>
      <c r="L5" s="7" t="s">
        <v>571</v>
      </c>
      <c r="M5" t="s">
        <v>190</v>
      </c>
      <c r="N5" s="14" t="s">
        <v>165</v>
      </c>
      <c r="O5" s="7" t="s">
        <v>166</v>
      </c>
      <c r="P5" s="7" t="s">
        <v>191</v>
      </c>
      <c r="Q5" s="8" t="str">
        <f>A5&amp;" "&amp;B5&amp;" - "&amp;H5</f>
        <v>Christian Allison - Ready</v>
      </c>
      <c r="R5" s="8" t="s">
        <v>351</v>
      </c>
    </row>
    <row r="6" spans="1:18" x14ac:dyDescent="0.25">
      <c r="A6" s="8" t="s">
        <v>41</v>
      </c>
      <c r="B6" s="8" t="s">
        <v>76</v>
      </c>
      <c r="C6" s="7">
        <v>5</v>
      </c>
      <c r="D6" s="7" t="s">
        <v>435</v>
      </c>
      <c r="E6" s="7">
        <v>1</v>
      </c>
      <c r="F6" s="7" t="s">
        <v>438</v>
      </c>
      <c r="G6" s="9">
        <v>100</v>
      </c>
      <c r="H6" s="13" t="s">
        <v>446</v>
      </c>
      <c r="I6" s="7" t="s">
        <v>426</v>
      </c>
      <c r="K6" t="str">
        <f t="shared" si="0"/>
        <v xml:space="preserve">1245 Glenashton Dr </v>
      </c>
      <c r="L6" s="7" t="s">
        <v>571</v>
      </c>
      <c r="M6" t="s">
        <v>190</v>
      </c>
      <c r="N6" s="14" t="s">
        <v>165</v>
      </c>
      <c r="O6" s="7" t="s">
        <v>166</v>
      </c>
      <c r="P6" s="7" t="s">
        <v>191</v>
      </c>
      <c r="Q6" s="8" t="str">
        <f>A6&amp;" "&amp;B6&amp;" - "&amp;H6</f>
        <v>Michael Alonso - In Progress</v>
      </c>
      <c r="R6" s="8" t="s">
        <v>376</v>
      </c>
    </row>
    <row r="7" spans="1:18" x14ac:dyDescent="0.25">
      <c r="A7" s="8" t="s">
        <v>46</v>
      </c>
      <c r="B7" s="8" t="s">
        <v>45</v>
      </c>
      <c r="C7" s="7">
        <v>2</v>
      </c>
      <c r="D7" s="7" t="s">
        <v>434</v>
      </c>
      <c r="E7" s="7">
        <v>5</v>
      </c>
      <c r="F7" s="7" t="s">
        <v>438</v>
      </c>
      <c r="G7" s="9">
        <v>200</v>
      </c>
      <c r="H7" s="13" t="s">
        <v>446</v>
      </c>
      <c r="I7" s="7" t="s">
        <v>206</v>
      </c>
      <c r="K7" t="str">
        <f t="shared" si="0"/>
        <v xml:space="preserve">90 Belfield Rd </v>
      </c>
      <c r="L7" s="7" t="s">
        <v>572</v>
      </c>
      <c r="M7" t="s">
        <v>207</v>
      </c>
      <c r="N7" s="14" t="s">
        <v>165</v>
      </c>
      <c r="O7" s="7" t="s">
        <v>166</v>
      </c>
      <c r="P7" s="7" t="s">
        <v>208</v>
      </c>
      <c r="Q7" s="8" t="str">
        <f>A7&amp;" "&amp;B7&amp;" - "&amp;H7</f>
        <v>Vanel Arbuthnot - In Progress</v>
      </c>
      <c r="R7" s="8" t="s">
        <v>359</v>
      </c>
    </row>
    <row r="8" spans="1:18" x14ac:dyDescent="0.25">
      <c r="A8" s="8" t="s">
        <v>68</v>
      </c>
      <c r="B8" s="8" t="s">
        <v>67</v>
      </c>
      <c r="C8" s="7">
        <v>4</v>
      </c>
      <c r="D8" s="7" t="s">
        <v>434</v>
      </c>
      <c r="E8" s="7">
        <v>2</v>
      </c>
      <c r="F8" s="7" t="s">
        <v>441</v>
      </c>
      <c r="G8" s="9">
        <v>200</v>
      </c>
      <c r="H8" s="13" t="s">
        <v>444</v>
      </c>
      <c r="I8" s="7" t="s">
        <v>237</v>
      </c>
      <c r="K8" t="str">
        <f t="shared" si="0"/>
        <v xml:space="preserve">145 Jules Leger </v>
      </c>
      <c r="L8" s="7" t="s">
        <v>573</v>
      </c>
      <c r="M8" t="s">
        <v>238</v>
      </c>
      <c r="N8" s="14" t="s">
        <v>170</v>
      </c>
      <c r="O8" s="7" t="s">
        <v>166</v>
      </c>
      <c r="P8" s="7" t="s">
        <v>239</v>
      </c>
      <c r="Q8" s="8" t="str">
        <f>A8&amp;" "&amp;B8&amp;" - "&amp;H8</f>
        <v>Shellie Beaudoin - Not Yet Started</v>
      </c>
      <c r="R8" s="8" t="s">
        <v>371</v>
      </c>
    </row>
    <row r="9" spans="1:18" x14ac:dyDescent="0.25">
      <c r="A9" s="8" t="s">
        <v>96</v>
      </c>
      <c r="B9" s="8" t="s">
        <v>67</v>
      </c>
      <c r="C9" s="7">
        <v>4</v>
      </c>
      <c r="D9" s="7" t="s">
        <v>434</v>
      </c>
      <c r="E9" s="7">
        <v>2</v>
      </c>
      <c r="F9" s="7" t="s">
        <v>441</v>
      </c>
      <c r="G9" s="9">
        <v>100</v>
      </c>
      <c r="H9" s="13" t="s">
        <v>444</v>
      </c>
      <c r="I9" s="7" t="s">
        <v>237</v>
      </c>
      <c r="K9" t="str">
        <f t="shared" si="0"/>
        <v xml:space="preserve">145 Jules Leger </v>
      </c>
      <c r="L9" s="7" t="s">
        <v>573</v>
      </c>
      <c r="M9" t="s">
        <v>238</v>
      </c>
      <c r="N9" s="14" t="s">
        <v>170</v>
      </c>
      <c r="O9" s="7" t="s">
        <v>166</v>
      </c>
      <c r="P9" s="7" t="s">
        <v>239</v>
      </c>
      <c r="Q9" s="8" t="str">
        <f>A9&amp;" "&amp;B9&amp;" - "&amp;H9</f>
        <v>Wally Beaudoin - Not Yet Started</v>
      </c>
      <c r="R9" s="8" t="s">
        <v>387</v>
      </c>
    </row>
    <row r="10" spans="1:18" x14ac:dyDescent="0.25">
      <c r="A10" s="8" t="s">
        <v>110</v>
      </c>
      <c r="B10" s="8" t="s">
        <v>109</v>
      </c>
      <c r="C10" s="7">
        <v>6</v>
      </c>
      <c r="D10" s="7" t="s">
        <v>434</v>
      </c>
      <c r="E10" s="7">
        <v>1</v>
      </c>
      <c r="F10" s="7" t="s">
        <v>438</v>
      </c>
      <c r="G10" s="9">
        <v>300</v>
      </c>
      <c r="H10" s="13" t="s">
        <v>446</v>
      </c>
      <c r="I10" s="7" t="s">
        <v>428</v>
      </c>
      <c r="K10" t="str">
        <f t="shared" si="0"/>
        <v xml:space="preserve">340 Saint Francois </v>
      </c>
      <c r="L10" s="7" t="s">
        <v>574</v>
      </c>
      <c r="M10" t="s">
        <v>307</v>
      </c>
      <c r="N10" s="14" t="s">
        <v>170</v>
      </c>
      <c r="O10" s="7" t="s">
        <v>166</v>
      </c>
      <c r="P10" s="7" t="s">
        <v>308</v>
      </c>
      <c r="Q10" s="8" t="str">
        <f>A10&amp;" "&amp;B10&amp;" - "&amp;H10</f>
        <v>Lester Bechte - In Progress</v>
      </c>
      <c r="R10" s="8" t="s">
        <v>394</v>
      </c>
    </row>
    <row r="11" spans="1:18" x14ac:dyDescent="0.25">
      <c r="A11" s="8" t="s">
        <v>134</v>
      </c>
      <c r="B11" s="8" t="s">
        <v>133</v>
      </c>
      <c r="C11" s="7">
        <v>7</v>
      </c>
      <c r="D11" s="7" t="s">
        <v>434</v>
      </c>
      <c r="E11" s="7">
        <v>1</v>
      </c>
      <c r="F11" s="7" t="s">
        <v>438</v>
      </c>
      <c r="G11" s="9">
        <v>100</v>
      </c>
      <c r="H11" s="13" t="s">
        <v>446</v>
      </c>
      <c r="I11" s="7" t="s">
        <v>309</v>
      </c>
      <c r="K11" t="str">
        <f t="shared" si="0"/>
        <v xml:space="preserve">1250 rue Guy Bureau  </v>
      </c>
      <c r="L11" s="7" t="s">
        <v>575</v>
      </c>
      <c r="M11" t="s">
        <v>169</v>
      </c>
      <c r="N11" s="14" t="s">
        <v>170</v>
      </c>
      <c r="O11" s="7" t="s">
        <v>166</v>
      </c>
      <c r="P11" s="7" t="s">
        <v>310</v>
      </c>
      <c r="Q11" s="8" t="str">
        <f>A11&amp;" "&amp;B11&amp;" - "&amp;H11</f>
        <v>Pierre Belley - In Progress</v>
      </c>
      <c r="R11" s="8" t="s">
        <v>407</v>
      </c>
    </row>
    <row r="12" spans="1:18" x14ac:dyDescent="0.25">
      <c r="A12" s="8" t="s">
        <v>106</v>
      </c>
      <c r="B12" s="8" t="s">
        <v>105</v>
      </c>
      <c r="C12" s="7">
        <v>6</v>
      </c>
      <c r="D12" s="7" t="s">
        <v>434</v>
      </c>
      <c r="E12" s="7">
        <v>1</v>
      </c>
      <c r="F12" s="7" t="s">
        <v>439</v>
      </c>
      <c r="G12" s="9">
        <v>200</v>
      </c>
      <c r="H12" s="13" t="s">
        <v>444</v>
      </c>
      <c r="I12" s="7" t="s">
        <v>430</v>
      </c>
      <c r="J12" s="7" t="s">
        <v>429</v>
      </c>
      <c r="K12" t="str">
        <f t="shared" si="0"/>
        <v>153 Oakdale Rd Unit 115</v>
      </c>
      <c r="L12" s="7" t="s">
        <v>576</v>
      </c>
      <c r="M12" t="s">
        <v>164</v>
      </c>
      <c r="N12" s="14" t="s">
        <v>165</v>
      </c>
      <c r="O12" s="7" t="s">
        <v>166</v>
      </c>
      <c r="P12" s="7" t="s">
        <v>185</v>
      </c>
      <c r="Q12" s="8" t="str">
        <f>A12&amp;" "&amp;B12&amp;" - "&amp;H12</f>
        <v>Brian Bergkamp - Not Yet Started</v>
      </c>
      <c r="R12" s="8" t="s">
        <v>392</v>
      </c>
    </row>
    <row r="13" spans="1:18" x14ac:dyDescent="0.25">
      <c r="A13" s="8" t="s">
        <v>93</v>
      </c>
      <c r="B13" s="8" t="s">
        <v>92</v>
      </c>
      <c r="C13" s="7">
        <v>5</v>
      </c>
      <c r="D13" s="7" t="s">
        <v>435</v>
      </c>
      <c r="E13" s="7">
        <v>3</v>
      </c>
      <c r="F13" s="7" t="s">
        <v>442</v>
      </c>
      <c r="G13" s="9">
        <v>2000</v>
      </c>
      <c r="H13" s="13" t="s">
        <v>445</v>
      </c>
      <c r="I13" s="7" t="s">
        <v>264</v>
      </c>
      <c r="K13" t="str">
        <f t="shared" si="0"/>
        <v xml:space="preserve">816 Finley Ave </v>
      </c>
      <c r="L13" s="7" t="s">
        <v>577</v>
      </c>
      <c r="M13" t="s">
        <v>265</v>
      </c>
      <c r="N13" s="14" t="s">
        <v>165</v>
      </c>
      <c r="O13" s="7" t="s">
        <v>166</v>
      </c>
      <c r="P13" s="7" t="s">
        <v>266</v>
      </c>
      <c r="Q13" s="8" t="str">
        <f>A13&amp;" "&amp;B13&amp;" - "&amp;H13</f>
        <v>Jan Bickle - Ready</v>
      </c>
      <c r="R13" s="8" t="s">
        <v>385</v>
      </c>
    </row>
    <row r="14" spans="1:18" x14ac:dyDescent="0.25">
      <c r="A14" s="8" t="s">
        <v>48</v>
      </c>
      <c r="B14" s="8" t="s">
        <v>47</v>
      </c>
      <c r="C14" s="7">
        <v>3</v>
      </c>
      <c r="D14" s="7" t="s">
        <v>435</v>
      </c>
      <c r="E14" s="7">
        <v>2</v>
      </c>
      <c r="F14" s="7" t="s">
        <v>438</v>
      </c>
      <c r="G14" s="9">
        <v>300</v>
      </c>
      <c r="H14" s="13" t="s">
        <v>446</v>
      </c>
      <c r="I14" s="7" t="s">
        <v>209</v>
      </c>
      <c r="K14" t="str">
        <f t="shared" si="0"/>
        <v xml:space="preserve">25 Helmsdale Dr </v>
      </c>
      <c r="L14" s="7" t="s">
        <v>578</v>
      </c>
      <c r="M14" t="s">
        <v>210</v>
      </c>
      <c r="N14" s="14" t="s">
        <v>165</v>
      </c>
      <c r="O14" s="7" t="s">
        <v>166</v>
      </c>
      <c r="P14" s="7" t="s">
        <v>211</v>
      </c>
      <c r="Q14" s="8" t="str">
        <f>A14&amp;" "&amp;B14&amp;" - "&amp;H14</f>
        <v>Lee Blackwell - In Progress</v>
      </c>
      <c r="R14" s="8" t="s">
        <v>360</v>
      </c>
    </row>
    <row r="15" spans="1:18" x14ac:dyDescent="0.25">
      <c r="A15" s="8" t="s">
        <v>13</v>
      </c>
      <c r="B15" s="8" t="s">
        <v>57</v>
      </c>
      <c r="C15" s="7">
        <v>3</v>
      </c>
      <c r="D15" s="7" t="s">
        <v>435</v>
      </c>
      <c r="E15" s="7">
        <v>2</v>
      </c>
      <c r="F15" s="7" t="s">
        <v>438</v>
      </c>
      <c r="G15" s="9">
        <v>0</v>
      </c>
      <c r="H15" s="13" t="s">
        <v>445</v>
      </c>
      <c r="I15" s="7" t="s">
        <v>427</v>
      </c>
      <c r="K15" t="str">
        <f t="shared" si="0"/>
        <v xml:space="preserve">30 Helmsdale Dr </v>
      </c>
      <c r="L15" s="7" t="s">
        <v>578</v>
      </c>
      <c r="M15" t="s">
        <v>210</v>
      </c>
      <c r="N15" s="14" t="s">
        <v>165</v>
      </c>
      <c r="O15" s="7" t="s">
        <v>166</v>
      </c>
      <c r="P15" s="7" t="s">
        <v>211</v>
      </c>
      <c r="Q15" s="8" t="str">
        <f>A15&amp;" "&amp;B15&amp;" - "&amp;H15</f>
        <v>Richard Boswell - Ready</v>
      </c>
      <c r="R15" s="8" t="s">
        <v>365</v>
      </c>
    </row>
    <row r="16" spans="1:18" x14ac:dyDescent="0.25">
      <c r="A16" s="8" t="s">
        <v>61</v>
      </c>
      <c r="B16" s="8" t="s">
        <v>60</v>
      </c>
      <c r="C16" s="7">
        <v>3</v>
      </c>
      <c r="D16" s="7" t="s">
        <v>435</v>
      </c>
      <c r="E16" s="7">
        <v>1</v>
      </c>
      <c r="F16" s="7" t="s">
        <v>438</v>
      </c>
      <c r="G16" s="9">
        <v>2000</v>
      </c>
      <c r="H16" s="13" t="s">
        <v>445</v>
      </c>
      <c r="I16" s="7" t="s">
        <v>224</v>
      </c>
      <c r="K16" t="str">
        <f t="shared" si="0"/>
        <v xml:space="preserve">PO Box 1210 </v>
      </c>
      <c r="L16" s="7" t="s">
        <v>579</v>
      </c>
      <c r="M16" t="s">
        <v>225</v>
      </c>
      <c r="N16" s="14" t="s">
        <v>165</v>
      </c>
      <c r="O16" s="7" t="s">
        <v>166</v>
      </c>
      <c r="P16" s="7" t="s">
        <v>226</v>
      </c>
      <c r="Q16" s="8" t="str">
        <f>A16&amp;" "&amp;B16&amp;" - "&amp;H16</f>
        <v>Jean-Marc Bowers - Ready</v>
      </c>
      <c r="R16" s="8" t="s">
        <v>367</v>
      </c>
    </row>
    <row r="17" spans="1:18" x14ac:dyDescent="0.25">
      <c r="A17" s="8" t="s">
        <v>139</v>
      </c>
      <c r="B17" s="8" t="s">
        <v>138</v>
      </c>
      <c r="C17" s="7">
        <v>8</v>
      </c>
      <c r="D17" s="7" t="s">
        <v>434</v>
      </c>
      <c r="E17" s="7">
        <v>4</v>
      </c>
      <c r="F17" s="7" t="s">
        <v>442</v>
      </c>
      <c r="G17" s="9">
        <v>200</v>
      </c>
      <c r="H17" s="13" t="s">
        <v>444</v>
      </c>
      <c r="I17" s="7" t="s">
        <v>303</v>
      </c>
      <c r="K17" t="str">
        <f t="shared" si="0"/>
        <v xml:space="preserve">3700 Gilmore Way </v>
      </c>
      <c r="L17" s="7" t="s">
        <v>569</v>
      </c>
      <c r="M17" t="s">
        <v>304</v>
      </c>
      <c r="N17" s="14" t="s">
        <v>217</v>
      </c>
      <c r="O17" s="7" t="s">
        <v>166</v>
      </c>
      <c r="P17" s="7" t="s">
        <v>305</v>
      </c>
      <c r="Q17" s="8" t="str">
        <f>A17&amp;" "&amp;B17&amp;" - "&amp;H17</f>
        <v>Bruce Broker - Not Yet Started</v>
      </c>
      <c r="R17" s="8" t="s">
        <v>410</v>
      </c>
    </row>
    <row r="18" spans="1:18" x14ac:dyDescent="0.25">
      <c r="A18" s="8" t="s">
        <v>84</v>
      </c>
      <c r="B18" s="8" t="s">
        <v>83</v>
      </c>
      <c r="C18" s="7">
        <v>5</v>
      </c>
      <c r="D18" s="7" t="s">
        <v>435</v>
      </c>
      <c r="E18" s="7">
        <v>3</v>
      </c>
      <c r="F18" s="7" t="s">
        <v>438</v>
      </c>
      <c r="G18" s="9">
        <v>250</v>
      </c>
      <c r="H18" s="13" t="s">
        <v>445</v>
      </c>
      <c r="I18" s="7" t="s">
        <v>174</v>
      </c>
      <c r="K18" t="str">
        <f t="shared" si="0"/>
        <v xml:space="preserve">135 Dundas St </v>
      </c>
      <c r="L18" s="7" t="s">
        <v>580</v>
      </c>
      <c r="M18" t="s">
        <v>175</v>
      </c>
      <c r="N18" s="14" t="s">
        <v>165</v>
      </c>
      <c r="O18" s="7" t="s">
        <v>166</v>
      </c>
      <c r="P18" s="7" t="s">
        <v>176</v>
      </c>
      <c r="Q18" s="8" t="str">
        <f>A18&amp;" "&amp;B18&amp;" - "&amp;H18</f>
        <v>J Clark Bruns - Ready</v>
      </c>
      <c r="R18" s="8" t="s">
        <v>380</v>
      </c>
    </row>
    <row r="19" spans="1:18" x14ac:dyDescent="0.25">
      <c r="A19" s="8" t="s">
        <v>72</v>
      </c>
      <c r="B19" s="8" t="s">
        <v>71</v>
      </c>
      <c r="C19" s="7">
        <v>4</v>
      </c>
      <c r="D19" s="7" t="s">
        <v>434</v>
      </c>
      <c r="E19" s="7">
        <v>4</v>
      </c>
      <c r="F19" s="7" t="s">
        <v>438</v>
      </c>
      <c r="G19" s="9">
        <v>300</v>
      </c>
      <c r="H19" s="13" t="s">
        <v>445</v>
      </c>
      <c r="I19" s="7" t="s">
        <v>303</v>
      </c>
      <c r="K19" t="str">
        <f t="shared" si="0"/>
        <v xml:space="preserve">3700 Gilmore Way </v>
      </c>
      <c r="L19" s="7" t="s">
        <v>569</v>
      </c>
      <c r="M19" t="s">
        <v>304</v>
      </c>
      <c r="N19" s="14" t="s">
        <v>217</v>
      </c>
      <c r="O19" s="7" t="s">
        <v>166</v>
      </c>
      <c r="P19" s="7" t="s">
        <v>305</v>
      </c>
      <c r="Q19" s="8" t="str">
        <f>A19&amp;" "&amp;B19&amp;" - "&amp;H19</f>
        <v>Roger Companys - Ready</v>
      </c>
      <c r="R19" s="8" t="s">
        <v>373</v>
      </c>
    </row>
    <row r="20" spans="1:18" x14ac:dyDescent="0.25">
      <c r="A20" s="8" t="s">
        <v>147</v>
      </c>
      <c r="B20" s="8" t="s">
        <v>146</v>
      </c>
      <c r="C20" s="7">
        <v>8</v>
      </c>
      <c r="D20" s="7" t="s">
        <v>434</v>
      </c>
      <c r="E20" s="7">
        <v>1</v>
      </c>
      <c r="F20" s="7" t="s">
        <v>438</v>
      </c>
      <c r="G20" s="9">
        <v>200</v>
      </c>
      <c r="H20" s="13" t="s">
        <v>445</v>
      </c>
      <c r="I20" s="7" t="s">
        <v>318</v>
      </c>
      <c r="K20" t="str">
        <f t="shared" si="0"/>
        <v xml:space="preserve">202-5288 Melbourne St </v>
      </c>
      <c r="L20" s="7" t="s">
        <v>581</v>
      </c>
      <c r="M20" t="s">
        <v>319</v>
      </c>
      <c r="N20" s="14" t="s">
        <v>217</v>
      </c>
      <c r="O20" s="7" t="s">
        <v>166</v>
      </c>
      <c r="P20" s="7" t="s">
        <v>320</v>
      </c>
      <c r="Q20" s="8" t="str">
        <f>A20&amp;" "&amp;B20&amp;" - "&amp;H20</f>
        <v>Marie Cook - Ready</v>
      </c>
      <c r="R20" s="8" t="s">
        <v>414</v>
      </c>
    </row>
    <row r="21" spans="1:18" x14ac:dyDescent="0.25">
      <c r="A21" s="8" t="s">
        <v>63</v>
      </c>
      <c r="B21" s="8" t="s">
        <v>66</v>
      </c>
      <c r="C21" s="7">
        <v>4</v>
      </c>
      <c r="D21" s="7" t="s">
        <v>434</v>
      </c>
      <c r="E21" s="7">
        <v>2</v>
      </c>
      <c r="F21" s="7" t="s">
        <v>438</v>
      </c>
      <c r="G21" s="9">
        <v>150</v>
      </c>
      <c r="H21" s="13" t="s">
        <v>444</v>
      </c>
      <c r="I21" s="7" t="s">
        <v>234</v>
      </c>
      <c r="K21" t="str">
        <f t="shared" si="0"/>
        <v xml:space="preserve">PO Box 5517 </v>
      </c>
      <c r="L21" s="7" t="s">
        <v>582</v>
      </c>
      <c r="M21" t="s">
        <v>235</v>
      </c>
      <c r="N21" s="14" t="s">
        <v>165</v>
      </c>
      <c r="O21" s="7" t="s">
        <v>166</v>
      </c>
      <c r="P21" s="7" t="s">
        <v>236</v>
      </c>
      <c r="Q21" s="8" t="str">
        <f>A21&amp;" "&amp;B21&amp;" - "&amp;H21</f>
        <v>Peter Cornelissen - Not Yet Started</v>
      </c>
      <c r="R21" s="8" t="s">
        <v>370</v>
      </c>
    </row>
    <row r="22" spans="1:18" x14ac:dyDescent="0.25">
      <c r="A22" s="8" t="s">
        <v>70</v>
      </c>
      <c r="B22" s="8" t="s">
        <v>69</v>
      </c>
      <c r="C22" s="7">
        <v>4</v>
      </c>
      <c r="D22" s="7" t="s">
        <v>434</v>
      </c>
      <c r="E22" s="7">
        <v>1</v>
      </c>
      <c r="F22" s="7" t="s">
        <v>438</v>
      </c>
      <c r="G22" s="9">
        <v>100</v>
      </c>
      <c r="H22" s="13" t="s">
        <v>444</v>
      </c>
      <c r="I22" s="7" t="s">
        <v>240</v>
      </c>
      <c r="K22" t="str">
        <f t="shared" si="0"/>
        <v xml:space="preserve">30 Novopharm Ct </v>
      </c>
      <c r="L22" s="7" t="s">
        <v>572</v>
      </c>
      <c r="M22" t="s">
        <v>207</v>
      </c>
      <c r="N22" s="14" t="s">
        <v>165</v>
      </c>
      <c r="O22" s="7" t="s">
        <v>166</v>
      </c>
      <c r="P22" s="7" t="s">
        <v>241</v>
      </c>
      <c r="Q22" s="8" t="str">
        <f>A22&amp;" "&amp;B22&amp;" - "&amp;H22</f>
        <v>Srikanth Cowan - Not Yet Started</v>
      </c>
      <c r="R22" s="8" t="s">
        <v>372</v>
      </c>
    </row>
    <row r="23" spans="1:18" x14ac:dyDescent="0.25">
      <c r="A23" s="8" t="s">
        <v>108</v>
      </c>
      <c r="B23" s="8" t="s">
        <v>107</v>
      </c>
      <c r="C23" s="7">
        <v>6</v>
      </c>
      <c r="D23" s="7" t="s">
        <v>435</v>
      </c>
      <c r="E23" s="7">
        <v>3</v>
      </c>
      <c r="F23" s="7" t="s">
        <v>441</v>
      </c>
      <c r="G23" s="9">
        <v>50</v>
      </c>
      <c r="H23" s="13" t="s">
        <v>445</v>
      </c>
      <c r="I23" s="7" t="s">
        <v>186</v>
      </c>
      <c r="K23" t="str">
        <f t="shared" si="0"/>
        <v xml:space="preserve">805 Route 143 </v>
      </c>
      <c r="L23" s="7" t="s">
        <v>583</v>
      </c>
      <c r="M23" t="s">
        <v>187</v>
      </c>
      <c r="N23" s="14" t="s">
        <v>170</v>
      </c>
      <c r="O23" s="7" t="s">
        <v>166</v>
      </c>
      <c r="P23" s="7" t="s">
        <v>188</v>
      </c>
      <c r="Q23" s="8" t="str">
        <f>A23&amp;" "&amp;B23&amp;" - "&amp;H23</f>
        <v>Dean Daamen - Ready</v>
      </c>
      <c r="R23" s="8" t="s">
        <v>393</v>
      </c>
    </row>
    <row r="24" spans="1:18" x14ac:dyDescent="0.25">
      <c r="A24" s="8" t="s">
        <v>86</v>
      </c>
      <c r="B24" s="8" t="s">
        <v>85</v>
      </c>
      <c r="C24" s="7">
        <v>5</v>
      </c>
      <c r="D24" s="7" t="s">
        <v>435</v>
      </c>
      <c r="E24" s="7">
        <v>1</v>
      </c>
      <c r="F24" s="7" t="s">
        <v>441</v>
      </c>
      <c r="G24" s="9">
        <v>200</v>
      </c>
      <c r="H24" s="13" t="s">
        <v>444</v>
      </c>
      <c r="I24" s="7" t="s">
        <v>253</v>
      </c>
      <c r="K24" t="str">
        <f t="shared" si="0"/>
        <v xml:space="preserve">14 Saint Onge </v>
      </c>
      <c r="L24" s="7" t="s">
        <v>584</v>
      </c>
      <c r="M24" t="s">
        <v>254</v>
      </c>
      <c r="N24" s="14" t="s">
        <v>170</v>
      </c>
      <c r="O24" s="7" t="s">
        <v>166</v>
      </c>
      <c r="P24" s="7" t="s">
        <v>255</v>
      </c>
      <c r="Q24" s="8" t="str">
        <f>A24&amp;" "&amp;B24&amp;" - "&amp;H24</f>
        <v>Eriks Desbiens - Not Yet Started</v>
      </c>
      <c r="R24" s="8" t="s">
        <v>381</v>
      </c>
    </row>
    <row r="25" spans="1:18" x14ac:dyDescent="0.25">
      <c r="A25" s="8" t="s">
        <v>104</v>
      </c>
      <c r="B25" s="8" t="s">
        <v>156</v>
      </c>
      <c r="C25" s="7">
        <v>9</v>
      </c>
      <c r="D25" s="7" t="s">
        <v>435</v>
      </c>
      <c r="E25" s="7">
        <v>3</v>
      </c>
      <c r="F25" s="7" t="s">
        <v>439</v>
      </c>
      <c r="G25" s="9">
        <v>50</v>
      </c>
      <c r="H25" s="13" t="s">
        <v>446</v>
      </c>
      <c r="I25" s="7" t="s">
        <v>335</v>
      </c>
      <c r="J25" s="7" t="s">
        <v>336</v>
      </c>
      <c r="K25" t="str">
        <f t="shared" si="0"/>
        <v>8600 Chemin Devonshire Unit 21</v>
      </c>
      <c r="L25" s="7" t="s">
        <v>585</v>
      </c>
      <c r="M25" t="s">
        <v>181</v>
      </c>
      <c r="N25" s="14" t="s">
        <v>170</v>
      </c>
      <c r="O25" s="7" t="s">
        <v>166</v>
      </c>
      <c r="P25" s="7" t="s">
        <v>337</v>
      </c>
      <c r="Q25" s="8" t="str">
        <f>A25&amp;" "&amp;B25&amp;" - "&amp;H25</f>
        <v>David Desjardins - In Progress</v>
      </c>
      <c r="R25" s="8" t="s">
        <v>420</v>
      </c>
    </row>
    <row r="26" spans="1:18" x14ac:dyDescent="0.25">
      <c r="A26" s="8" t="s">
        <v>152</v>
      </c>
      <c r="B26" s="8" t="s">
        <v>151</v>
      </c>
      <c r="C26" s="7">
        <v>9</v>
      </c>
      <c r="D26" s="7" t="s">
        <v>435</v>
      </c>
      <c r="E26" s="7">
        <v>3</v>
      </c>
      <c r="F26" s="7" t="s">
        <v>438</v>
      </c>
      <c r="G26" s="9">
        <v>100</v>
      </c>
      <c r="H26" s="13" t="s">
        <v>444</v>
      </c>
      <c r="I26" s="7" t="s">
        <v>326</v>
      </c>
      <c r="K26" t="str">
        <f t="shared" si="0"/>
        <v xml:space="preserve">35 Basswood Ave Box 21 </v>
      </c>
      <c r="L26" s="7" t="s">
        <v>586</v>
      </c>
      <c r="M26" t="s">
        <v>327</v>
      </c>
      <c r="N26" s="14" t="s">
        <v>165</v>
      </c>
      <c r="O26" s="7" t="s">
        <v>166</v>
      </c>
      <c r="P26" s="7" t="s">
        <v>328</v>
      </c>
      <c r="Q26" s="8" t="str">
        <f>A26&amp;" "&amp;B26&amp;" - "&amp;H26</f>
        <v>Ross Di Mario - Not Yet Started</v>
      </c>
      <c r="R26" s="8" t="s">
        <v>417</v>
      </c>
    </row>
    <row r="27" spans="1:18" x14ac:dyDescent="0.25">
      <c r="A27" s="8" t="s">
        <v>52</v>
      </c>
      <c r="B27" s="8" t="s">
        <v>51</v>
      </c>
      <c r="C27" s="7">
        <v>3</v>
      </c>
      <c r="D27" s="7" t="s">
        <v>435</v>
      </c>
      <c r="E27" s="7">
        <v>4</v>
      </c>
      <c r="F27" s="7" t="s">
        <v>439</v>
      </c>
      <c r="G27" s="9">
        <v>150</v>
      </c>
      <c r="H27" s="13" t="s">
        <v>445</v>
      </c>
      <c r="I27" s="7" t="s">
        <v>270</v>
      </c>
      <c r="K27" t="str">
        <f t="shared" si="0"/>
        <v xml:space="preserve">600 Dr Frederik Philips Blvd </v>
      </c>
      <c r="L27" s="7" t="s">
        <v>587</v>
      </c>
      <c r="M27" t="s">
        <v>250</v>
      </c>
      <c r="N27" s="14" t="s">
        <v>170</v>
      </c>
      <c r="O27" s="7" t="s">
        <v>166</v>
      </c>
      <c r="P27" s="7" t="s">
        <v>271</v>
      </c>
      <c r="Q27" s="8" t="str">
        <f>A27&amp;" "&amp;B27&amp;" - "&amp;H27</f>
        <v>Ron Dickinson - Ready</v>
      </c>
      <c r="R27" s="8" t="s">
        <v>362</v>
      </c>
    </row>
    <row r="28" spans="1:18" x14ac:dyDescent="0.25">
      <c r="A28" s="8" t="s">
        <v>13</v>
      </c>
      <c r="B28" s="8" t="s">
        <v>12</v>
      </c>
      <c r="C28" s="7">
        <v>1</v>
      </c>
      <c r="D28" s="7" t="s">
        <v>435</v>
      </c>
      <c r="E28" s="7">
        <v>3</v>
      </c>
      <c r="F28" s="7" t="s">
        <v>438</v>
      </c>
      <c r="G28" s="9">
        <v>500</v>
      </c>
      <c r="H28" s="13" t="s">
        <v>445</v>
      </c>
      <c r="I28" s="7" t="s">
        <v>168</v>
      </c>
      <c r="K28" t="str">
        <f t="shared" si="0"/>
        <v xml:space="preserve">7101 Notre Dame St  </v>
      </c>
      <c r="L28" s="7" t="s">
        <v>575</v>
      </c>
      <c r="M28" t="s">
        <v>169</v>
      </c>
      <c r="N28" s="14" t="s">
        <v>170</v>
      </c>
      <c r="O28" s="7" t="s">
        <v>166</v>
      </c>
      <c r="P28" s="7" t="s">
        <v>171</v>
      </c>
      <c r="Q28" s="8" t="str">
        <f>A28&amp;" "&amp;B28&amp;" - "&amp;H28</f>
        <v>Richard Dorion - Ready</v>
      </c>
      <c r="R28" s="8" t="s">
        <v>342</v>
      </c>
    </row>
    <row r="29" spans="1:18" x14ac:dyDescent="0.25">
      <c r="A29" s="8" t="s">
        <v>132</v>
      </c>
      <c r="B29" s="8" t="s">
        <v>131</v>
      </c>
      <c r="C29" s="7">
        <v>7</v>
      </c>
      <c r="D29" s="7" t="s">
        <v>434</v>
      </c>
      <c r="E29" s="7">
        <v>1</v>
      </c>
      <c r="F29" s="7" t="s">
        <v>438</v>
      </c>
      <c r="G29" s="9">
        <v>200</v>
      </c>
      <c r="H29" s="13" t="s">
        <v>446</v>
      </c>
      <c r="I29" s="7" t="s">
        <v>306</v>
      </c>
      <c r="K29" t="str">
        <f t="shared" si="0"/>
        <v xml:space="preserve">375 Chemin Saint Francois Quest </v>
      </c>
      <c r="L29" s="7" t="s">
        <v>574</v>
      </c>
      <c r="M29" t="s">
        <v>307</v>
      </c>
      <c r="N29" s="14" t="s">
        <v>170</v>
      </c>
      <c r="O29" s="7" t="s">
        <v>166</v>
      </c>
      <c r="P29" s="7" t="s">
        <v>308</v>
      </c>
      <c r="Q29" s="8" t="str">
        <f>A29&amp;" "&amp;B29&amp;" - "&amp;H29</f>
        <v>Ramon Drolet - In Progress</v>
      </c>
      <c r="R29" s="8" t="s">
        <v>406</v>
      </c>
    </row>
    <row r="30" spans="1:18" x14ac:dyDescent="0.25">
      <c r="A30" s="8" t="s">
        <v>100</v>
      </c>
      <c r="B30" s="8" t="s">
        <v>99</v>
      </c>
      <c r="C30" s="7">
        <v>5</v>
      </c>
      <c r="D30" s="7" t="s">
        <v>435</v>
      </c>
      <c r="E30" s="7">
        <v>2</v>
      </c>
      <c r="F30" s="7" t="s">
        <v>438</v>
      </c>
      <c r="G30" s="9">
        <v>200</v>
      </c>
      <c r="H30" s="13" t="s">
        <v>444</v>
      </c>
      <c r="I30" s="7" t="s">
        <v>276</v>
      </c>
      <c r="K30" t="str">
        <f t="shared" si="0"/>
        <v xml:space="preserve">15 Vanderbilt Dr </v>
      </c>
      <c r="L30" s="7" t="s">
        <v>588</v>
      </c>
      <c r="M30" t="s">
        <v>277</v>
      </c>
      <c r="N30" s="14" t="s">
        <v>278</v>
      </c>
      <c r="O30" s="7" t="s">
        <v>166</v>
      </c>
      <c r="P30" s="7" t="s">
        <v>279</v>
      </c>
      <c r="Q30" s="8" t="str">
        <f>A30&amp;" "&amp;B30&amp;" - "&amp;H30</f>
        <v>Geoff Dusome - Not Yet Started</v>
      </c>
      <c r="R30" s="8" t="s">
        <v>389</v>
      </c>
    </row>
    <row r="31" spans="1:18" x14ac:dyDescent="0.25">
      <c r="A31" s="8" t="s">
        <v>98</v>
      </c>
      <c r="B31" s="8" t="s">
        <v>121</v>
      </c>
      <c r="C31" s="7">
        <v>7</v>
      </c>
      <c r="D31" s="7" t="s">
        <v>434</v>
      </c>
      <c r="E31" s="7">
        <v>1</v>
      </c>
      <c r="F31" s="7" t="s">
        <v>438</v>
      </c>
      <c r="G31" s="9">
        <v>150</v>
      </c>
      <c r="H31" s="13" t="s">
        <v>446</v>
      </c>
      <c r="I31" s="7" t="s">
        <v>293</v>
      </c>
      <c r="K31" t="str">
        <f t="shared" si="0"/>
        <v xml:space="preserve">55 Summit Street </v>
      </c>
      <c r="L31" s="7" t="s">
        <v>589</v>
      </c>
      <c r="M31" t="s">
        <v>201</v>
      </c>
      <c r="N31" s="14" t="s">
        <v>194</v>
      </c>
      <c r="O31" s="7" t="s">
        <v>166</v>
      </c>
      <c r="P31" s="7" t="s">
        <v>294</v>
      </c>
      <c r="Q31" s="8" t="str">
        <f>A31&amp;" "&amp;B31&amp;" - "&amp;H31</f>
        <v>John Enns - In Progress</v>
      </c>
      <c r="R31" s="8" t="s">
        <v>400</v>
      </c>
    </row>
    <row r="32" spans="1:18" x14ac:dyDescent="0.25">
      <c r="A32" s="8" t="s">
        <v>82</v>
      </c>
      <c r="B32" s="8" t="s">
        <v>148</v>
      </c>
      <c r="C32" s="7">
        <v>8</v>
      </c>
      <c r="D32" s="7" t="s">
        <v>434</v>
      </c>
      <c r="E32" s="7">
        <v>1</v>
      </c>
      <c r="F32" s="7" t="s">
        <v>440</v>
      </c>
      <c r="G32" s="9">
        <v>150</v>
      </c>
      <c r="H32" s="13" t="s">
        <v>446</v>
      </c>
      <c r="I32" s="7" t="s">
        <v>321</v>
      </c>
      <c r="K32" t="str">
        <f t="shared" si="0"/>
        <v xml:space="preserve">233 Boylan </v>
      </c>
      <c r="L32" s="7" t="s">
        <v>590</v>
      </c>
      <c r="M32" t="s">
        <v>322</v>
      </c>
      <c r="N32" s="14" t="s">
        <v>170</v>
      </c>
      <c r="O32" s="7" t="s">
        <v>166</v>
      </c>
      <c r="P32" s="7" t="s">
        <v>323</v>
      </c>
      <c r="Q32" s="8" t="str">
        <f>A32&amp;" "&amp;B32&amp;" - "&amp;H32</f>
        <v>Robert Faccone - In Progress</v>
      </c>
      <c r="R32" s="8" t="s">
        <v>415</v>
      </c>
    </row>
    <row r="33" spans="1:18" x14ac:dyDescent="0.25">
      <c r="A33" s="8" t="s">
        <v>80</v>
      </c>
      <c r="B33" s="8" t="s">
        <v>79</v>
      </c>
      <c r="C33" s="7">
        <v>4</v>
      </c>
      <c r="D33" s="7" t="s">
        <v>434</v>
      </c>
      <c r="E33" s="7">
        <v>3</v>
      </c>
      <c r="F33" s="7" t="s">
        <v>441</v>
      </c>
      <c r="G33" s="9">
        <v>0</v>
      </c>
      <c r="H33" s="13" t="s">
        <v>444</v>
      </c>
      <c r="I33" s="7" t="s">
        <v>186</v>
      </c>
      <c r="K33" t="str">
        <f t="shared" si="0"/>
        <v xml:space="preserve">805 Route 143 </v>
      </c>
      <c r="L33" s="7" t="s">
        <v>583</v>
      </c>
      <c r="M33" t="s">
        <v>187</v>
      </c>
      <c r="N33" s="14" t="s">
        <v>170</v>
      </c>
      <c r="O33" s="7" t="s">
        <v>166</v>
      </c>
      <c r="P33" s="7" t="s">
        <v>188</v>
      </c>
      <c r="Q33" s="8" t="str">
        <f>A33&amp;" "&amp;B33&amp;" - "&amp;H33</f>
        <v>Gordon Fielenbach - Not Yet Started</v>
      </c>
      <c r="R33" s="8" t="s">
        <v>378</v>
      </c>
    </row>
    <row r="34" spans="1:18" x14ac:dyDescent="0.25">
      <c r="A34" s="8" t="s">
        <v>39</v>
      </c>
      <c r="B34" s="8" t="s">
        <v>38</v>
      </c>
      <c r="C34" s="7">
        <v>2</v>
      </c>
      <c r="D34" s="7" t="s">
        <v>434</v>
      </c>
      <c r="E34" s="7">
        <v>5</v>
      </c>
      <c r="F34" s="7" t="s">
        <v>442</v>
      </c>
      <c r="G34" s="9">
        <v>200</v>
      </c>
      <c r="H34" s="13" t="s">
        <v>444</v>
      </c>
      <c r="I34" s="7" t="s">
        <v>200</v>
      </c>
      <c r="K34" t="str">
        <f t="shared" ref="K34:K65" si="1">CONCATENATE(I34," ", J34)</f>
        <v xml:space="preserve">4828 Mount Royal Gate SW </v>
      </c>
      <c r="L34" s="7" t="s">
        <v>589</v>
      </c>
      <c r="M34" t="s">
        <v>201</v>
      </c>
      <c r="N34" s="14" t="s">
        <v>194</v>
      </c>
      <c r="O34" s="7" t="s">
        <v>166</v>
      </c>
      <c r="P34" s="7" t="s">
        <v>202</v>
      </c>
      <c r="Q34" s="8" t="str">
        <f>A34&amp;" "&amp;B34&amp;" - "&amp;H34</f>
        <v>Maureen Fleming - Not Yet Started</v>
      </c>
      <c r="R34" s="8" t="s">
        <v>355</v>
      </c>
    </row>
    <row r="35" spans="1:18" x14ac:dyDescent="0.25">
      <c r="A35" s="8" t="s">
        <v>33</v>
      </c>
      <c r="B35" s="8" t="s">
        <v>32</v>
      </c>
      <c r="C35" s="7">
        <v>2</v>
      </c>
      <c r="D35" s="7" t="s">
        <v>434</v>
      </c>
      <c r="E35" s="7">
        <v>2</v>
      </c>
      <c r="F35" s="7" t="s">
        <v>438</v>
      </c>
      <c r="G35" s="9">
        <v>100</v>
      </c>
      <c r="H35" s="13" t="s">
        <v>446</v>
      </c>
      <c r="I35" s="7" t="s">
        <v>189</v>
      </c>
      <c r="K35" t="str">
        <f t="shared" si="1"/>
        <v xml:space="preserve">1068 Glenashton Dr </v>
      </c>
      <c r="L35" s="7" t="s">
        <v>571</v>
      </c>
      <c r="M35" t="s">
        <v>190</v>
      </c>
      <c r="N35" s="14" t="s">
        <v>165</v>
      </c>
      <c r="O35" s="7" t="s">
        <v>166</v>
      </c>
      <c r="P35" s="7" t="s">
        <v>191</v>
      </c>
      <c r="Q35" s="8" t="str">
        <f>A35&amp;" "&amp;B35&amp;" - "&amp;H35</f>
        <v>Ioan Foo - In Progress</v>
      </c>
      <c r="R35" s="8" t="s">
        <v>352</v>
      </c>
    </row>
    <row r="36" spans="1:18" x14ac:dyDescent="0.25">
      <c r="A36" s="8" t="s">
        <v>130</v>
      </c>
      <c r="B36" s="8" t="s">
        <v>129</v>
      </c>
      <c r="C36" s="7">
        <v>7</v>
      </c>
      <c r="D36" s="7" t="s">
        <v>435</v>
      </c>
      <c r="E36" s="7">
        <v>4</v>
      </c>
      <c r="F36" s="7" t="s">
        <v>441</v>
      </c>
      <c r="G36" s="9">
        <v>500</v>
      </c>
      <c r="H36" s="13" t="s">
        <v>445</v>
      </c>
      <c r="I36" s="7" t="s">
        <v>303</v>
      </c>
      <c r="K36" t="str">
        <f t="shared" si="1"/>
        <v xml:space="preserve">3700 Gilmore Way </v>
      </c>
      <c r="L36" s="7" t="s">
        <v>569</v>
      </c>
      <c r="M36" t="s">
        <v>304</v>
      </c>
      <c r="N36" s="14" t="s">
        <v>217</v>
      </c>
      <c r="O36" s="7" t="s">
        <v>166</v>
      </c>
      <c r="P36" s="7" t="s">
        <v>305</v>
      </c>
      <c r="Q36" s="8" t="str">
        <f>A36&amp;" "&amp;B36&amp;" - "&amp;H36</f>
        <v>Ellen Francis - Ready</v>
      </c>
      <c r="R36" s="8" t="s">
        <v>405</v>
      </c>
    </row>
    <row r="37" spans="1:18" x14ac:dyDescent="0.25">
      <c r="A37" s="8" t="s">
        <v>44</v>
      </c>
      <c r="B37" s="8" t="s">
        <v>43</v>
      </c>
      <c r="C37" s="7">
        <v>2</v>
      </c>
      <c r="D37" s="7" t="s">
        <v>434</v>
      </c>
      <c r="E37" s="7">
        <v>5</v>
      </c>
      <c r="F37" s="7" t="s">
        <v>438</v>
      </c>
      <c r="G37" s="9">
        <v>1000</v>
      </c>
      <c r="H37" s="13" t="s">
        <v>446</v>
      </c>
      <c r="I37" s="7" t="s">
        <v>295</v>
      </c>
      <c r="J37" s="7" t="s">
        <v>433</v>
      </c>
      <c r="K37" t="str">
        <f t="shared" si="1"/>
        <v>6150 Kennedy Rd Unit 12</v>
      </c>
      <c r="L37" s="7" t="s">
        <v>591</v>
      </c>
      <c r="M37" t="s">
        <v>259</v>
      </c>
      <c r="N37" s="14" t="s">
        <v>165</v>
      </c>
      <c r="O37" s="7" t="s">
        <v>166</v>
      </c>
      <c r="P37" s="7" t="s">
        <v>296</v>
      </c>
      <c r="Q37" s="8" t="str">
        <f>A37&amp;" "&amp;B37&amp;" - "&amp;H37</f>
        <v>Adil Frank - In Progress</v>
      </c>
      <c r="R37" s="8" t="s">
        <v>358</v>
      </c>
    </row>
    <row r="38" spans="1:18" x14ac:dyDescent="0.25">
      <c r="A38" s="8" t="s">
        <v>74</v>
      </c>
      <c r="B38" s="8" t="s">
        <v>73</v>
      </c>
      <c r="C38" s="7">
        <v>4</v>
      </c>
      <c r="D38" s="7" t="s">
        <v>434</v>
      </c>
      <c r="E38" s="7">
        <v>2</v>
      </c>
      <c r="F38" s="7" t="s">
        <v>441</v>
      </c>
      <c r="G38" s="9">
        <v>200</v>
      </c>
      <c r="H38" s="13" t="s">
        <v>446</v>
      </c>
      <c r="I38" s="7" t="s">
        <v>242</v>
      </c>
      <c r="K38" t="str">
        <f t="shared" si="1"/>
        <v xml:space="preserve">610 Des Tulipes </v>
      </c>
      <c r="L38" s="7" t="s">
        <v>592</v>
      </c>
      <c r="M38" t="s">
        <v>243</v>
      </c>
      <c r="N38" s="14" t="s">
        <v>170</v>
      </c>
      <c r="O38" s="7" t="s">
        <v>166</v>
      </c>
      <c r="P38" s="7" t="s">
        <v>244</v>
      </c>
      <c r="Q38" s="8" t="str">
        <f>A38&amp;" "&amp;B38&amp;" - "&amp;H38</f>
        <v>Don Gloutnay - In Progress</v>
      </c>
      <c r="R38" s="8" t="s">
        <v>374</v>
      </c>
    </row>
    <row r="39" spans="1:18" x14ac:dyDescent="0.25">
      <c r="A39" s="8" t="s">
        <v>15</v>
      </c>
      <c r="B39" s="8" t="s">
        <v>14</v>
      </c>
      <c r="C39" s="7">
        <v>1</v>
      </c>
      <c r="D39" s="7" t="s">
        <v>435</v>
      </c>
      <c r="E39" s="7">
        <v>3</v>
      </c>
      <c r="F39" s="7" t="s">
        <v>438</v>
      </c>
      <c r="G39" s="9">
        <v>200</v>
      </c>
      <c r="H39" s="13" t="s">
        <v>444</v>
      </c>
      <c r="I39" s="7" t="s">
        <v>172</v>
      </c>
      <c r="K39" t="str">
        <f t="shared" si="1"/>
        <v xml:space="preserve">8580 Esplanade Ave </v>
      </c>
      <c r="L39" s="7" t="s">
        <v>575</v>
      </c>
      <c r="M39" t="s">
        <v>169</v>
      </c>
      <c r="N39" s="14" t="s">
        <v>170</v>
      </c>
      <c r="O39" s="7" t="s">
        <v>166</v>
      </c>
      <c r="P39" s="7" t="s">
        <v>173</v>
      </c>
      <c r="Q39" s="8" t="str">
        <f>A39&amp;" "&amp;B39&amp;" - "&amp;H39</f>
        <v>Sanjay Gougeon - Not Yet Started</v>
      </c>
      <c r="R39" s="8" t="s">
        <v>343</v>
      </c>
    </row>
    <row r="40" spans="1:18" x14ac:dyDescent="0.25">
      <c r="A40" s="8" t="s">
        <v>95</v>
      </c>
      <c r="B40" s="8" t="s">
        <v>94</v>
      </c>
      <c r="C40" s="7">
        <v>5</v>
      </c>
      <c r="D40" s="7" t="s">
        <v>435</v>
      </c>
      <c r="E40" s="7">
        <v>1</v>
      </c>
      <c r="F40" s="7" t="s">
        <v>438</v>
      </c>
      <c r="G40" s="9">
        <v>200</v>
      </c>
      <c r="H40" s="13" t="s">
        <v>444</v>
      </c>
      <c r="I40" s="7" t="s">
        <v>267</v>
      </c>
      <c r="J40" s="7" t="s">
        <v>268</v>
      </c>
      <c r="K40" t="str">
        <f t="shared" si="1"/>
        <v>4278 Beaconfield #3271</v>
      </c>
      <c r="L40" s="7" t="s">
        <v>575</v>
      </c>
      <c r="M40" t="s">
        <v>169</v>
      </c>
      <c r="N40" s="14" t="s">
        <v>170</v>
      </c>
      <c r="O40" s="7" t="s">
        <v>166</v>
      </c>
      <c r="P40" s="7" t="s">
        <v>269</v>
      </c>
      <c r="Q40" s="8" t="str">
        <f>A40&amp;" "&amp;B40&amp;" - "&amp;H40</f>
        <v>Allen Gravel - Not Yet Started</v>
      </c>
      <c r="R40" s="8" t="s">
        <v>386</v>
      </c>
    </row>
    <row r="41" spans="1:18" x14ac:dyDescent="0.25">
      <c r="A41" s="8" t="s">
        <v>50</v>
      </c>
      <c r="B41" s="8" t="s">
        <v>49</v>
      </c>
      <c r="C41" s="7">
        <v>3</v>
      </c>
      <c r="D41" s="7" t="s">
        <v>435</v>
      </c>
      <c r="E41" s="7">
        <v>1</v>
      </c>
      <c r="F41" s="7" t="s">
        <v>442</v>
      </c>
      <c r="G41" s="9">
        <v>50</v>
      </c>
      <c r="H41" s="13" t="s">
        <v>444</v>
      </c>
      <c r="I41" s="7" t="s">
        <v>212</v>
      </c>
      <c r="K41" t="str">
        <f t="shared" si="1"/>
        <v xml:space="preserve">198 Pearl Street East </v>
      </c>
      <c r="L41" s="7" t="s">
        <v>593</v>
      </c>
      <c r="M41" t="s">
        <v>213</v>
      </c>
      <c r="N41" s="14" t="s">
        <v>165</v>
      </c>
      <c r="O41" s="7" t="s">
        <v>166</v>
      </c>
      <c r="P41" s="7" t="s">
        <v>214</v>
      </c>
      <c r="Q41" s="8" t="str">
        <f>A41&amp;" "&amp;B41&amp;" - "&amp;H41</f>
        <v>Tania Green - Not Yet Started</v>
      </c>
      <c r="R41" s="8" t="s">
        <v>361</v>
      </c>
    </row>
    <row r="42" spans="1:18" x14ac:dyDescent="0.25">
      <c r="A42" s="8" t="s">
        <v>98</v>
      </c>
      <c r="B42" s="8" t="s">
        <v>153</v>
      </c>
      <c r="C42" s="7">
        <v>9</v>
      </c>
      <c r="D42" s="7" t="s">
        <v>434</v>
      </c>
      <c r="E42" s="7">
        <v>1</v>
      </c>
      <c r="F42" s="7" t="s">
        <v>442</v>
      </c>
      <c r="G42" s="9">
        <v>200</v>
      </c>
      <c r="H42" s="13" t="s">
        <v>446</v>
      </c>
      <c r="I42" s="7" t="s">
        <v>329</v>
      </c>
      <c r="K42" t="str">
        <f t="shared" si="1"/>
        <v xml:space="preserve">18 Forest Ave </v>
      </c>
      <c r="L42" s="7" t="s">
        <v>594</v>
      </c>
      <c r="M42" t="s">
        <v>330</v>
      </c>
      <c r="N42" s="14" t="s">
        <v>165</v>
      </c>
      <c r="O42" s="7" t="s">
        <v>166</v>
      </c>
      <c r="P42" s="7" t="s">
        <v>331</v>
      </c>
      <c r="Q42" s="8" t="str">
        <f>A42&amp;" "&amp;B42&amp;" - "&amp;H42</f>
        <v>John Hickey - In Progress</v>
      </c>
      <c r="R42" s="8" t="s">
        <v>418</v>
      </c>
    </row>
    <row r="43" spans="1:18" x14ac:dyDescent="0.25">
      <c r="A43" s="8" t="s">
        <v>125</v>
      </c>
      <c r="B43" s="8" t="s">
        <v>124</v>
      </c>
      <c r="C43" s="7">
        <v>7</v>
      </c>
      <c r="D43" s="7" t="s">
        <v>435</v>
      </c>
      <c r="E43" s="7">
        <v>2</v>
      </c>
      <c r="F43" s="7" t="s">
        <v>438</v>
      </c>
      <c r="G43" s="9">
        <v>200</v>
      </c>
      <c r="H43" s="13" t="s">
        <v>446</v>
      </c>
      <c r="I43" s="7" t="s">
        <v>431</v>
      </c>
      <c r="K43" t="str">
        <f t="shared" si="1"/>
        <v xml:space="preserve">1520 United Blvd </v>
      </c>
      <c r="L43" s="7" t="s">
        <v>595</v>
      </c>
      <c r="M43" t="s">
        <v>246</v>
      </c>
      <c r="N43" s="14" t="s">
        <v>217</v>
      </c>
      <c r="O43" s="7" t="s">
        <v>166</v>
      </c>
      <c r="P43" s="7" t="s">
        <v>247</v>
      </c>
      <c r="Q43" s="8" t="str">
        <f>A43&amp;" "&amp;B43&amp;" - "&amp;H43</f>
        <v>Phillipe Homburg - In Progress</v>
      </c>
      <c r="R43" s="8" t="s">
        <v>402</v>
      </c>
    </row>
    <row r="44" spans="1:18" x14ac:dyDescent="0.25">
      <c r="A44" s="8" t="s">
        <v>145</v>
      </c>
      <c r="B44" s="8" t="s">
        <v>144</v>
      </c>
      <c r="C44" s="7">
        <v>8</v>
      </c>
      <c r="D44" s="7" t="s">
        <v>434</v>
      </c>
      <c r="E44" s="7">
        <v>1</v>
      </c>
      <c r="F44" s="7" t="s">
        <v>438</v>
      </c>
      <c r="G44" s="9">
        <v>200</v>
      </c>
      <c r="H44" s="13" t="s">
        <v>444</v>
      </c>
      <c r="I44" s="7" t="s">
        <v>432</v>
      </c>
      <c r="K44" t="str">
        <f t="shared" si="1"/>
        <v xml:space="preserve">1555 United Blvd </v>
      </c>
      <c r="L44" s="7" t="s">
        <v>595</v>
      </c>
      <c r="M44" t="s">
        <v>246</v>
      </c>
      <c r="N44" s="14" t="s">
        <v>217</v>
      </c>
      <c r="O44" s="7" t="s">
        <v>166</v>
      </c>
      <c r="P44" s="7" t="s">
        <v>247</v>
      </c>
      <c r="Q44" s="8" t="str">
        <f>A44&amp;" "&amp;B44&amp;" - "&amp;H44</f>
        <v>Hamid Hoon - Not Yet Started</v>
      </c>
      <c r="R44" s="8" t="s">
        <v>413</v>
      </c>
    </row>
    <row r="45" spans="1:18" x14ac:dyDescent="0.25">
      <c r="A45" s="8" t="s">
        <v>37</v>
      </c>
      <c r="B45" s="8" t="s">
        <v>36</v>
      </c>
      <c r="C45" s="7">
        <v>2</v>
      </c>
      <c r="D45" s="7" t="s">
        <v>434</v>
      </c>
      <c r="E45" s="7">
        <v>5</v>
      </c>
      <c r="F45" s="7" t="s">
        <v>438</v>
      </c>
      <c r="G45" s="9">
        <v>50</v>
      </c>
      <c r="H45" s="13" t="s">
        <v>444</v>
      </c>
      <c r="I45" s="7" t="s">
        <v>196</v>
      </c>
      <c r="J45" s="7" t="s">
        <v>197</v>
      </c>
      <c r="K45" t="str">
        <f t="shared" si="1"/>
        <v>406 Grange Road Apt H</v>
      </c>
      <c r="L45" s="7" t="s">
        <v>596</v>
      </c>
      <c r="M45" t="s">
        <v>198</v>
      </c>
      <c r="N45" s="14" t="s">
        <v>165</v>
      </c>
      <c r="O45" s="7" t="s">
        <v>166</v>
      </c>
      <c r="P45" s="7" t="s">
        <v>199</v>
      </c>
      <c r="Q45" s="8" t="str">
        <f>A45&amp;" "&amp;B45&amp;" - "&amp;H45</f>
        <v>Henry Johnston - Not Yet Started</v>
      </c>
      <c r="R45" s="8" t="s">
        <v>354</v>
      </c>
    </row>
    <row r="46" spans="1:18" x14ac:dyDescent="0.25">
      <c r="A46" s="8" t="s">
        <v>120</v>
      </c>
      <c r="B46" s="8" t="s">
        <v>119</v>
      </c>
      <c r="C46" s="7">
        <v>6</v>
      </c>
      <c r="D46" s="7" t="s">
        <v>435</v>
      </c>
      <c r="E46" s="7">
        <v>1</v>
      </c>
      <c r="F46" s="7" t="s">
        <v>438</v>
      </c>
      <c r="G46" s="9">
        <v>200</v>
      </c>
      <c r="H46" s="13" t="s">
        <v>444</v>
      </c>
      <c r="I46" s="7" t="s">
        <v>290</v>
      </c>
      <c r="K46" t="str">
        <f t="shared" si="1"/>
        <v xml:space="preserve">54 Lewis Cres </v>
      </c>
      <c r="L46" s="7" t="s">
        <v>597</v>
      </c>
      <c r="M46" t="s">
        <v>291</v>
      </c>
      <c r="N46" s="14" t="s">
        <v>165</v>
      </c>
      <c r="O46" s="7" t="s">
        <v>166</v>
      </c>
      <c r="P46" s="7" t="s">
        <v>292</v>
      </c>
      <c r="Q46" s="8" t="str">
        <f>A46&amp;" "&amp;B46&amp;" - "&amp;H46</f>
        <v>Alan Kaufman - Not Yet Started</v>
      </c>
      <c r="R46" s="8" t="s">
        <v>399</v>
      </c>
    </row>
    <row r="47" spans="1:18" x14ac:dyDescent="0.25">
      <c r="A47" s="8" t="s">
        <v>29</v>
      </c>
      <c r="B47" s="8" t="s">
        <v>28</v>
      </c>
      <c r="C47" s="7">
        <v>2</v>
      </c>
      <c r="D47" s="7" t="s">
        <v>434</v>
      </c>
      <c r="E47" s="7">
        <v>3</v>
      </c>
      <c r="F47" s="7" t="s">
        <v>441</v>
      </c>
      <c r="G47" s="9">
        <v>150</v>
      </c>
      <c r="H47" s="13" t="s">
        <v>446</v>
      </c>
      <c r="I47" s="7" t="s">
        <v>186</v>
      </c>
      <c r="K47" t="str">
        <f t="shared" si="1"/>
        <v xml:space="preserve">805 Route 143 </v>
      </c>
      <c r="L47" s="7" t="s">
        <v>583</v>
      </c>
      <c r="M47" t="s">
        <v>187</v>
      </c>
      <c r="N47" s="14" t="s">
        <v>170</v>
      </c>
      <c r="O47" s="7" t="s">
        <v>166</v>
      </c>
      <c r="P47" s="7" t="s">
        <v>188</v>
      </c>
      <c r="Q47" s="8" t="str">
        <f>A47&amp;" "&amp;B47&amp;" - "&amp;H47</f>
        <v>Luc Kither - In Progress</v>
      </c>
      <c r="R47" s="8" t="s">
        <v>350</v>
      </c>
    </row>
    <row r="48" spans="1:18" x14ac:dyDescent="0.25">
      <c r="A48" s="8" t="s">
        <v>29</v>
      </c>
      <c r="B48" s="8" t="s">
        <v>91</v>
      </c>
      <c r="C48" s="7">
        <v>5</v>
      </c>
      <c r="D48" s="7" t="s">
        <v>435</v>
      </c>
      <c r="E48" s="7">
        <v>3</v>
      </c>
      <c r="F48" s="7" t="s">
        <v>439</v>
      </c>
      <c r="G48" s="9">
        <v>200</v>
      </c>
      <c r="H48" s="13" t="s">
        <v>445</v>
      </c>
      <c r="I48" s="7" t="s">
        <v>261</v>
      </c>
      <c r="K48" t="str">
        <f t="shared" si="1"/>
        <v xml:space="preserve">79 De Varsovie </v>
      </c>
      <c r="L48" s="7" t="s">
        <v>598</v>
      </c>
      <c r="M48" t="s">
        <v>262</v>
      </c>
      <c r="N48" s="14" t="s">
        <v>170</v>
      </c>
      <c r="O48" s="7" t="s">
        <v>166</v>
      </c>
      <c r="P48" s="7" t="s">
        <v>263</v>
      </c>
      <c r="Q48" s="8" t="str">
        <f>A48&amp;" "&amp;B48&amp;" - "&amp;H48</f>
        <v>Luc L'Abbe - Ready</v>
      </c>
      <c r="R48" s="8" t="s">
        <v>384</v>
      </c>
    </row>
    <row r="49" spans="1:18" x14ac:dyDescent="0.25">
      <c r="A49" s="8" t="s">
        <v>88</v>
      </c>
      <c r="B49" s="8" t="s">
        <v>87</v>
      </c>
      <c r="C49" s="7">
        <v>5</v>
      </c>
      <c r="D49" s="7" t="s">
        <v>435</v>
      </c>
      <c r="E49" s="7">
        <v>2</v>
      </c>
      <c r="F49" s="7" t="s">
        <v>438</v>
      </c>
      <c r="G49" s="9">
        <v>400</v>
      </c>
      <c r="H49" s="13" t="s">
        <v>446</v>
      </c>
      <c r="I49" s="7" t="s">
        <v>256</v>
      </c>
      <c r="K49" t="str">
        <f t="shared" si="1"/>
        <v xml:space="preserve">3000 Cote Sainte Catherine  </v>
      </c>
      <c r="L49" s="7" t="s">
        <v>575</v>
      </c>
      <c r="M49" t="s">
        <v>169</v>
      </c>
      <c r="N49" s="14" t="s">
        <v>170</v>
      </c>
      <c r="O49" s="7" t="s">
        <v>166</v>
      </c>
      <c r="P49" s="7" t="s">
        <v>257</v>
      </c>
      <c r="Q49" s="8" t="str">
        <f>A49&amp;" "&amp;B49&amp;" - "&amp;H49</f>
        <v>Bernard Landry - In Progress</v>
      </c>
      <c r="R49" s="8" t="s">
        <v>382</v>
      </c>
    </row>
    <row r="50" spans="1:18" x14ac:dyDescent="0.25">
      <c r="A50" s="8" t="s">
        <v>78</v>
      </c>
      <c r="B50" s="8" t="s">
        <v>77</v>
      </c>
      <c r="C50" s="7">
        <v>4</v>
      </c>
      <c r="D50" s="7" t="s">
        <v>434</v>
      </c>
      <c r="E50" s="7">
        <v>1</v>
      </c>
      <c r="F50" s="7" t="s">
        <v>438</v>
      </c>
      <c r="G50" s="9">
        <v>150</v>
      </c>
      <c r="H50" s="13" t="s">
        <v>444</v>
      </c>
      <c r="I50" s="7" t="s">
        <v>248</v>
      </c>
      <c r="J50" s="7" t="s">
        <v>249</v>
      </c>
      <c r="K50" t="str">
        <f t="shared" si="1"/>
        <v>100 Boul Alexis-Nihon A-18</v>
      </c>
      <c r="L50" s="7" t="s">
        <v>587</v>
      </c>
      <c r="M50" t="s">
        <v>250</v>
      </c>
      <c r="N50" s="14" t="s">
        <v>170</v>
      </c>
      <c r="O50" s="7" t="s">
        <v>166</v>
      </c>
      <c r="P50" s="7" t="s">
        <v>251</v>
      </c>
      <c r="Q50" s="8" t="str">
        <f>A50&amp;" "&amp;B50&amp;" - "&amp;H50</f>
        <v>Charles Legentil - Not Yet Started</v>
      </c>
      <c r="R50" s="8" t="s">
        <v>377</v>
      </c>
    </row>
    <row r="51" spans="1:18" x14ac:dyDescent="0.25">
      <c r="A51" s="8" t="s">
        <v>98</v>
      </c>
      <c r="B51" s="8" t="s">
        <v>97</v>
      </c>
      <c r="C51" s="7">
        <v>5</v>
      </c>
      <c r="D51" s="7" t="s">
        <v>435</v>
      </c>
      <c r="E51" s="7">
        <v>3</v>
      </c>
      <c r="F51" s="7" t="s">
        <v>438</v>
      </c>
      <c r="G51" s="9">
        <v>150</v>
      </c>
      <c r="H51" s="13" t="s">
        <v>445</v>
      </c>
      <c r="I51" s="7" t="s">
        <v>272</v>
      </c>
      <c r="K51" t="str">
        <f t="shared" si="1"/>
        <v xml:space="preserve">51 Craig Dr </v>
      </c>
      <c r="L51" s="7" t="s">
        <v>599</v>
      </c>
      <c r="M51" t="s">
        <v>273</v>
      </c>
      <c r="N51" s="14" t="s">
        <v>274</v>
      </c>
      <c r="O51" s="7" t="s">
        <v>166</v>
      </c>
      <c r="P51" s="7" t="s">
        <v>275</v>
      </c>
      <c r="Q51" s="8" t="str">
        <f>A51&amp;" "&amp;B51&amp;" - "&amp;H51</f>
        <v>John Livingstone - Ready</v>
      </c>
      <c r="R51" s="8" t="s">
        <v>388</v>
      </c>
    </row>
    <row r="52" spans="1:18" x14ac:dyDescent="0.25">
      <c r="A52" s="8" t="s">
        <v>41</v>
      </c>
      <c r="B52" s="8" t="s">
        <v>42</v>
      </c>
      <c r="C52" s="7">
        <v>2</v>
      </c>
      <c r="D52" s="7" t="s">
        <v>434</v>
      </c>
      <c r="E52" s="7">
        <v>2</v>
      </c>
      <c r="F52" s="7" t="s">
        <v>442</v>
      </c>
      <c r="G52" s="9">
        <v>200</v>
      </c>
      <c r="H52" s="13" t="s">
        <v>445</v>
      </c>
      <c r="I52" s="7" t="s">
        <v>203</v>
      </c>
      <c r="K52" t="str">
        <f t="shared" si="1"/>
        <v xml:space="preserve">143 Huron Heights Dr </v>
      </c>
      <c r="L52" s="7" t="s">
        <v>600</v>
      </c>
      <c r="M52" t="s">
        <v>204</v>
      </c>
      <c r="N52" s="14" t="s">
        <v>165</v>
      </c>
      <c r="O52" s="7" t="s">
        <v>166</v>
      </c>
      <c r="P52" s="7" t="s">
        <v>205</v>
      </c>
      <c r="Q52" s="8" t="str">
        <f>A52&amp;" "&amp;B52&amp;" - "&amp;H52</f>
        <v>Michael Longley - Ready</v>
      </c>
      <c r="R52" s="8" t="s">
        <v>357</v>
      </c>
    </row>
    <row r="53" spans="1:18" x14ac:dyDescent="0.25">
      <c r="A53" s="8" t="s">
        <v>25</v>
      </c>
      <c r="B53" s="8" t="s">
        <v>24</v>
      </c>
      <c r="C53" s="7">
        <v>1</v>
      </c>
      <c r="D53" s="7" t="s">
        <v>435</v>
      </c>
      <c r="E53" s="7">
        <v>2</v>
      </c>
      <c r="F53" s="7" t="s">
        <v>438</v>
      </c>
      <c r="G53" s="9">
        <v>150</v>
      </c>
      <c r="H53" s="13" t="s">
        <v>445</v>
      </c>
      <c r="I53" s="7" t="s">
        <v>183</v>
      </c>
      <c r="J53" s="7" t="s">
        <v>184</v>
      </c>
      <c r="K53" t="str">
        <f t="shared" si="1"/>
        <v>155 Oakdale Rd Unit 109</v>
      </c>
      <c r="L53" s="7" t="s">
        <v>576</v>
      </c>
      <c r="M53" t="s">
        <v>164</v>
      </c>
      <c r="N53" s="14" t="s">
        <v>165</v>
      </c>
      <c r="O53" s="7" t="s">
        <v>166</v>
      </c>
      <c r="P53" s="7" t="s">
        <v>185</v>
      </c>
      <c r="Q53" s="8" t="str">
        <f>A53&amp;" "&amp;B53&amp;" - "&amp;H53</f>
        <v>Bill Luehof - Ready</v>
      </c>
      <c r="R53" s="8" t="s">
        <v>348</v>
      </c>
    </row>
    <row r="54" spans="1:18" x14ac:dyDescent="0.25">
      <c r="A54" s="8" t="s">
        <v>59</v>
      </c>
      <c r="B54" s="8" t="s">
        <v>58</v>
      </c>
      <c r="C54" s="7">
        <v>3</v>
      </c>
      <c r="D54" s="7" t="s">
        <v>435</v>
      </c>
      <c r="E54" s="7">
        <v>1</v>
      </c>
      <c r="F54" s="7" t="s">
        <v>438</v>
      </c>
      <c r="G54" s="9">
        <v>100</v>
      </c>
      <c r="H54" s="13" t="s">
        <v>445</v>
      </c>
      <c r="I54" s="7" t="s">
        <v>222</v>
      </c>
      <c r="K54" t="str">
        <f t="shared" si="1"/>
        <v xml:space="preserve">1555 Notre Dame E </v>
      </c>
      <c r="L54" s="7" t="s">
        <v>575</v>
      </c>
      <c r="M54" t="s">
        <v>169</v>
      </c>
      <c r="N54" s="14" t="s">
        <v>170</v>
      </c>
      <c r="O54" s="7" t="s">
        <v>166</v>
      </c>
      <c r="P54" s="7" t="s">
        <v>223</v>
      </c>
      <c r="Q54" s="8" t="str">
        <f>A54&amp;" "&amp;B54&amp;" - "&amp;H54</f>
        <v>Donald Maille - Ready</v>
      </c>
      <c r="R54" s="8" t="s">
        <v>366</v>
      </c>
    </row>
    <row r="55" spans="1:18" x14ac:dyDescent="0.25">
      <c r="A55" s="8" t="s">
        <v>158</v>
      </c>
      <c r="B55" s="8" t="s">
        <v>157</v>
      </c>
      <c r="C55" s="7">
        <v>9</v>
      </c>
      <c r="D55" s="7" t="s">
        <v>434</v>
      </c>
      <c r="E55" s="7">
        <v>1</v>
      </c>
      <c r="F55" s="7" t="s">
        <v>442</v>
      </c>
      <c r="G55" s="9">
        <v>100</v>
      </c>
      <c r="H55" s="13" t="s">
        <v>445</v>
      </c>
      <c r="I55" s="7" t="s">
        <v>338</v>
      </c>
      <c r="K55" t="str">
        <f t="shared" si="1"/>
        <v xml:space="preserve">5795 Don Murie St </v>
      </c>
      <c r="L55" s="7" t="s">
        <v>601</v>
      </c>
      <c r="M55" t="s">
        <v>339</v>
      </c>
      <c r="N55" s="14" t="s">
        <v>165</v>
      </c>
      <c r="O55" s="7" t="s">
        <v>166</v>
      </c>
      <c r="P55" s="7" t="s">
        <v>340</v>
      </c>
      <c r="Q55" s="8" t="str">
        <f>A55&amp;" "&amp;B55&amp;" - "&amp;H55</f>
        <v>Brent McAllister - Ready</v>
      </c>
      <c r="R55" s="8" t="s">
        <v>421</v>
      </c>
    </row>
    <row r="56" spans="1:18" x14ac:dyDescent="0.25">
      <c r="A56" s="8" t="s">
        <v>21</v>
      </c>
      <c r="B56" s="8" t="s">
        <v>20</v>
      </c>
      <c r="C56" s="7">
        <v>1</v>
      </c>
      <c r="D56" s="7" t="s">
        <v>435</v>
      </c>
      <c r="E56" s="7">
        <v>1</v>
      </c>
      <c r="F56" s="7" t="s">
        <v>438</v>
      </c>
      <c r="G56" s="9">
        <v>50</v>
      </c>
      <c r="H56" s="13" t="s">
        <v>445</v>
      </c>
      <c r="I56" s="7" t="s">
        <v>177</v>
      </c>
      <c r="K56" t="str">
        <f t="shared" si="1"/>
        <v xml:space="preserve">979 Cameron St </v>
      </c>
      <c r="L56" s="7" t="s">
        <v>602</v>
      </c>
      <c r="M56" t="s">
        <v>178</v>
      </c>
      <c r="N56" s="14" t="s">
        <v>165</v>
      </c>
      <c r="O56" s="7" t="s">
        <v>166</v>
      </c>
      <c r="P56" s="7" t="s">
        <v>179</v>
      </c>
      <c r="Q56" s="8" t="str">
        <f>A56&amp;" "&amp;B56&amp;" - "&amp;H56</f>
        <v>Qasim McDiarmid - Ready</v>
      </c>
      <c r="R56" s="8" t="s">
        <v>346</v>
      </c>
    </row>
    <row r="57" spans="1:18" x14ac:dyDescent="0.25">
      <c r="A57" s="8" t="s">
        <v>141</v>
      </c>
      <c r="B57" s="8" t="s">
        <v>140</v>
      </c>
      <c r="C57" s="7">
        <v>8</v>
      </c>
      <c r="D57" s="7" t="s">
        <v>434</v>
      </c>
      <c r="E57" s="7">
        <v>1</v>
      </c>
      <c r="F57" s="7" t="s">
        <v>439</v>
      </c>
      <c r="G57" s="9">
        <v>50</v>
      </c>
      <c r="H57" s="13" t="s">
        <v>446</v>
      </c>
      <c r="I57" s="7" t="s">
        <v>313</v>
      </c>
      <c r="K57" t="str">
        <f t="shared" si="1"/>
        <v xml:space="preserve">18055 Meloche </v>
      </c>
      <c r="L57" s="7" t="s">
        <v>603</v>
      </c>
      <c r="M57" t="s">
        <v>314</v>
      </c>
      <c r="N57" s="14" t="s">
        <v>170</v>
      </c>
      <c r="O57" s="7" t="s">
        <v>166</v>
      </c>
      <c r="P57" s="7" t="s">
        <v>315</v>
      </c>
      <c r="Q57" s="8" t="str">
        <f>A57&amp;" "&amp;B57&amp;" - "&amp;H57</f>
        <v>Garry Mercure - In Progress</v>
      </c>
      <c r="R57" s="8" t="s">
        <v>411</v>
      </c>
    </row>
    <row r="58" spans="1:18" x14ac:dyDescent="0.25">
      <c r="A58" s="8" t="s">
        <v>112</v>
      </c>
      <c r="B58" s="8" t="s">
        <v>111</v>
      </c>
      <c r="C58" s="7">
        <v>6</v>
      </c>
      <c r="D58" s="7" t="s">
        <v>434</v>
      </c>
      <c r="E58" s="7">
        <v>4</v>
      </c>
      <c r="F58" s="7" t="s">
        <v>438</v>
      </c>
      <c r="G58" s="9">
        <v>200</v>
      </c>
      <c r="H58" s="13" t="s">
        <v>445</v>
      </c>
      <c r="I58" s="7" t="s">
        <v>288</v>
      </c>
      <c r="K58" t="str">
        <f t="shared" si="1"/>
        <v xml:space="preserve">3000 Merivale Rd </v>
      </c>
      <c r="L58" s="7" t="s">
        <v>578</v>
      </c>
      <c r="M58" t="s">
        <v>210</v>
      </c>
      <c r="N58" s="14" t="s">
        <v>165</v>
      </c>
      <c r="O58" s="7" t="s">
        <v>166</v>
      </c>
      <c r="P58" s="7" t="s">
        <v>289</v>
      </c>
      <c r="Q58" s="8" t="str">
        <f>A58&amp;" "&amp;B58&amp;" - "&amp;H58</f>
        <v>Reinaldo Meyers - Ready</v>
      </c>
      <c r="R58" s="8" t="s">
        <v>395</v>
      </c>
    </row>
    <row r="59" spans="1:18" x14ac:dyDescent="0.25">
      <c r="A59" s="8" t="s">
        <v>90</v>
      </c>
      <c r="B59" s="8" t="s">
        <v>89</v>
      </c>
      <c r="C59" s="7">
        <v>5</v>
      </c>
      <c r="D59" s="7" t="s">
        <v>435</v>
      </c>
      <c r="E59" s="7">
        <v>1</v>
      </c>
      <c r="F59" s="7" t="s">
        <v>442</v>
      </c>
      <c r="G59" s="9">
        <v>200</v>
      </c>
      <c r="H59" s="13" t="s">
        <v>446</v>
      </c>
      <c r="I59" s="7" t="s">
        <v>258</v>
      </c>
      <c r="K59" t="str">
        <f t="shared" si="1"/>
        <v xml:space="preserve">Townhouse 26 </v>
      </c>
      <c r="L59" s="7" t="s">
        <v>591</v>
      </c>
      <c r="M59" t="s">
        <v>259</v>
      </c>
      <c r="N59" s="14" t="s">
        <v>165</v>
      </c>
      <c r="O59" s="7" t="s">
        <v>166</v>
      </c>
      <c r="P59" s="7" t="s">
        <v>260</v>
      </c>
      <c r="Q59" s="8" t="str">
        <f>A59&amp;" "&amp;B59&amp;" - "&amp;H59</f>
        <v>Claude Murphy - In Progress</v>
      </c>
      <c r="R59" s="8" t="s">
        <v>383</v>
      </c>
    </row>
    <row r="60" spans="1:18" x14ac:dyDescent="0.25">
      <c r="A60" s="8" t="s">
        <v>123</v>
      </c>
      <c r="B60" s="8" t="s">
        <v>122</v>
      </c>
      <c r="C60" s="7">
        <v>7</v>
      </c>
      <c r="D60" s="7" t="s">
        <v>435</v>
      </c>
      <c r="E60" s="7">
        <v>1</v>
      </c>
      <c r="F60" s="7" t="s">
        <v>438</v>
      </c>
      <c r="G60" s="9">
        <v>200</v>
      </c>
      <c r="H60" s="13" t="s">
        <v>445</v>
      </c>
      <c r="I60" s="7" t="s">
        <v>295</v>
      </c>
      <c r="J60" s="7" t="s">
        <v>280</v>
      </c>
      <c r="K60" t="str">
        <f t="shared" si="1"/>
        <v>6150 Kennedy Rd Unit 10</v>
      </c>
      <c r="L60" s="7" t="s">
        <v>591</v>
      </c>
      <c r="M60" t="s">
        <v>259</v>
      </c>
      <c r="N60" s="14" t="s">
        <v>165</v>
      </c>
      <c r="O60" s="7" t="s">
        <v>166</v>
      </c>
      <c r="P60" s="7" t="s">
        <v>296</v>
      </c>
      <c r="Q60" s="8" t="str">
        <f>A60&amp;" "&amp;B60&amp;" - "&amp;H60</f>
        <v>Haruki Myers - Ready</v>
      </c>
      <c r="R60" s="8" t="s">
        <v>401</v>
      </c>
    </row>
    <row r="61" spans="1:18" x14ac:dyDescent="0.25">
      <c r="A61" s="8" t="s">
        <v>65</v>
      </c>
      <c r="B61" s="8" t="s">
        <v>64</v>
      </c>
      <c r="C61" s="7">
        <v>3</v>
      </c>
      <c r="D61" s="7" t="s">
        <v>435</v>
      </c>
      <c r="E61" s="7">
        <v>1</v>
      </c>
      <c r="F61" s="7" t="s">
        <v>438</v>
      </c>
      <c r="G61" s="9">
        <v>200</v>
      </c>
      <c r="H61" s="13" t="s">
        <v>446</v>
      </c>
      <c r="I61" s="7" t="s">
        <v>230</v>
      </c>
      <c r="J61" s="7" t="s">
        <v>231</v>
      </c>
      <c r="K61" t="str">
        <f t="shared" si="1"/>
        <v>RR 2 Ste. 10</v>
      </c>
      <c r="L61" s="7" t="s">
        <v>604</v>
      </c>
      <c r="M61" t="s">
        <v>232</v>
      </c>
      <c r="N61" s="14" t="s">
        <v>165</v>
      </c>
      <c r="O61" s="7" t="s">
        <v>166</v>
      </c>
      <c r="P61" s="7" t="s">
        <v>233</v>
      </c>
      <c r="Q61" s="8" t="str">
        <f>A61&amp;" "&amp;B61&amp;" - "&amp;H61</f>
        <v>Ferdinando Newton - In Progress</v>
      </c>
      <c r="R61" s="8" t="s">
        <v>369</v>
      </c>
    </row>
    <row r="62" spans="1:18" x14ac:dyDescent="0.25">
      <c r="A62" s="8" t="s">
        <v>23</v>
      </c>
      <c r="B62" s="8" t="s">
        <v>22</v>
      </c>
      <c r="C62" s="7">
        <v>1</v>
      </c>
      <c r="D62" s="7" t="s">
        <v>435</v>
      </c>
      <c r="E62" s="7">
        <v>3</v>
      </c>
      <c r="F62" s="7" t="s">
        <v>439</v>
      </c>
      <c r="G62" s="9">
        <v>300</v>
      </c>
      <c r="H62" s="13" t="s">
        <v>446</v>
      </c>
      <c r="I62" s="7" t="s">
        <v>180</v>
      </c>
      <c r="K62" t="str">
        <f t="shared" si="1"/>
        <v xml:space="preserve">5600 Côte de Liesse </v>
      </c>
      <c r="L62" s="7" t="s">
        <v>585</v>
      </c>
      <c r="M62" t="s">
        <v>181</v>
      </c>
      <c r="N62" s="14" t="s">
        <v>170</v>
      </c>
      <c r="O62" s="7" t="s">
        <v>166</v>
      </c>
      <c r="P62" s="7" t="s">
        <v>182</v>
      </c>
      <c r="Q62" s="8" t="str">
        <f>A62&amp;" "&amp;B62&amp;" - "&amp;H62</f>
        <v>Anthony Ouellet - In Progress</v>
      </c>
      <c r="R62" s="8" t="s">
        <v>347</v>
      </c>
    </row>
    <row r="63" spans="1:18" x14ac:dyDescent="0.25">
      <c r="A63" s="8" t="s">
        <v>143</v>
      </c>
      <c r="B63" s="8" t="s">
        <v>142</v>
      </c>
      <c r="C63" s="7">
        <v>8</v>
      </c>
      <c r="D63" s="7" t="s">
        <v>434</v>
      </c>
      <c r="E63" s="7">
        <v>2</v>
      </c>
      <c r="F63" s="7" t="s">
        <v>438</v>
      </c>
      <c r="G63" s="9">
        <v>150</v>
      </c>
      <c r="H63" s="13" t="s">
        <v>444</v>
      </c>
      <c r="I63" s="7" t="s">
        <v>316</v>
      </c>
      <c r="K63" t="str">
        <f t="shared" si="1"/>
        <v xml:space="preserve">500 Palladium Dr </v>
      </c>
      <c r="L63" s="7" t="s">
        <v>578</v>
      </c>
      <c r="M63" t="s">
        <v>210</v>
      </c>
      <c r="N63" s="14" t="s">
        <v>165</v>
      </c>
      <c r="O63" s="7" t="s">
        <v>166</v>
      </c>
      <c r="P63" s="7" t="s">
        <v>317</v>
      </c>
      <c r="Q63" s="8" t="str">
        <f>A63&amp;" "&amp;B63&amp;" - "&amp;H63</f>
        <v>Howard Paquin - Not Yet Started</v>
      </c>
      <c r="R63" s="8" t="s">
        <v>412</v>
      </c>
    </row>
    <row r="64" spans="1:18" x14ac:dyDescent="0.25">
      <c r="A64" s="8" t="s">
        <v>114</v>
      </c>
      <c r="B64" s="8" t="s">
        <v>113</v>
      </c>
      <c r="C64" s="7">
        <v>6</v>
      </c>
      <c r="D64" s="7" t="s">
        <v>435</v>
      </c>
      <c r="E64" s="7">
        <v>1</v>
      </c>
      <c r="F64" s="7" t="s">
        <v>438</v>
      </c>
      <c r="G64" s="9">
        <v>50</v>
      </c>
      <c r="H64" s="13" t="s">
        <v>445</v>
      </c>
      <c r="I64" s="7" t="s">
        <v>281</v>
      </c>
      <c r="J64" s="7" t="s">
        <v>282</v>
      </c>
      <c r="K64" t="str">
        <f t="shared" si="1"/>
        <v>14 Bythia Street Ste. 900</v>
      </c>
      <c r="L64" s="7" t="s">
        <v>605</v>
      </c>
      <c r="M64" t="s">
        <v>283</v>
      </c>
      <c r="N64" s="14" t="s">
        <v>165</v>
      </c>
      <c r="O64" s="7" t="s">
        <v>166</v>
      </c>
      <c r="P64" s="7" t="s">
        <v>284</v>
      </c>
      <c r="Q64" s="8" t="str">
        <f>A64&amp;" "&amp;B64&amp;" - "&amp;H64</f>
        <v>Linda Peddie-Vasquez - Ready</v>
      </c>
      <c r="R64" s="8" t="s">
        <v>396</v>
      </c>
    </row>
    <row r="65" spans="1:18" x14ac:dyDescent="0.25">
      <c r="A65" s="8" t="s">
        <v>35</v>
      </c>
      <c r="B65" s="8" t="s">
        <v>34</v>
      </c>
      <c r="C65" s="7">
        <v>2</v>
      </c>
      <c r="D65" s="7" t="s">
        <v>434</v>
      </c>
      <c r="E65" s="7">
        <v>5</v>
      </c>
      <c r="F65" s="7" t="s">
        <v>441</v>
      </c>
      <c r="G65" s="9">
        <v>200</v>
      </c>
      <c r="H65" s="13" t="s">
        <v>445</v>
      </c>
      <c r="I65" s="7" t="s">
        <v>192</v>
      </c>
      <c r="K65" t="str">
        <f t="shared" si="1"/>
        <v xml:space="preserve">4134 134A Ave NW </v>
      </c>
      <c r="L65" s="7" t="s">
        <v>606</v>
      </c>
      <c r="M65" t="s">
        <v>193</v>
      </c>
      <c r="N65" s="14" t="s">
        <v>194</v>
      </c>
      <c r="O65" s="7" t="s">
        <v>166</v>
      </c>
      <c r="P65" s="7" t="s">
        <v>195</v>
      </c>
      <c r="Q65" s="8" t="str">
        <f>A65&amp;" "&amp;B65&amp;" - "&amp;H65</f>
        <v>Mohammed Rasko - Ready</v>
      </c>
      <c r="R65" s="8" t="s">
        <v>353</v>
      </c>
    </row>
    <row r="66" spans="1:18" x14ac:dyDescent="0.25">
      <c r="A66" s="8" t="s">
        <v>116</v>
      </c>
      <c r="B66" s="8" t="s">
        <v>115</v>
      </c>
      <c r="C66" s="7">
        <v>6</v>
      </c>
      <c r="D66" s="7" t="s">
        <v>434</v>
      </c>
      <c r="E66" s="7">
        <v>1</v>
      </c>
      <c r="F66" s="7" t="s">
        <v>438</v>
      </c>
      <c r="G66" s="9">
        <v>50</v>
      </c>
      <c r="H66" s="13" t="s">
        <v>446</v>
      </c>
      <c r="I66" s="7" t="s">
        <v>285</v>
      </c>
      <c r="J66" s="7" t="s">
        <v>252</v>
      </c>
      <c r="K66" t="str">
        <f t="shared" ref="K66:K97" si="2">CONCATENATE(I66," ", J66)</f>
        <v>12800 Rue de L'Avenir Apt. 4</v>
      </c>
      <c r="L66" s="7" t="s">
        <v>607</v>
      </c>
      <c r="M66" t="s">
        <v>286</v>
      </c>
      <c r="N66" s="14" t="s">
        <v>170</v>
      </c>
      <c r="O66" s="7" t="s">
        <v>166</v>
      </c>
      <c r="P66" s="7" t="s">
        <v>287</v>
      </c>
      <c r="Q66" s="8" t="str">
        <f>A66&amp;" "&amp;B66&amp;" - "&amp;H66</f>
        <v>Leigh Remecki - In Progress</v>
      </c>
      <c r="R66" s="8" t="s">
        <v>397</v>
      </c>
    </row>
    <row r="67" spans="1:18" x14ac:dyDescent="0.25">
      <c r="A67" s="8" t="s">
        <v>63</v>
      </c>
      <c r="B67" s="8" t="s">
        <v>62</v>
      </c>
      <c r="C67" s="7">
        <v>3</v>
      </c>
      <c r="D67" s="7" t="s">
        <v>435</v>
      </c>
      <c r="E67" s="7">
        <v>4</v>
      </c>
      <c r="F67" s="7" t="s">
        <v>440</v>
      </c>
      <c r="G67" s="9">
        <v>100</v>
      </c>
      <c r="H67" s="13" t="s">
        <v>445</v>
      </c>
      <c r="I67" s="7" t="s">
        <v>227</v>
      </c>
      <c r="K67" t="str">
        <f t="shared" si="2"/>
        <v xml:space="preserve">3535 Trans Canada Hwy </v>
      </c>
      <c r="L67" s="7" t="s">
        <v>608</v>
      </c>
      <c r="M67" t="s">
        <v>228</v>
      </c>
      <c r="N67" s="14" t="s">
        <v>170</v>
      </c>
      <c r="O67" s="7" t="s">
        <v>166</v>
      </c>
      <c r="P67" s="7" t="s">
        <v>229</v>
      </c>
      <c r="Q67" s="8" t="str">
        <f>A67&amp;" "&amp;B67&amp;" - "&amp;H67</f>
        <v>Peter Roberge - Ready</v>
      </c>
      <c r="R67" s="8" t="s">
        <v>368</v>
      </c>
    </row>
    <row r="68" spans="1:18" x14ac:dyDescent="0.25">
      <c r="A68" s="8" t="s">
        <v>19</v>
      </c>
      <c r="B68" s="8" t="s">
        <v>18</v>
      </c>
      <c r="C68" s="7">
        <v>1</v>
      </c>
      <c r="D68" s="7" t="s">
        <v>435</v>
      </c>
      <c r="E68" s="7">
        <v>3</v>
      </c>
      <c r="F68" s="7" t="s">
        <v>438</v>
      </c>
      <c r="G68" s="9">
        <v>100</v>
      </c>
      <c r="H68" s="13" t="s">
        <v>444</v>
      </c>
      <c r="I68" s="7" t="s">
        <v>174</v>
      </c>
      <c r="K68" t="str">
        <f t="shared" si="2"/>
        <v xml:space="preserve">135 Dundas St </v>
      </c>
      <c r="L68" s="7" t="s">
        <v>580</v>
      </c>
      <c r="M68" t="s">
        <v>175</v>
      </c>
      <c r="N68" s="14" t="s">
        <v>165</v>
      </c>
      <c r="O68" s="7" t="s">
        <v>166</v>
      </c>
      <c r="P68" s="7" t="s">
        <v>176</v>
      </c>
      <c r="Q68" s="8" t="str">
        <f>A68&amp;" "&amp;B68&amp;" - "&amp;H68</f>
        <v>Marian Roman - Not Yet Started</v>
      </c>
      <c r="R68" s="10" t="s">
        <v>345</v>
      </c>
    </row>
    <row r="69" spans="1:18" x14ac:dyDescent="0.25">
      <c r="A69" s="8" t="s">
        <v>11</v>
      </c>
      <c r="B69" s="8" t="s">
        <v>10</v>
      </c>
      <c r="C69" s="7">
        <v>1</v>
      </c>
      <c r="D69" s="7" t="s">
        <v>435</v>
      </c>
      <c r="E69" s="7">
        <v>2</v>
      </c>
      <c r="F69" s="7" t="s">
        <v>438</v>
      </c>
      <c r="G69" s="9">
        <v>100</v>
      </c>
      <c r="H69" s="13" t="s">
        <v>445</v>
      </c>
      <c r="I69" s="7" t="s">
        <v>162</v>
      </c>
      <c r="J69" s="7" t="s">
        <v>163</v>
      </c>
      <c r="K69" t="str">
        <f t="shared" si="2"/>
        <v>25 Dyas Rd Ste. 101</v>
      </c>
      <c r="L69" s="7" t="s">
        <v>576</v>
      </c>
      <c r="M69" t="s">
        <v>164</v>
      </c>
      <c r="N69" s="14" t="s">
        <v>165</v>
      </c>
      <c r="O69" s="7" t="s">
        <v>166</v>
      </c>
      <c r="P69" s="7" t="s">
        <v>167</v>
      </c>
      <c r="Q69" s="8" t="str">
        <f>A69&amp;" "&amp;B69&amp;" - "&amp;H69</f>
        <v>Abbas Sakaguchi - Ready</v>
      </c>
      <c r="R69" s="8" t="s">
        <v>341</v>
      </c>
    </row>
    <row r="70" spans="1:18" x14ac:dyDescent="0.25">
      <c r="A70" s="8" t="s">
        <v>102</v>
      </c>
      <c r="B70" s="8" t="s">
        <v>101</v>
      </c>
      <c r="C70" s="7">
        <v>6</v>
      </c>
      <c r="D70" s="7" t="s">
        <v>434</v>
      </c>
      <c r="E70" s="7">
        <v>4</v>
      </c>
      <c r="F70" s="7" t="s">
        <v>438</v>
      </c>
      <c r="G70" s="9">
        <v>50</v>
      </c>
      <c r="H70" s="13" t="s">
        <v>445</v>
      </c>
      <c r="I70" s="7" t="s">
        <v>288</v>
      </c>
      <c r="K70" t="str">
        <f t="shared" si="2"/>
        <v xml:space="preserve">3000 Merivale Rd </v>
      </c>
      <c r="L70" s="7" t="s">
        <v>578</v>
      </c>
      <c r="M70" t="s">
        <v>210</v>
      </c>
      <c r="N70" s="14" t="s">
        <v>165</v>
      </c>
      <c r="O70" s="7" t="s">
        <v>166</v>
      </c>
      <c r="P70" s="7" t="s">
        <v>289</v>
      </c>
      <c r="Q70" s="8" t="str">
        <f>A70&amp;" "&amp;B70&amp;" - "&amp;H70</f>
        <v>Roshni Sauter Miller - Ready</v>
      </c>
      <c r="R70" s="8" t="s">
        <v>390</v>
      </c>
    </row>
    <row r="71" spans="1:18" x14ac:dyDescent="0.25">
      <c r="A71" s="8" t="s">
        <v>155</v>
      </c>
      <c r="B71" s="8" t="s">
        <v>154</v>
      </c>
      <c r="C71" s="7">
        <v>9</v>
      </c>
      <c r="D71" s="7" t="s">
        <v>435</v>
      </c>
      <c r="E71" s="7">
        <v>3</v>
      </c>
      <c r="F71" s="7" t="s">
        <v>438</v>
      </c>
      <c r="G71" s="9">
        <v>50</v>
      </c>
      <c r="H71" s="13" t="s">
        <v>445</v>
      </c>
      <c r="I71" s="7" t="s">
        <v>332</v>
      </c>
      <c r="K71" t="str">
        <f t="shared" si="2"/>
        <v xml:space="preserve">15 Oriole Pky </v>
      </c>
      <c r="L71" s="7" t="s">
        <v>609</v>
      </c>
      <c r="M71" t="s">
        <v>333</v>
      </c>
      <c r="N71" s="14" t="s">
        <v>165</v>
      </c>
      <c r="O71" s="7" t="s">
        <v>166</v>
      </c>
      <c r="P71" s="7" t="s">
        <v>334</v>
      </c>
      <c r="Q71" s="8" t="str">
        <f>A71&amp;" "&amp;B71&amp;" - "&amp;H71</f>
        <v>Wilhelm Shipley - Ready</v>
      </c>
      <c r="R71" s="8" t="s">
        <v>419</v>
      </c>
    </row>
    <row r="72" spans="1:18" x14ac:dyDescent="0.25">
      <c r="A72" s="8" t="s">
        <v>104</v>
      </c>
      <c r="B72" s="8" t="s">
        <v>103</v>
      </c>
      <c r="C72" s="7">
        <v>6</v>
      </c>
      <c r="D72" s="7" t="s">
        <v>435</v>
      </c>
      <c r="E72" s="7">
        <v>4</v>
      </c>
      <c r="F72" s="7" t="s">
        <v>438</v>
      </c>
      <c r="G72" s="9">
        <v>300</v>
      </c>
      <c r="H72" s="13" t="s">
        <v>446</v>
      </c>
      <c r="I72" s="7" t="s">
        <v>288</v>
      </c>
      <c r="K72" t="str">
        <f t="shared" si="2"/>
        <v xml:space="preserve">3000 Merivale Rd </v>
      </c>
      <c r="L72" s="7" t="s">
        <v>578</v>
      </c>
      <c r="M72" t="s">
        <v>210</v>
      </c>
      <c r="N72" s="14" t="s">
        <v>165</v>
      </c>
      <c r="O72" s="7" t="s">
        <v>166</v>
      </c>
      <c r="P72" s="7" t="s">
        <v>289</v>
      </c>
      <c r="Q72" s="8" t="str">
        <f>A72&amp;" "&amp;B72&amp;" - "&amp;H72</f>
        <v>David Silva - In Progress</v>
      </c>
      <c r="R72" s="8" t="s">
        <v>391</v>
      </c>
    </row>
    <row r="73" spans="1:18" x14ac:dyDescent="0.25">
      <c r="A73" s="8" t="s">
        <v>56</v>
      </c>
      <c r="B73" s="8" t="s">
        <v>55</v>
      </c>
      <c r="C73" s="7">
        <v>3</v>
      </c>
      <c r="D73" s="7" t="s">
        <v>435</v>
      </c>
      <c r="E73" s="7">
        <v>4</v>
      </c>
      <c r="F73" s="7" t="s">
        <v>442</v>
      </c>
      <c r="G73" s="9">
        <v>50</v>
      </c>
      <c r="H73" s="13" t="s">
        <v>444</v>
      </c>
      <c r="I73" s="7" t="s">
        <v>219</v>
      </c>
      <c r="K73" t="str">
        <f t="shared" si="2"/>
        <v xml:space="preserve">74 Apricot St </v>
      </c>
      <c r="L73" s="7" t="s">
        <v>610</v>
      </c>
      <c r="M73" t="s">
        <v>220</v>
      </c>
      <c r="N73" s="14" t="s">
        <v>165</v>
      </c>
      <c r="O73" s="7" t="s">
        <v>166</v>
      </c>
      <c r="P73" s="7" t="s">
        <v>221</v>
      </c>
      <c r="Q73" s="8" t="str">
        <f>A73&amp;" "&amp;B73&amp;" - "&amp;H73</f>
        <v>Danielle Soong - Not Yet Started</v>
      </c>
      <c r="R73" s="8" t="s">
        <v>364</v>
      </c>
    </row>
    <row r="74" spans="1:18" x14ac:dyDescent="0.25">
      <c r="A74" s="8" t="s">
        <v>35</v>
      </c>
      <c r="B74" s="8" t="s">
        <v>75</v>
      </c>
      <c r="C74" s="7">
        <v>4</v>
      </c>
      <c r="D74" s="7" t="s">
        <v>434</v>
      </c>
      <c r="E74" s="7">
        <v>2</v>
      </c>
      <c r="F74" s="7" t="s">
        <v>441</v>
      </c>
      <c r="G74" s="9">
        <v>150</v>
      </c>
      <c r="H74" s="13" t="s">
        <v>445</v>
      </c>
      <c r="I74" s="7" t="s">
        <v>245</v>
      </c>
      <c r="K74" t="str">
        <f t="shared" si="2"/>
        <v xml:space="preserve">1550 United Blvd </v>
      </c>
      <c r="L74" s="7" t="s">
        <v>595</v>
      </c>
      <c r="M74" t="s">
        <v>246</v>
      </c>
      <c r="N74" s="14" t="s">
        <v>217</v>
      </c>
      <c r="O74" s="7" t="s">
        <v>166</v>
      </c>
      <c r="P74" s="7" t="s">
        <v>247</v>
      </c>
      <c r="Q74" s="8" t="str">
        <f>A74&amp;" "&amp;B74&amp;" - "&amp;H74</f>
        <v>Mohammed Tardi - Ready</v>
      </c>
      <c r="R74" s="8" t="s">
        <v>375</v>
      </c>
    </row>
    <row r="75" spans="1:18" x14ac:dyDescent="0.25">
      <c r="A75" s="8" t="s">
        <v>54</v>
      </c>
      <c r="B75" s="8" t="s">
        <v>53</v>
      </c>
      <c r="C75" s="7">
        <v>3</v>
      </c>
      <c r="D75" s="7" t="s">
        <v>435</v>
      </c>
      <c r="E75" s="7">
        <v>4</v>
      </c>
      <c r="F75" s="7" t="s">
        <v>438</v>
      </c>
      <c r="G75" s="9">
        <v>100</v>
      </c>
      <c r="H75" s="13" t="s">
        <v>446</v>
      </c>
      <c r="I75" s="7" t="s">
        <v>215</v>
      </c>
      <c r="K75" t="str">
        <f t="shared" si="2"/>
        <v xml:space="preserve">7505 134 A St </v>
      </c>
      <c r="L75" s="7" t="s">
        <v>611</v>
      </c>
      <c r="M75" t="s">
        <v>216</v>
      </c>
      <c r="N75" s="14" t="s">
        <v>217</v>
      </c>
      <c r="O75" s="7" t="s">
        <v>166</v>
      </c>
      <c r="P75" s="7" t="s">
        <v>218</v>
      </c>
      <c r="Q75" s="8" t="str">
        <f>A75&amp;" "&amp;B75&amp;" - "&amp;H75</f>
        <v>Elizabeth Townsend - In Progress</v>
      </c>
      <c r="R75" s="8" t="s">
        <v>363</v>
      </c>
    </row>
    <row r="76" spans="1:18" x14ac:dyDescent="0.25">
      <c r="A76" s="8" t="s">
        <v>41</v>
      </c>
      <c r="B76" s="8" t="s">
        <v>40</v>
      </c>
      <c r="C76" s="7">
        <v>2</v>
      </c>
      <c r="D76" s="7" t="s">
        <v>434</v>
      </c>
      <c r="E76" s="7">
        <v>2</v>
      </c>
      <c r="F76" s="7" t="s">
        <v>442</v>
      </c>
      <c r="G76" s="9">
        <v>150</v>
      </c>
      <c r="H76" s="13" t="s">
        <v>446</v>
      </c>
      <c r="I76" s="7" t="s">
        <v>203</v>
      </c>
      <c r="K76" t="str">
        <f t="shared" si="2"/>
        <v xml:space="preserve">143 Huron Heights Dr </v>
      </c>
      <c r="L76" s="7" t="s">
        <v>600</v>
      </c>
      <c r="M76" t="s">
        <v>204</v>
      </c>
      <c r="N76" s="14" t="s">
        <v>165</v>
      </c>
      <c r="O76" s="7" t="s">
        <v>166</v>
      </c>
      <c r="P76" s="7" t="s">
        <v>205</v>
      </c>
      <c r="Q76" s="8" t="str">
        <f>A76&amp;" "&amp;B76&amp;" - "&amp;H76</f>
        <v>Michael Tseng - In Progress</v>
      </c>
      <c r="R76" s="8" t="s">
        <v>356</v>
      </c>
    </row>
    <row r="77" spans="1:18" x14ac:dyDescent="0.25">
      <c r="A77" s="8" t="s">
        <v>59</v>
      </c>
      <c r="B77" s="8" t="s">
        <v>126</v>
      </c>
      <c r="C77" s="7">
        <v>7</v>
      </c>
      <c r="D77" s="7" t="s">
        <v>435</v>
      </c>
      <c r="E77" s="7">
        <v>1</v>
      </c>
      <c r="F77" s="7" t="s">
        <v>438</v>
      </c>
      <c r="G77" s="9">
        <v>50</v>
      </c>
      <c r="H77" s="13" t="s">
        <v>444</v>
      </c>
      <c r="I77" s="7" t="s">
        <v>297</v>
      </c>
      <c r="K77" t="str">
        <f t="shared" si="2"/>
        <v xml:space="preserve">1803 Lahey Ct </v>
      </c>
      <c r="L77" s="7" t="s">
        <v>612</v>
      </c>
      <c r="M77" t="s">
        <v>298</v>
      </c>
      <c r="N77" s="14" t="s">
        <v>165</v>
      </c>
      <c r="O77" s="7" t="s">
        <v>166</v>
      </c>
      <c r="P77" s="7" t="s">
        <v>299</v>
      </c>
      <c r="Q77" s="8" t="str">
        <f>A77&amp;" "&amp;B77&amp;" - "&amp;H77</f>
        <v>Donald Ulmer - Not Yet Started</v>
      </c>
      <c r="R77" s="8" t="s">
        <v>403</v>
      </c>
    </row>
    <row r="78" spans="1:18" x14ac:dyDescent="0.25">
      <c r="A78" s="8" t="s">
        <v>82</v>
      </c>
      <c r="B78" s="8" t="s">
        <v>81</v>
      </c>
      <c r="C78" s="7">
        <v>4</v>
      </c>
      <c r="D78" s="7" t="s">
        <v>434</v>
      </c>
      <c r="E78" s="7">
        <v>2</v>
      </c>
      <c r="F78" s="7" t="s">
        <v>438</v>
      </c>
      <c r="G78" s="9">
        <v>300</v>
      </c>
      <c r="H78" s="13" t="s">
        <v>446</v>
      </c>
      <c r="I78" s="7" t="s">
        <v>245</v>
      </c>
      <c r="K78" t="str">
        <f t="shared" si="2"/>
        <v xml:space="preserve">1550 United Blvd </v>
      </c>
      <c r="L78" s="7" t="s">
        <v>595</v>
      </c>
      <c r="M78" t="s">
        <v>246</v>
      </c>
      <c r="N78" s="14" t="s">
        <v>217</v>
      </c>
      <c r="O78" s="7" t="s">
        <v>166</v>
      </c>
      <c r="P78" s="7" t="s">
        <v>247</v>
      </c>
      <c r="Q78" s="8" t="str">
        <f>A78&amp;" "&amp;B78&amp;" - "&amp;H78</f>
        <v>Robert Verwoerd - In Progress</v>
      </c>
      <c r="R78" s="8" t="s">
        <v>379</v>
      </c>
    </row>
    <row r="79" spans="1:18" x14ac:dyDescent="0.25">
      <c r="A79" s="8" t="s">
        <v>150</v>
      </c>
      <c r="B79" s="8" t="s">
        <v>149</v>
      </c>
      <c r="C79" s="7">
        <v>8</v>
      </c>
      <c r="D79" s="7" t="s">
        <v>434</v>
      </c>
      <c r="E79" s="7">
        <v>2</v>
      </c>
      <c r="F79" s="7" t="s">
        <v>439</v>
      </c>
      <c r="G79" s="9">
        <v>200</v>
      </c>
      <c r="H79" s="13" t="s">
        <v>444</v>
      </c>
      <c r="I79" s="7" t="s">
        <v>324</v>
      </c>
      <c r="K79" t="str">
        <f t="shared" si="2"/>
        <v xml:space="preserve">362 Bedford Pk Ave </v>
      </c>
      <c r="L79" s="7" t="s">
        <v>572</v>
      </c>
      <c r="M79" t="s">
        <v>207</v>
      </c>
      <c r="N79" s="14" t="s">
        <v>165</v>
      </c>
      <c r="O79" s="7" t="s">
        <v>166</v>
      </c>
      <c r="P79" s="7" t="s">
        <v>325</v>
      </c>
      <c r="Q79" s="8" t="str">
        <f>A79&amp;" "&amp;B79&amp;" - "&amp;H79</f>
        <v>Dave Wadsworth - Not Yet Started</v>
      </c>
      <c r="R79" s="8" t="s">
        <v>416</v>
      </c>
    </row>
    <row r="80" spans="1:18" x14ac:dyDescent="0.25">
      <c r="A80" s="8" t="s">
        <v>118</v>
      </c>
      <c r="B80" s="8" t="s">
        <v>117</v>
      </c>
      <c r="C80" s="7">
        <v>6</v>
      </c>
      <c r="D80" s="7" t="s">
        <v>435</v>
      </c>
      <c r="E80" s="7">
        <v>4</v>
      </c>
      <c r="F80" s="7" t="s">
        <v>438</v>
      </c>
      <c r="G80" s="9">
        <v>200</v>
      </c>
      <c r="H80" s="13" t="s">
        <v>445</v>
      </c>
      <c r="I80" s="7" t="s">
        <v>288</v>
      </c>
      <c r="K80" t="str">
        <f t="shared" si="2"/>
        <v xml:space="preserve">3000 Merivale Rd </v>
      </c>
      <c r="L80" s="7" t="s">
        <v>578</v>
      </c>
      <c r="M80" t="s">
        <v>210</v>
      </c>
      <c r="N80" s="14" t="s">
        <v>165</v>
      </c>
      <c r="O80" s="7" t="s">
        <v>166</v>
      </c>
      <c r="P80" s="7" t="s">
        <v>289</v>
      </c>
      <c r="Q80" s="8" t="str">
        <f>A80&amp;" "&amp;B80&amp;" - "&amp;H80</f>
        <v>Cornelis Wesenberg - Ready</v>
      </c>
      <c r="R80" s="8" t="s">
        <v>398</v>
      </c>
    </row>
    <row r="81" spans="1:18" x14ac:dyDescent="0.25">
      <c r="A81" s="8" t="s">
        <v>17</v>
      </c>
      <c r="B81" s="8" t="s">
        <v>16</v>
      </c>
      <c r="C81" s="7">
        <v>1</v>
      </c>
      <c r="D81" s="7" t="s">
        <v>435</v>
      </c>
      <c r="E81" s="7">
        <v>3</v>
      </c>
      <c r="F81" s="7" t="s">
        <v>438</v>
      </c>
      <c r="G81" s="9">
        <v>1000</v>
      </c>
      <c r="H81" s="13" t="s">
        <v>445</v>
      </c>
      <c r="I81" s="7" t="s">
        <v>174</v>
      </c>
      <c r="K81" t="str">
        <f t="shared" si="2"/>
        <v xml:space="preserve">135 Dundas St </v>
      </c>
      <c r="L81" s="7" t="s">
        <v>580</v>
      </c>
      <c r="M81" t="s">
        <v>175</v>
      </c>
      <c r="N81" s="14" t="s">
        <v>165</v>
      </c>
      <c r="O81" s="7" t="s">
        <v>166</v>
      </c>
      <c r="P81" s="7" t="s">
        <v>176</v>
      </c>
      <c r="Q81" s="8" t="str">
        <f>A81&amp;" "&amp;B81&amp;" - "&amp;H81</f>
        <v>Mohamed Wright - Ready</v>
      </c>
      <c r="R81" s="8" t="s">
        <v>344</v>
      </c>
    </row>
    <row r="82" spans="1:18" x14ac:dyDescent="0.25">
      <c r="A82" s="8" t="s">
        <v>52</v>
      </c>
      <c r="B82" s="8" t="s">
        <v>135</v>
      </c>
      <c r="C82" s="7">
        <v>7</v>
      </c>
      <c r="D82" s="7" t="s">
        <v>435</v>
      </c>
      <c r="E82" s="7">
        <v>2</v>
      </c>
      <c r="F82" s="7" t="s">
        <v>441</v>
      </c>
      <c r="G82" s="9">
        <v>0</v>
      </c>
      <c r="H82" s="13" t="s">
        <v>444</v>
      </c>
      <c r="I82" s="7" t="s">
        <v>311</v>
      </c>
      <c r="K82" t="str">
        <f t="shared" si="2"/>
        <v xml:space="preserve">1241 rue Cascades </v>
      </c>
      <c r="L82" s="7" t="s">
        <v>584</v>
      </c>
      <c r="M82" t="s">
        <v>254</v>
      </c>
      <c r="N82" s="14" t="s">
        <v>170</v>
      </c>
      <c r="O82" s="7" t="s">
        <v>166</v>
      </c>
      <c r="P82" s="7" t="s">
        <v>312</v>
      </c>
      <c r="Q82" s="8" t="str">
        <f>A82&amp;" "&amp;B82&amp;" - "&amp;H82</f>
        <v>Ron Zimmermann - Not Yet Started</v>
      </c>
      <c r="R82" s="8" t="s">
        <v>408</v>
      </c>
    </row>
    <row r="85" spans="1:18" x14ac:dyDescent="0.25">
      <c r="D85"/>
      <c r="G85" s="7"/>
      <c r="J85"/>
      <c r="M85" s="7"/>
      <c r="P85"/>
    </row>
    <row r="86" spans="1:18" x14ac:dyDescent="0.25">
      <c r="C86"/>
      <c r="D86"/>
      <c r="E86"/>
      <c r="F86"/>
      <c r="H86"/>
      <c r="I86"/>
      <c r="J86"/>
      <c r="L86"/>
      <c r="N86"/>
      <c r="O86"/>
      <c r="P86"/>
    </row>
    <row r="87" spans="1:18" x14ac:dyDescent="0.25">
      <c r="C87"/>
      <c r="D87"/>
      <c r="E87"/>
      <c r="F87"/>
      <c r="H87"/>
      <c r="I87"/>
      <c r="J87"/>
      <c r="L87"/>
      <c r="N87"/>
      <c r="O87"/>
      <c r="P87"/>
    </row>
    <row r="88" spans="1:18" x14ac:dyDescent="0.25">
      <c r="C88"/>
      <c r="D88"/>
      <c r="E88"/>
      <c r="F88"/>
      <c r="H88"/>
      <c r="I88"/>
      <c r="J88"/>
      <c r="L88"/>
      <c r="N88"/>
      <c r="O88"/>
      <c r="P88"/>
    </row>
    <row r="89" spans="1:18" x14ac:dyDescent="0.25">
      <c r="C89"/>
      <c r="D89"/>
      <c r="E89"/>
      <c r="F89"/>
      <c r="H89"/>
      <c r="I89"/>
      <c r="J89"/>
      <c r="L89"/>
      <c r="N89"/>
      <c r="O89"/>
      <c r="P89"/>
    </row>
    <row r="90" spans="1:18" x14ac:dyDescent="0.25">
      <c r="C90"/>
      <c r="D90"/>
      <c r="E90"/>
      <c r="F90"/>
      <c r="H90"/>
      <c r="I90"/>
      <c r="J90"/>
      <c r="L90"/>
      <c r="N90"/>
      <c r="O90"/>
      <c r="P90"/>
    </row>
    <row r="91" spans="1:18" x14ac:dyDescent="0.25">
      <c r="C91"/>
      <c r="D91"/>
      <c r="E91"/>
      <c r="F91"/>
      <c r="H91"/>
      <c r="I91"/>
      <c r="J91"/>
      <c r="L91"/>
      <c r="N91"/>
      <c r="O91"/>
      <c r="P91"/>
    </row>
    <row r="92" spans="1:18" x14ac:dyDescent="0.25">
      <c r="C92"/>
      <c r="D92"/>
      <c r="E92"/>
      <c r="F92"/>
      <c r="H92"/>
      <c r="I92"/>
      <c r="J92"/>
      <c r="L92"/>
      <c r="N92"/>
      <c r="O92"/>
      <c r="P92"/>
    </row>
    <row r="93" spans="1:18" x14ac:dyDescent="0.25">
      <c r="C93"/>
      <c r="D93"/>
      <c r="E93"/>
      <c r="F93"/>
      <c r="H93"/>
      <c r="I93"/>
      <c r="J93"/>
      <c r="L93"/>
      <c r="N93"/>
      <c r="O93"/>
      <c r="P93"/>
    </row>
    <row r="94" spans="1:18" x14ac:dyDescent="0.25">
      <c r="C94"/>
      <c r="D94"/>
      <c r="E94"/>
      <c r="F94"/>
      <c r="H94"/>
      <c r="I94"/>
      <c r="J94"/>
      <c r="L94"/>
      <c r="N94"/>
      <c r="O94"/>
      <c r="P94"/>
    </row>
    <row r="95" spans="1:18" x14ac:dyDescent="0.25">
      <c r="C95"/>
      <c r="D95"/>
      <c r="E95"/>
      <c r="F95"/>
      <c r="H95"/>
      <c r="I95"/>
      <c r="J95"/>
      <c r="L95"/>
      <c r="N95"/>
      <c r="O95"/>
      <c r="P95"/>
    </row>
    <row r="96" spans="1:18" x14ac:dyDescent="0.25">
      <c r="C96"/>
      <c r="D96"/>
      <c r="E96"/>
      <c r="F96"/>
      <c r="H96"/>
      <c r="I96"/>
      <c r="J96"/>
      <c r="L96"/>
      <c r="N96"/>
      <c r="O96"/>
      <c r="P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</sheetData>
  <autoFilter ref="A1:R82" xr:uid="{F1C3CB4B-615F-4000-B4E1-4B1ED58EF26D}">
    <sortState xmlns:xlrd2="http://schemas.microsoft.com/office/spreadsheetml/2017/richdata2" ref="A2:R82">
      <sortCondition ref="B2:B82"/>
    </sortState>
  </autoFilter>
  <sortState xmlns:xlrd2="http://schemas.microsoft.com/office/spreadsheetml/2017/richdata2" ref="A2:V1048576">
    <sortCondition ref="B2:B1048576"/>
  </sortState>
  <conditionalFormatting sqref="G2:G84 G167:G1048576">
    <cfRule type="colorScale" priority="14">
      <colorScale>
        <cfvo type="min"/>
        <cfvo type="max"/>
        <color rgb="FFFAFFEB"/>
        <color theme="9" tint="-0.249977111117893"/>
      </colorScale>
    </cfRule>
  </conditionalFormatting>
  <conditionalFormatting sqref="H2:H85 H167:H1048576">
    <cfRule type="containsText" dxfId="14" priority="4" operator="containsText" text="Ready">
      <formula>NOT(ISERROR(SEARCH("Ready",H2)))</formula>
    </cfRule>
    <cfRule type="containsText" dxfId="13" priority="5" operator="containsText" text="In Progress">
      <formula>NOT(ISERROR(SEARCH("In Progress",H2)))</formula>
    </cfRule>
    <cfRule type="containsText" dxfId="12" priority="6" operator="containsText" text="Not Yet Started">
      <formula>NOT(ISERROR(SEARCH("Not Yet Started",H2)))</formula>
    </cfRule>
  </conditionalFormatting>
  <conditionalFormatting sqref="E2:E85 E167:E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{4CFBE011-C854-4C01-9265-57601212C7E0}</x14:id>
        </ext>
      </extLst>
    </cfRule>
  </conditionalFormatting>
  <conditionalFormatting sqref="D2:D85 D167:D1048576">
    <cfRule type="containsText" dxfId="11" priority="1" operator="containsText" text="Groom">
      <formula>NOT(ISERROR(SEARCH("Groom",D2)))</formula>
    </cfRule>
    <cfRule type="containsText" dxfId="10" priority="2" operator="containsText" text="Bride">
      <formula>NOT(ISERROR(SEARCH("Bride",D2)))</formula>
    </cfRule>
  </conditionalFormatting>
  <dataValidations count="3">
    <dataValidation type="list" allowBlank="1" showInputMessage="1" showErrorMessage="1" sqref="G85 D2:D84 D167:D1048576" xr:uid="{4EA246F4-F430-4D77-91EB-FF8A5F95835A}">
      <formula1>"Bride, Groom"</formula1>
    </dataValidation>
    <dataValidation type="list" allowBlank="1" showInputMessage="1" showErrorMessage="1" sqref="F2:F85 F167:F1048576" xr:uid="{E372A2EB-5E13-41B0-8C30-45DFB239F3F0}">
      <formula1>"Beef, Veggie, Chicken, Fish, Vegan"</formula1>
    </dataValidation>
    <dataValidation type="list" allowBlank="1" showInputMessage="1" showErrorMessage="1" sqref="H2:H85 H167:H1048576" xr:uid="{2BE57B20-061D-4548-94CA-D461F51A73F6}">
      <formula1>"Not Yet Started, In Progress, Ready"</formula1>
    </dataValidation>
  </dataValidations>
  <hyperlinks>
    <hyperlink ref="R68" r:id="rId1" xr:uid="{44B80548-A963-4977-A0C4-D996E07E8D97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FBE011-C854-4C01-9265-57601212C7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E2:E85 E167:E1048576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5A42-AB15-4C5D-8D7A-374DB594EDCF}">
  <dimension ref="A1:L35"/>
  <sheetViews>
    <sheetView workbookViewId="0">
      <selection activeCell="N35" sqref="N35"/>
    </sheetView>
  </sheetViews>
  <sheetFormatPr defaultRowHeight="15" x14ac:dyDescent="0.25"/>
  <cols>
    <col min="1" max="1" width="13.140625" bestFit="1" customWidth="1"/>
    <col min="2" max="2" width="11.7109375" customWidth="1"/>
    <col min="3" max="4" width="11.28515625" customWidth="1"/>
    <col min="5" max="5" width="10.28515625" customWidth="1"/>
    <col min="6" max="6" width="11.140625" customWidth="1"/>
    <col min="7" max="7" width="14.5703125" customWidth="1"/>
    <col min="8" max="8" width="5.28515625" customWidth="1"/>
    <col min="9" max="9" width="16.85546875" customWidth="1"/>
    <col min="10" max="10" width="24.7109375" bestFit="1" customWidth="1"/>
    <col min="11" max="11" width="17" bestFit="1" customWidth="1"/>
    <col min="12" max="12" width="14.140625" bestFit="1" customWidth="1"/>
    <col min="13" max="13" width="6.85546875" bestFit="1" customWidth="1"/>
    <col min="14" max="14" width="54.5703125" bestFit="1" customWidth="1"/>
    <col min="15" max="15" width="4.5703125" bestFit="1" customWidth="1"/>
    <col min="16" max="16" width="6.85546875" bestFit="1" customWidth="1"/>
    <col min="17" max="17" width="5.140625" bestFit="1" customWidth="1"/>
    <col min="18" max="18" width="8" bestFit="1" customWidth="1"/>
    <col min="19" max="19" width="4.5703125" bestFit="1" customWidth="1"/>
    <col min="20" max="20" width="7.140625" bestFit="1" customWidth="1"/>
    <col min="21" max="21" width="6.85546875" bestFit="1" customWidth="1"/>
    <col min="22" max="22" width="5.140625" bestFit="1" customWidth="1"/>
    <col min="23" max="23" width="4.5703125" bestFit="1" customWidth="1"/>
    <col min="24" max="24" width="7.140625" bestFit="1" customWidth="1"/>
    <col min="25" max="25" width="6.85546875" bestFit="1" customWidth="1"/>
    <col min="26" max="26" width="5.140625" bestFit="1" customWidth="1"/>
    <col min="27" max="27" width="4.5703125" bestFit="1" customWidth="1"/>
    <col min="28" max="28" width="6.85546875" bestFit="1" customWidth="1"/>
    <col min="29" max="29" width="5.140625" bestFit="1" customWidth="1"/>
    <col min="30" max="30" width="8" bestFit="1" customWidth="1"/>
    <col min="31" max="31" width="6.5703125" bestFit="1" customWidth="1"/>
    <col min="32" max="32" width="7.140625" bestFit="1" customWidth="1"/>
    <col min="33" max="33" width="6.85546875" bestFit="1" customWidth="1"/>
    <col min="34" max="34" width="5.140625" bestFit="1" customWidth="1"/>
    <col min="35" max="35" width="8" bestFit="1" customWidth="1"/>
    <col min="36" max="36" width="7.140625" bestFit="1" customWidth="1"/>
    <col min="37" max="37" width="6.85546875" bestFit="1" customWidth="1"/>
    <col min="38" max="38" width="11.28515625" bestFit="1" customWidth="1"/>
  </cols>
  <sheetData>
    <row r="1" spans="1:10" x14ac:dyDescent="0.25">
      <c r="A1" s="38" t="s">
        <v>461</v>
      </c>
      <c r="B1" s="38"/>
      <c r="C1" s="38"/>
      <c r="D1" s="38"/>
      <c r="F1" s="24" t="s">
        <v>464</v>
      </c>
      <c r="G1" t="s">
        <v>456</v>
      </c>
    </row>
    <row r="2" spans="1:10" x14ac:dyDescent="0.25">
      <c r="B2" s="24" t="s">
        <v>455</v>
      </c>
      <c r="F2" s="14" t="s">
        <v>434</v>
      </c>
      <c r="G2" s="25">
        <v>6850</v>
      </c>
    </row>
    <row r="3" spans="1:10" x14ac:dyDescent="0.25">
      <c r="A3" s="24" t="s">
        <v>460</v>
      </c>
      <c r="B3" t="s">
        <v>434</v>
      </c>
      <c r="C3" t="s">
        <v>435</v>
      </c>
      <c r="D3" t="s">
        <v>454</v>
      </c>
      <c r="F3" s="14" t="s">
        <v>435</v>
      </c>
      <c r="G3" s="25">
        <v>12000</v>
      </c>
    </row>
    <row r="4" spans="1:10" x14ac:dyDescent="0.25">
      <c r="A4" s="14" t="s">
        <v>459</v>
      </c>
      <c r="B4">
        <v>38</v>
      </c>
      <c r="C4">
        <v>43</v>
      </c>
      <c r="D4">
        <v>81</v>
      </c>
      <c r="F4" s="14" t="s">
        <v>454</v>
      </c>
      <c r="G4" s="25">
        <v>18850</v>
      </c>
    </row>
    <row r="5" spans="1:10" x14ac:dyDescent="0.25">
      <c r="A5" s="14" t="s">
        <v>456</v>
      </c>
      <c r="B5" s="25">
        <v>6850</v>
      </c>
      <c r="C5" s="25">
        <v>12000</v>
      </c>
      <c r="D5" s="25">
        <v>18850</v>
      </c>
    </row>
    <row r="6" spans="1:10" x14ac:dyDescent="0.25">
      <c r="A6" s="14" t="s">
        <v>458</v>
      </c>
      <c r="B6" s="25">
        <v>1000</v>
      </c>
      <c r="C6" s="25">
        <v>2000</v>
      </c>
      <c r="D6" s="25">
        <v>2000</v>
      </c>
    </row>
    <row r="7" spans="1:10" x14ac:dyDescent="0.25">
      <c r="A7" s="14" t="s">
        <v>457</v>
      </c>
      <c r="B7" s="25">
        <v>180.26315789473685</v>
      </c>
      <c r="C7" s="25">
        <v>279.06976744186045</v>
      </c>
      <c r="D7" s="25">
        <v>232.71604938271605</v>
      </c>
    </row>
    <row r="13" spans="1:10" x14ac:dyDescent="0.25">
      <c r="A13" s="39" t="s">
        <v>465</v>
      </c>
      <c r="B13" s="40"/>
      <c r="C13" s="40"/>
      <c r="D13" s="40"/>
      <c r="E13" s="40"/>
      <c r="F13" s="40"/>
      <c r="G13" s="40"/>
      <c r="I13" s="24" t="s">
        <v>453</v>
      </c>
      <c r="J13" t="s">
        <v>462</v>
      </c>
    </row>
    <row r="14" spans="1:10" x14ac:dyDescent="0.25">
      <c r="A14" s="24" t="s">
        <v>464</v>
      </c>
      <c r="B14" s="24" t="s">
        <v>455</v>
      </c>
      <c r="I14" s="14" t="s">
        <v>438</v>
      </c>
      <c r="J14">
        <v>51</v>
      </c>
    </row>
    <row r="15" spans="1:10" x14ac:dyDescent="0.25">
      <c r="A15" s="24" t="s">
        <v>463</v>
      </c>
      <c r="B15" t="s">
        <v>438</v>
      </c>
      <c r="C15" t="s">
        <v>442</v>
      </c>
      <c r="D15" t="s">
        <v>441</v>
      </c>
      <c r="E15" t="s">
        <v>440</v>
      </c>
      <c r="F15" t="s">
        <v>439</v>
      </c>
      <c r="G15" t="s">
        <v>454</v>
      </c>
      <c r="I15" s="14" t="s">
        <v>442</v>
      </c>
      <c r="J15">
        <v>10</v>
      </c>
    </row>
    <row r="16" spans="1:10" x14ac:dyDescent="0.25">
      <c r="A16" s="14">
        <v>1</v>
      </c>
      <c r="B16">
        <v>8</v>
      </c>
      <c r="F16">
        <v>1</v>
      </c>
      <c r="G16">
        <v>9</v>
      </c>
      <c r="I16" s="14" t="s">
        <v>441</v>
      </c>
      <c r="J16">
        <v>11</v>
      </c>
    </row>
    <row r="17" spans="1:12" x14ac:dyDescent="0.25">
      <c r="A17" s="14">
        <v>2</v>
      </c>
      <c r="B17">
        <v>5</v>
      </c>
      <c r="C17">
        <v>3</v>
      </c>
      <c r="D17">
        <v>2</v>
      </c>
      <c r="G17">
        <v>10</v>
      </c>
      <c r="I17" s="14" t="s">
        <v>440</v>
      </c>
      <c r="J17">
        <v>2</v>
      </c>
    </row>
    <row r="18" spans="1:12" x14ac:dyDescent="0.25">
      <c r="A18" s="14">
        <v>3</v>
      </c>
      <c r="B18">
        <v>6</v>
      </c>
      <c r="C18">
        <v>2</v>
      </c>
      <c r="E18">
        <v>1</v>
      </c>
      <c r="F18">
        <v>1</v>
      </c>
      <c r="G18">
        <v>10</v>
      </c>
      <c r="I18" s="14" t="s">
        <v>439</v>
      </c>
      <c r="J18">
        <v>7</v>
      </c>
    </row>
    <row r="19" spans="1:12" x14ac:dyDescent="0.25">
      <c r="A19" s="14">
        <v>4</v>
      </c>
      <c r="B19">
        <v>5</v>
      </c>
      <c r="D19">
        <v>5</v>
      </c>
      <c r="G19">
        <v>10</v>
      </c>
      <c r="I19" s="14" t="s">
        <v>454</v>
      </c>
      <c r="J19">
        <v>81</v>
      </c>
    </row>
    <row r="20" spans="1:12" x14ac:dyDescent="0.25">
      <c r="A20" s="14">
        <v>5</v>
      </c>
      <c r="B20">
        <v>6</v>
      </c>
      <c r="C20">
        <v>2</v>
      </c>
      <c r="D20">
        <v>1</v>
      </c>
      <c r="F20">
        <v>1</v>
      </c>
      <c r="G20">
        <v>10</v>
      </c>
    </row>
    <row r="21" spans="1:12" x14ac:dyDescent="0.25">
      <c r="A21" s="14">
        <v>6</v>
      </c>
      <c r="B21">
        <v>8</v>
      </c>
      <c r="D21">
        <v>1</v>
      </c>
      <c r="F21">
        <v>1</v>
      </c>
      <c r="G21">
        <v>10</v>
      </c>
    </row>
    <row r="22" spans="1:12" x14ac:dyDescent="0.25">
      <c r="A22" s="14">
        <v>7</v>
      </c>
      <c r="B22">
        <v>8</v>
      </c>
      <c r="D22">
        <v>2</v>
      </c>
      <c r="G22">
        <v>10</v>
      </c>
    </row>
    <row r="23" spans="1:12" x14ac:dyDescent="0.25">
      <c r="A23" s="14">
        <v>8</v>
      </c>
      <c r="B23">
        <v>3</v>
      </c>
      <c r="C23">
        <v>1</v>
      </c>
      <c r="E23">
        <v>1</v>
      </c>
      <c r="F23">
        <v>2</v>
      </c>
      <c r="G23">
        <v>7</v>
      </c>
    </row>
    <row r="24" spans="1:12" x14ac:dyDescent="0.25">
      <c r="A24" s="14">
        <v>9</v>
      </c>
      <c r="B24">
        <v>2</v>
      </c>
      <c r="C24">
        <v>2</v>
      </c>
      <c r="F24">
        <v>1</v>
      </c>
      <c r="G24">
        <v>5</v>
      </c>
    </row>
    <row r="25" spans="1:12" x14ac:dyDescent="0.25">
      <c r="A25" s="14" t="s">
        <v>454</v>
      </c>
      <c r="B25">
        <v>51</v>
      </c>
      <c r="C25">
        <v>10</v>
      </c>
      <c r="D25">
        <v>11</v>
      </c>
      <c r="E25">
        <v>2</v>
      </c>
      <c r="F25">
        <v>7</v>
      </c>
      <c r="G25">
        <v>81</v>
      </c>
    </row>
    <row r="28" spans="1:12" x14ac:dyDescent="0.25">
      <c r="A28" s="35" t="s">
        <v>473</v>
      </c>
      <c r="B28" s="36"/>
      <c r="C28" s="36"/>
      <c r="D28" s="36"/>
      <c r="E28" s="36"/>
      <c r="F28" s="36"/>
      <c r="G28" s="37"/>
      <c r="I28" s="48"/>
      <c r="J28" s="107" t="s">
        <v>613</v>
      </c>
      <c r="K28" s="109" t="s">
        <v>614</v>
      </c>
      <c r="L28" s="109" t="s">
        <v>615</v>
      </c>
    </row>
    <row r="29" spans="1:12" x14ac:dyDescent="0.25">
      <c r="A29" s="41" t="s">
        <v>466</v>
      </c>
      <c r="B29" s="42"/>
      <c r="C29" s="42"/>
      <c r="D29" s="42"/>
      <c r="E29" s="42"/>
      <c r="F29" s="42"/>
      <c r="G29" s="27">
        <f>COUNTIF('Wedding - Format'!E:E, "=1")</f>
        <v>27</v>
      </c>
    </row>
    <row r="30" spans="1:12" x14ac:dyDescent="0.25">
      <c r="A30" s="43" t="s">
        <v>467</v>
      </c>
      <c r="B30" s="44"/>
      <c r="C30" s="44"/>
      <c r="D30" s="44"/>
      <c r="E30" s="44"/>
      <c r="F30" s="44"/>
      <c r="G30" s="28">
        <f>COUNTIF('Wedding - Format'!E:E, "=2")/2</f>
        <v>11</v>
      </c>
      <c r="I30" s="31"/>
      <c r="J30" s="108" t="s">
        <v>477</v>
      </c>
      <c r="K30" s="34" t="s">
        <v>479</v>
      </c>
      <c r="L30" s="108" t="s">
        <v>480</v>
      </c>
    </row>
    <row r="31" spans="1:12" x14ac:dyDescent="0.25">
      <c r="A31" s="43" t="s">
        <v>468</v>
      </c>
      <c r="B31" s="44"/>
      <c r="C31" s="44"/>
      <c r="D31" s="44"/>
      <c r="E31" s="44"/>
      <c r="F31" s="44"/>
      <c r="G31" s="29">
        <f>SUMIF('Wedding - Format'!E:E, "=1", 'Wedding - Format'!G:G)</f>
        <v>5750</v>
      </c>
      <c r="I31" s="27" t="s">
        <v>474</v>
      </c>
      <c r="J31" s="28">
        <f>COUNTIF('Wedding - Format'!E:E, "=1")</f>
        <v>27</v>
      </c>
      <c r="K31" s="26">
        <f>AVERAGEIF('Wedding - Format'!E:E, "=1", 'Wedding - Format'!G:G)</f>
        <v>212.96296296296296</v>
      </c>
      <c r="L31" s="29">
        <f>SUMIF('Wedding - Format'!E:E, "=1", 'Wedding - Format'!G:G)</f>
        <v>5750</v>
      </c>
    </row>
    <row r="32" spans="1:12" x14ac:dyDescent="0.25">
      <c r="A32" s="43" t="s">
        <v>469</v>
      </c>
      <c r="B32" s="44"/>
      <c r="C32" s="44"/>
      <c r="D32" s="44"/>
      <c r="E32" s="44"/>
      <c r="F32" s="44"/>
      <c r="G32" s="29">
        <f>SUMIF('Wedding - Format'!E:E, "=2", 'Wedding - Format'!G:G)</f>
        <v>4150</v>
      </c>
      <c r="I32" s="28" t="s">
        <v>475</v>
      </c>
      <c r="J32" s="28">
        <f>COUNTIF('Wedding - Format'!E:E, "=2")</f>
        <v>22</v>
      </c>
      <c r="K32" s="26">
        <f>AVERAGEIF('Wedding - Format'!E:E, "=2", 'Wedding - Format'!G:G)</f>
        <v>188.63636363636363</v>
      </c>
      <c r="L32" s="29">
        <f>SUMIF('Wedding - Format'!E:E, "=2", 'Wedding - Format'!G:G)</f>
        <v>4150</v>
      </c>
    </row>
    <row r="33" spans="1:12" x14ac:dyDescent="0.25">
      <c r="A33" s="43" t="s">
        <v>470</v>
      </c>
      <c r="B33" s="44"/>
      <c r="C33" s="44"/>
      <c r="D33" s="44"/>
      <c r="E33" s="44"/>
      <c r="F33" s="44"/>
      <c r="G33" s="29">
        <f>SUMIF('Wedding - Format'!E:E, "&gt;2", 'Wedding - Format'!G:G)</f>
        <v>8950</v>
      </c>
      <c r="I33" s="28" t="s">
        <v>476</v>
      </c>
      <c r="J33" s="28">
        <f>COUNT('Wedding - Format'!E:E) - COUNTIF('Wedding - Format'!E:E, "&lt;3")</f>
        <v>32</v>
      </c>
      <c r="K33" s="26">
        <f>AVERAGEIF('Wedding - Format'!E:E, "&gt;2", 'Wedding - Format'!G:G)</f>
        <v>279.6875</v>
      </c>
      <c r="L33" s="29">
        <f>SUMIF('Wedding - Format'!E:E, "&gt;2", 'Wedding - Format'!G:G)</f>
        <v>8950</v>
      </c>
    </row>
    <row r="34" spans="1:12" x14ac:dyDescent="0.25">
      <c r="A34" s="43" t="s">
        <v>471</v>
      </c>
      <c r="B34" s="44"/>
      <c r="C34" s="44"/>
      <c r="D34" s="44"/>
      <c r="E34" s="44"/>
      <c r="F34" s="44"/>
      <c r="G34" s="29">
        <f>AVERAGEIF('Wedding - Format'!E:E, "=1", 'Wedding - Format'!G:G)</f>
        <v>212.96296296296296</v>
      </c>
      <c r="I34" s="33" t="s">
        <v>478</v>
      </c>
      <c r="J34" s="33">
        <f>SUM(J31:J33,)</f>
        <v>81</v>
      </c>
      <c r="K34" s="32">
        <f>AVERAGE('Wedding - Format'!G:G)</f>
        <v>232.71604938271605</v>
      </c>
      <c r="L34" s="30">
        <f>SUM(L31:L33)</f>
        <v>18850</v>
      </c>
    </row>
    <row r="35" spans="1:12" x14ac:dyDescent="0.25">
      <c r="A35" s="45" t="s">
        <v>472</v>
      </c>
      <c r="B35" s="46"/>
      <c r="C35" s="46"/>
      <c r="D35" s="46"/>
      <c r="E35" s="46"/>
      <c r="F35" s="46"/>
      <c r="G35" s="30">
        <f>AVERAGEIF('Wedding - Format'!E:E, "&gt;1", 'Wedding - Format'!G:G)</f>
        <v>242.59259259259258</v>
      </c>
    </row>
  </sheetData>
  <mergeCells count="10">
    <mergeCell ref="A31:F31"/>
    <mergeCell ref="A32:F32"/>
    <mergeCell ref="A33:F33"/>
    <mergeCell ref="A34:F34"/>
    <mergeCell ref="A35:F35"/>
    <mergeCell ref="A28:G28"/>
    <mergeCell ref="A1:D1"/>
    <mergeCell ref="A13:G13"/>
    <mergeCell ref="A29:F29"/>
    <mergeCell ref="A30:F30"/>
  </mergeCell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8835-EA07-4ECE-B685-B947CA2EF7C5}">
  <dimension ref="A1:D83"/>
  <sheetViews>
    <sheetView workbookViewId="0">
      <selection activeCell="F18" sqref="F18"/>
    </sheetView>
  </sheetViews>
  <sheetFormatPr defaultRowHeight="15" x14ac:dyDescent="0.25"/>
  <cols>
    <col min="1" max="1" width="33.42578125" bestFit="1" customWidth="1"/>
    <col min="2" max="2" width="29.7109375" style="7" customWidth="1"/>
    <col min="4" max="4" width="90.42578125" bestFit="1" customWidth="1"/>
  </cols>
  <sheetData>
    <row r="1" spans="1:4" ht="27" customHeight="1" x14ac:dyDescent="0.3">
      <c r="A1" s="104" t="s">
        <v>567</v>
      </c>
      <c r="B1" s="105"/>
    </row>
    <row r="2" spans="1:4" ht="15.75" x14ac:dyDescent="0.25">
      <c r="A2" s="106" t="s">
        <v>568</v>
      </c>
      <c r="B2" s="106" t="s">
        <v>422</v>
      </c>
    </row>
    <row r="3" spans="1:4" x14ac:dyDescent="0.25">
      <c r="A3" s="8" t="s">
        <v>486</v>
      </c>
      <c r="B3" s="7" t="str">
        <f>IF('Wedding - Format'!H2="Ready", "DONE", (VLOOKUP(A3, 'Wedding - Format'!Q2:R82,2, FALSE)))</f>
        <v>aaramfrancisco@email.com</v>
      </c>
      <c r="D3" s="110" t="s">
        <v>617</v>
      </c>
    </row>
    <row r="4" spans="1:4" x14ac:dyDescent="0.25">
      <c r="A4" s="8" t="s">
        <v>487</v>
      </c>
      <c r="B4" s="7" t="str">
        <f>IF('Wedding - Format'!H3="Ready", "DONE", (VLOOKUP(A4, 'Wedding - Format'!Q3:R83,2, FALSE)))</f>
        <v>DONE</v>
      </c>
      <c r="D4" s="111" t="s">
        <v>616</v>
      </c>
    </row>
    <row r="5" spans="1:4" x14ac:dyDescent="0.25">
      <c r="A5" s="8" t="s">
        <v>488</v>
      </c>
      <c r="B5" s="7" t="str">
        <f>IF('Wedding - Format'!H4="Ready", "DONE", (VLOOKUP(A5, 'Wedding - Format'!Q4:R84,2, FALSE)))</f>
        <v>DONE</v>
      </c>
    </row>
    <row r="6" spans="1:4" x14ac:dyDescent="0.25">
      <c r="A6" s="8" t="s">
        <v>489</v>
      </c>
      <c r="B6" s="7" t="str">
        <f>IF('Wedding - Format'!H5="Ready", "DONE", (VLOOKUP(A6, 'Wedding - Format'!Q5:R85,2, FALSE)))</f>
        <v>DONE</v>
      </c>
    </row>
    <row r="7" spans="1:4" x14ac:dyDescent="0.25">
      <c r="A7" s="8" t="s">
        <v>490</v>
      </c>
      <c r="B7" s="7" t="str">
        <f>IF('Wedding - Format'!H6="Ready", "DONE", (VLOOKUP(A7, 'Wedding - Format'!Q6:R86,2, FALSE)))</f>
        <v>alonsomichael@email.com</v>
      </c>
    </row>
    <row r="8" spans="1:4" x14ac:dyDescent="0.25">
      <c r="A8" s="8" t="s">
        <v>491</v>
      </c>
      <c r="B8" s="7" t="str">
        <f>IF('Wedding - Format'!H7="Ready", "DONE", (VLOOKUP(A8, 'Wedding - Format'!Q7:R87,2, FALSE)))</f>
        <v>arbuthnotvanel@email.com</v>
      </c>
    </row>
    <row r="9" spans="1:4" x14ac:dyDescent="0.25">
      <c r="A9" s="8" t="s">
        <v>492</v>
      </c>
      <c r="B9" s="7" t="str">
        <f>IF('Wedding - Format'!H8="Ready", "DONE", (VLOOKUP(A9, 'Wedding - Format'!Q8:R88,2, FALSE)))</f>
        <v>beaudoinshellie@email.com</v>
      </c>
    </row>
    <row r="10" spans="1:4" x14ac:dyDescent="0.25">
      <c r="A10" s="8" t="s">
        <v>493</v>
      </c>
      <c r="B10" s="7" t="str">
        <f>IF('Wedding - Format'!H9="Ready", "DONE", (VLOOKUP(A10, 'Wedding - Format'!Q9:R89,2, FALSE)))</f>
        <v>beaudoinwally@email.com</v>
      </c>
    </row>
    <row r="11" spans="1:4" x14ac:dyDescent="0.25">
      <c r="A11" s="8" t="s">
        <v>494</v>
      </c>
      <c r="B11" s="7" t="str">
        <f>IF('Wedding - Format'!H10="Ready", "DONE", (VLOOKUP(A11, 'Wedding - Format'!Q10:R90,2, FALSE)))</f>
        <v>bechtelester@email.com</v>
      </c>
    </row>
    <row r="12" spans="1:4" x14ac:dyDescent="0.25">
      <c r="A12" s="8" t="s">
        <v>495</v>
      </c>
      <c r="B12" s="7" t="str">
        <f>IF('Wedding - Format'!H11="Ready", "DONE", (VLOOKUP(A12, 'Wedding - Format'!Q11:R91,2, FALSE)))</f>
        <v>belleypierre@email.com</v>
      </c>
    </row>
    <row r="13" spans="1:4" x14ac:dyDescent="0.25">
      <c r="A13" s="8" t="s">
        <v>496</v>
      </c>
      <c r="B13" s="7" t="str">
        <f>IF('Wedding - Format'!H12="Ready", "DONE", (VLOOKUP(A13, 'Wedding - Format'!Q12:R92,2, FALSE)))</f>
        <v>bergkampbrian@email.com</v>
      </c>
    </row>
    <row r="14" spans="1:4" x14ac:dyDescent="0.25">
      <c r="A14" s="8" t="s">
        <v>497</v>
      </c>
      <c r="B14" s="7" t="str">
        <f>IF('Wedding - Format'!H13="Ready", "DONE", (VLOOKUP(A14, 'Wedding - Format'!Q13:R93,2, FALSE)))</f>
        <v>DONE</v>
      </c>
    </row>
    <row r="15" spans="1:4" x14ac:dyDescent="0.25">
      <c r="A15" s="8" t="s">
        <v>498</v>
      </c>
      <c r="B15" s="7" t="str">
        <f>IF('Wedding - Format'!H14="Ready", "DONE", (VLOOKUP(A15, 'Wedding - Format'!Q14:R94,2, FALSE)))</f>
        <v>blackwelllee@email.com</v>
      </c>
    </row>
    <row r="16" spans="1:4" x14ac:dyDescent="0.25">
      <c r="A16" s="8" t="s">
        <v>499</v>
      </c>
      <c r="B16" s="7" t="str">
        <f>IF('Wedding - Format'!H15="Ready", "DONE", (VLOOKUP(A16, 'Wedding - Format'!Q15:R95,2, FALSE)))</f>
        <v>DONE</v>
      </c>
    </row>
    <row r="17" spans="1:2" x14ac:dyDescent="0.25">
      <c r="A17" s="8" t="s">
        <v>500</v>
      </c>
      <c r="B17" s="7" t="str">
        <f>IF('Wedding - Format'!H16="Ready", "DONE", (VLOOKUP(A17, 'Wedding - Format'!Q16:R96,2, FALSE)))</f>
        <v>DONE</v>
      </c>
    </row>
    <row r="18" spans="1:2" x14ac:dyDescent="0.25">
      <c r="A18" s="8" t="s">
        <v>501</v>
      </c>
      <c r="B18" s="7" t="str">
        <f>IF('Wedding - Format'!H17="Ready", "DONE", (VLOOKUP(A18, 'Wedding - Format'!Q17:R97,2, FALSE)))</f>
        <v>brokerbruce@email.com</v>
      </c>
    </row>
    <row r="19" spans="1:2" x14ac:dyDescent="0.25">
      <c r="A19" s="8" t="s">
        <v>502</v>
      </c>
      <c r="B19" s="7" t="str">
        <f>IF('Wedding - Format'!H18="Ready", "DONE", (VLOOKUP(A19, 'Wedding - Format'!Q18:R98,2, FALSE)))</f>
        <v>DONE</v>
      </c>
    </row>
    <row r="20" spans="1:2" x14ac:dyDescent="0.25">
      <c r="A20" s="8" t="s">
        <v>503</v>
      </c>
      <c r="B20" s="7" t="str">
        <f>IF('Wedding - Format'!H19="Ready", "DONE", (VLOOKUP(A20, 'Wedding - Format'!Q19:R99,2, FALSE)))</f>
        <v>DONE</v>
      </c>
    </row>
    <row r="21" spans="1:2" x14ac:dyDescent="0.25">
      <c r="A21" s="8" t="s">
        <v>504</v>
      </c>
      <c r="B21" s="7" t="str">
        <f>IF('Wedding - Format'!H20="Ready", "DONE", (VLOOKUP(A21, 'Wedding - Format'!Q20:R100,2, FALSE)))</f>
        <v>DONE</v>
      </c>
    </row>
    <row r="22" spans="1:2" x14ac:dyDescent="0.25">
      <c r="A22" s="8" t="s">
        <v>505</v>
      </c>
      <c r="B22" s="7" t="str">
        <f>IF('Wedding - Format'!H21="Ready", "DONE", (VLOOKUP(A22, 'Wedding - Format'!Q21:R101,2, FALSE)))</f>
        <v>cornelissenpeter@email.com</v>
      </c>
    </row>
    <row r="23" spans="1:2" x14ac:dyDescent="0.25">
      <c r="A23" s="8" t="s">
        <v>506</v>
      </c>
      <c r="B23" s="7" t="str">
        <f>IF('Wedding - Format'!H22="Ready", "DONE", (VLOOKUP(A23, 'Wedding - Format'!Q22:R102,2, FALSE)))</f>
        <v>cowansrikanth@email.com</v>
      </c>
    </row>
    <row r="24" spans="1:2" x14ac:dyDescent="0.25">
      <c r="A24" s="8" t="s">
        <v>507</v>
      </c>
      <c r="B24" s="7" t="str">
        <f>IF('Wedding - Format'!H23="Ready", "DONE", (VLOOKUP(A24, 'Wedding - Format'!Q23:R103,2, FALSE)))</f>
        <v>DONE</v>
      </c>
    </row>
    <row r="25" spans="1:2" x14ac:dyDescent="0.25">
      <c r="A25" s="8" t="s">
        <v>508</v>
      </c>
      <c r="B25" s="7" t="str">
        <f>IF('Wedding - Format'!H24="Ready", "DONE", (VLOOKUP(A25, 'Wedding - Format'!Q24:R104,2, FALSE)))</f>
        <v>desbienseriks@email.com</v>
      </c>
    </row>
    <row r="26" spans="1:2" x14ac:dyDescent="0.25">
      <c r="A26" s="8" t="s">
        <v>509</v>
      </c>
      <c r="B26" s="7" t="str">
        <f>IF('Wedding - Format'!H25="Ready", "DONE", (VLOOKUP(A26, 'Wedding - Format'!Q25:R105,2, FALSE)))</f>
        <v>desjardinsdavid@email.com</v>
      </c>
    </row>
    <row r="27" spans="1:2" x14ac:dyDescent="0.25">
      <c r="A27" s="8" t="s">
        <v>510</v>
      </c>
      <c r="B27" s="7" t="str">
        <f>IF('Wedding - Format'!H26="Ready", "DONE", (VLOOKUP(A27, 'Wedding - Format'!Q26:R106,2, FALSE)))</f>
        <v>di marioross@email.com</v>
      </c>
    </row>
    <row r="28" spans="1:2" x14ac:dyDescent="0.25">
      <c r="A28" s="8" t="s">
        <v>511</v>
      </c>
      <c r="B28" s="7" t="str">
        <f>IF('Wedding - Format'!H27="Ready", "DONE", (VLOOKUP(A28, 'Wedding - Format'!Q27:R107,2, FALSE)))</f>
        <v>DONE</v>
      </c>
    </row>
    <row r="29" spans="1:2" x14ac:dyDescent="0.25">
      <c r="A29" s="8" t="s">
        <v>512</v>
      </c>
      <c r="B29" s="7" t="str">
        <f>IF('Wedding - Format'!H28="Ready", "DONE", (VLOOKUP(A29, 'Wedding - Format'!Q28:R108,2, FALSE)))</f>
        <v>DONE</v>
      </c>
    </row>
    <row r="30" spans="1:2" x14ac:dyDescent="0.25">
      <c r="A30" s="8" t="s">
        <v>513</v>
      </c>
      <c r="B30" s="7" t="str">
        <f>IF('Wedding - Format'!H29="Ready", "DONE", (VLOOKUP(A30, 'Wedding - Format'!Q29:R109,2, FALSE)))</f>
        <v>droletramon@email.com</v>
      </c>
    </row>
    <row r="31" spans="1:2" x14ac:dyDescent="0.25">
      <c r="A31" s="8" t="s">
        <v>514</v>
      </c>
      <c r="B31" s="7" t="str">
        <f>IF('Wedding - Format'!H30="Ready", "DONE", (VLOOKUP(A31, 'Wedding - Format'!Q30:R110,2, FALSE)))</f>
        <v>dusomegeoff@email.com</v>
      </c>
    </row>
    <row r="32" spans="1:2" x14ac:dyDescent="0.25">
      <c r="A32" s="8" t="s">
        <v>515</v>
      </c>
      <c r="B32" s="7" t="str">
        <f>IF('Wedding - Format'!H31="Ready", "DONE", (VLOOKUP(A32, 'Wedding - Format'!Q31:R111,2, FALSE)))</f>
        <v>ennsjohn@email.com</v>
      </c>
    </row>
    <row r="33" spans="1:2" x14ac:dyDescent="0.25">
      <c r="A33" s="8" t="s">
        <v>516</v>
      </c>
      <c r="B33" s="7" t="str">
        <f>IF('Wedding - Format'!H32="Ready", "DONE", (VLOOKUP(A33, 'Wedding - Format'!Q32:R112,2, FALSE)))</f>
        <v>facconerobert@email.com</v>
      </c>
    </row>
    <row r="34" spans="1:2" x14ac:dyDescent="0.25">
      <c r="A34" s="8" t="s">
        <v>517</v>
      </c>
      <c r="B34" s="7" t="str">
        <f>IF('Wedding - Format'!H33="Ready", "DONE", (VLOOKUP(A34, 'Wedding - Format'!Q33:R113,2, FALSE)))</f>
        <v>fielenbachgordon@email.com</v>
      </c>
    </row>
    <row r="35" spans="1:2" x14ac:dyDescent="0.25">
      <c r="A35" s="8" t="s">
        <v>518</v>
      </c>
      <c r="B35" s="7" t="str">
        <f>IF('Wedding - Format'!H34="Ready", "DONE", (VLOOKUP(A35, 'Wedding - Format'!Q34:R114,2, FALSE)))</f>
        <v>flemingmaureen@email.com</v>
      </c>
    </row>
    <row r="36" spans="1:2" x14ac:dyDescent="0.25">
      <c r="A36" s="8" t="s">
        <v>519</v>
      </c>
      <c r="B36" s="7" t="str">
        <f>IF('Wedding - Format'!H35="Ready", "DONE", (VLOOKUP(A36, 'Wedding - Format'!Q35:R115,2, FALSE)))</f>
        <v>fooioan@email.com</v>
      </c>
    </row>
    <row r="37" spans="1:2" x14ac:dyDescent="0.25">
      <c r="A37" s="8" t="s">
        <v>520</v>
      </c>
      <c r="B37" s="7" t="str">
        <f>IF('Wedding - Format'!H36="Ready", "DONE", (VLOOKUP(A37, 'Wedding - Format'!Q36:R116,2, FALSE)))</f>
        <v>DONE</v>
      </c>
    </row>
    <row r="38" spans="1:2" x14ac:dyDescent="0.25">
      <c r="A38" s="8" t="s">
        <v>521</v>
      </c>
      <c r="B38" s="7" t="str">
        <f>IF('Wedding - Format'!H37="Ready", "DONE", (VLOOKUP(A38, 'Wedding - Format'!Q37:R117,2, FALSE)))</f>
        <v>frankadil@email.com</v>
      </c>
    </row>
    <row r="39" spans="1:2" x14ac:dyDescent="0.25">
      <c r="A39" s="8" t="s">
        <v>522</v>
      </c>
      <c r="B39" s="7" t="str">
        <f>IF('Wedding - Format'!H38="Ready", "DONE", (VLOOKUP(A39, 'Wedding - Format'!Q38:R118,2, FALSE)))</f>
        <v>gloutnaydon@email.com</v>
      </c>
    </row>
    <row r="40" spans="1:2" x14ac:dyDescent="0.25">
      <c r="A40" s="8" t="s">
        <v>523</v>
      </c>
      <c r="B40" s="7" t="str">
        <f>IF('Wedding - Format'!H39="Ready", "DONE", (VLOOKUP(A40, 'Wedding - Format'!Q39:R119,2, FALSE)))</f>
        <v>gougeonsanjay@email.com</v>
      </c>
    </row>
    <row r="41" spans="1:2" x14ac:dyDescent="0.25">
      <c r="A41" s="8" t="s">
        <v>524</v>
      </c>
      <c r="B41" s="7" t="str">
        <f>IF('Wedding - Format'!H40="Ready", "DONE", (VLOOKUP(A41, 'Wedding - Format'!Q40:R120,2, FALSE)))</f>
        <v>gravelallen@email.com</v>
      </c>
    </row>
    <row r="42" spans="1:2" x14ac:dyDescent="0.25">
      <c r="A42" s="8" t="s">
        <v>525</v>
      </c>
      <c r="B42" s="7" t="str">
        <f>IF('Wedding - Format'!H41="Ready", "DONE", (VLOOKUP(A42, 'Wedding - Format'!Q41:R121,2, FALSE)))</f>
        <v>greentania@email.com</v>
      </c>
    </row>
    <row r="43" spans="1:2" x14ac:dyDescent="0.25">
      <c r="A43" s="8" t="s">
        <v>526</v>
      </c>
      <c r="B43" s="7" t="str">
        <f>IF('Wedding - Format'!H42="Ready", "DONE", (VLOOKUP(A43, 'Wedding - Format'!Q42:R122,2, FALSE)))</f>
        <v>hickeyjohn@email.com</v>
      </c>
    </row>
    <row r="44" spans="1:2" x14ac:dyDescent="0.25">
      <c r="A44" s="8" t="s">
        <v>527</v>
      </c>
      <c r="B44" s="7" t="str">
        <f>IF('Wedding - Format'!H43="Ready", "DONE", (VLOOKUP(A44, 'Wedding - Format'!Q43:R123,2, FALSE)))</f>
        <v>homburgphillipe@email.com</v>
      </c>
    </row>
    <row r="45" spans="1:2" x14ac:dyDescent="0.25">
      <c r="A45" s="8" t="s">
        <v>528</v>
      </c>
      <c r="B45" s="7" t="str">
        <f>IF('Wedding - Format'!H44="Ready", "DONE", (VLOOKUP(A45, 'Wedding - Format'!Q44:R124,2, FALSE)))</f>
        <v>hoonhamid@email.com</v>
      </c>
    </row>
    <row r="46" spans="1:2" x14ac:dyDescent="0.25">
      <c r="A46" s="8" t="s">
        <v>529</v>
      </c>
      <c r="B46" s="7" t="str">
        <f>IF('Wedding - Format'!H45="Ready", "DONE", (VLOOKUP(A46, 'Wedding - Format'!Q45:R125,2, FALSE)))</f>
        <v>johnstonhenry@email.com</v>
      </c>
    </row>
    <row r="47" spans="1:2" x14ac:dyDescent="0.25">
      <c r="A47" s="8" t="s">
        <v>530</v>
      </c>
      <c r="B47" s="7" t="str">
        <f>IF('Wedding - Format'!H46="Ready", "DONE", (VLOOKUP(A47, 'Wedding - Format'!Q46:R126,2, FALSE)))</f>
        <v>kaufmanalan@email.com</v>
      </c>
    </row>
    <row r="48" spans="1:2" x14ac:dyDescent="0.25">
      <c r="A48" s="8" t="s">
        <v>531</v>
      </c>
      <c r="B48" s="7" t="str">
        <f>IF('Wedding - Format'!H47="Ready", "DONE", (VLOOKUP(A48, 'Wedding - Format'!Q47:R127,2, FALSE)))</f>
        <v>kitherluc@email.com</v>
      </c>
    </row>
    <row r="49" spans="1:2" x14ac:dyDescent="0.25">
      <c r="A49" s="8" t="s">
        <v>532</v>
      </c>
      <c r="B49" s="7" t="str">
        <f>IF('Wedding - Format'!H48="Ready", "DONE", (VLOOKUP(A49, 'Wedding - Format'!Q48:R128,2, FALSE)))</f>
        <v>DONE</v>
      </c>
    </row>
    <row r="50" spans="1:2" x14ac:dyDescent="0.25">
      <c r="A50" s="8" t="s">
        <v>533</v>
      </c>
      <c r="B50" s="7" t="str">
        <f>IF('Wedding - Format'!H49="Ready", "DONE", (VLOOKUP(A50, 'Wedding - Format'!Q49:R129,2, FALSE)))</f>
        <v>landrybernard@email.com</v>
      </c>
    </row>
    <row r="51" spans="1:2" x14ac:dyDescent="0.25">
      <c r="A51" s="8" t="s">
        <v>534</v>
      </c>
      <c r="B51" s="7" t="str">
        <f>IF('Wedding - Format'!H50="Ready", "DONE", (VLOOKUP(A51, 'Wedding - Format'!Q50:R130,2, FALSE)))</f>
        <v>legentilcharles@email.com</v>
      </c>
    </row>
    <row r="52" spans="1:2" x14ac:dyDescent="0.25">
      <c r="A52" s="8" t="s">
        <v>535</v>
      </c>
      <c r="B52" s="7" t="str">
        <f>IF('Wedding - Format'!H51="Ready", "DONE", (VLOOKUP(A52, 'Wedding - Format'!Q51:R131,2, FALSE)))</f>
        <v>DONE</v>
      </c>
    </row>
    <row r="53" spans="1:2" x14ac:dyDescent="0.25">
      <c r="A53" s="8" t="s">
        <v>536</v>
      </c>
      <c r="B53" s="7" t="str">
        <f>IF('Wedding - Format'!H52="Ready", "DONE", (VLOOKUP(A53, 'Wedding - Format'!Q52:R132,2, FALSE)))</f>
        <v>DONE</v>
      </c>
    </row>
    <row r="54" spans="1:2" x14ac:dyDescent="0.25">
      <c r="A54" s="8" t="s">
        <v>537</v>
      </c>
      <c r="B54" s="7" t="str">
        <f>IF('Wedding - Format'!H53="Ready", "DONE", (VLOOKUP(A54, 'Wedding - Format'!Q53:R133,2, FALSE)))</f>
        <v>DONE</v>
      </c>
    </row>
    <row r="55" spans="1:2" x14ac:dyDescent="0.25">
      <c r="A55" s="8" t="s">
        <v>538</v>
      </c>
      <c r="B55" s="7" t="str">
        <f>IF('Wedding - Format'!H54="Ready", "DONE", (VLOOKUP(A55, 'Wedding - Format'!Q54:R134,2, FALSE)))</f>
        <v>DONE</v>
      </c>
    </row>
    <row r="56" spans="1:2" x14ac:dyDescent="0.25">
      <c r="A56" s="8" t="s">
        <v>539</v>
      </c>
      <c r="B56" s="7" t="str">
        <f>IF('Wedding - Format'!H55="Ready", "DONE", (VLOOKUP(A56, 'Wedding - Format'!Q55:R135,2, FALSE)))</f>
        <v>DONE</v>
      </c>
    </row>
    <row r="57" spans="1:2" x14ac:dyDescent="0.25">
      <c r="A57" s="8" t="s">
        <v>540</v>
      </c>
      <c r="B57" s="7" t="str">
        <f>IF('Wedding - Format'!H56="Ready", "DONE", (VLOOKUP(A57, 'Wedding - Format'!Q56:R136,2, FALSE)))</f>
        <v>DONE</v>
      </c>
    </row>
    <row r="58" spans="1:2" x14ac:dyDescent="0.25">
      <c r="A58" s="8" t="s">
        <v>541</v>
      </c>
      <c r="B58" s="7" t="str">
        <f>IF('Wedding - Format'!H57="Ready", "DONE", (VLOOKUP(A58, 'Wedding - Format'!Q57:R137,2, FALSE)))</f>
        <v>mercuregarry@email.com</v>
      </c>
    </row>
    <row r="59" spans="1:2" x14ac:dyDescent="0.25">
      <c r="A59" s="8" t="s">
        <v>542</v>
      </c>
      <c r="B59" s="7" t="str">
        <f>IF('Wedding - Format'!H58="Ready", "DONE", (VLOOKUP(A59, 'Wedding - Format'!Q58:R138,2, FALSE)))</f>
        <v>DONE</v>
      </c>
    </row>
    <row r="60" spans="1:2" x14ac:dyDescent="0.25">
      <c r="A60" s="8" t="s">
        <v>543</v>
      </c>
      <c r="B60" s="7" t="str">
        <f>IF('Wedding - Format'!H59="Ready", "DONE", (VLOOKUP(A60, 'Wedding - Format'!Q59:R139,2, FALSE)))</f>
        <v>murphyclaude@email.com</v>
      </c>
    </row>
    <row r="61" spans="1:2" x14ac:dyDescent="0.25">
      <c r="A61" s="8" t="s">
        <v>544</v>
      </c>
      <c r="B61" s="7" t="str">
        <f>IF('Wedding - Format'!H60="Ready", "DONE", (VLOOKUP(A61, 'Wedding - Format'!Q60:R140,2, FALSE)))</f>
        <v>DONE</v>
      </c>
    </row>
    <row r="62" spans="1:2" x14ac:dyDescent="0.25">
      <c r="A62" s="8" t="s">
        <v>545</v>
      </c>
      <c r="B62" s="7" t="str">
        <f>IF('Wedding - Format'!H61="Ready", "DONE", (VLOOKUP(A62, 'Wedding - Format'!Q61:R141,2, FALSE)))</f>
        <v>newtonferdinando@email.com</v>
      </c>
    </row>
    <row r="63" spans="1:2" x14ac:dyDescent="0.25">
      <c r="A63" s="8" t="s">
        <v>546</v>
      </c>
      <c r="B63" s="7" t="str">
        <f>IF('Wedding - Format'!H62="Ready", "DONE", (VLOOKUP(A63, 'Wedding - Format'!Q62:R142,2, FALSE)))</f>
        <v>ouelletanthony@email.com</v>
      </c>
    </row>
    <row r="64" spans="1:2" x14ac:dyDescent="0.25">
      <c r="A64" s="8" t="s">
        <v>547</v>
      </c>
      <c r="B64" s="7" t="str">
        <f>IF('Wedding - Format'!H63="Ready", "DONE", (VLOOKUP(A64, 'Wedding - Format'!Q63:R143,2, FALSE)))</f>
        <v>paquinhoward@email.com</v>
      </c>
    </row>
    <row r="65" spans="1:2" x14ac:dyDescent="0.25">
      <c r="A65" s="8" t="s">
        <v>548</v>
      </c>
      <c r="B65" s="7" t="str">
        <f>IF('Wedding - Format'!H64="Ready", "DONE", (VLOOKUP(A65, 'Wedding - Format'!Q64:R144,2, FALSE)))</f>
        <v>DONE</v>
      </c>
    </row>
    <row r="66" spans="1:2" x14ac:dyDescent="0.25">
      <c r="A66" s="8" t="s">
        <v>549</v>
      </c>
      <c r="B66" s="7" t="str">
        <f>IF('Wedding - Format'!H65="Ready", "DONE", (VLOOKUP(A66, 'Wedding - Format'!Q65:R145,2, FALSE)))</f>
        <v>DONE</v>
      </c>
    </row>
    <row r="67" spans="1:2" x14ac:dyDescent="0.25">
      <c r="A67" s="8" t="s">
        <v>550</v>
      </c>
      <c r="B67" s="7" t="str">
        <f>IF('Wedding - Format'!H66="Ready", "DONE", (VLOOKUP(A67, 'Wedding - Format'!Q66:R146,2, FALSE)))</f>
        <v>remeckileigh@email.com</v>
      </c>
    </row>
    <row r="68" spans="1:2" x14ac:dyDescent="0.25">
      <c r="A68" s="8" t="s">
        <v>551</v>
      </c>
      <c r="B68" s="7" t="str">
        <f>IF('Wedding - Format'!H67="Ready", "DONE", (VLOOKUP(A68, 'Wedding - Format'!Q67:R147,2, FALSE)))</f>
        <v>DONE</v>
      </c>
    </row>
    <row r="69" spans="1:2" x14ac:dyDescent="0.25">
      <c r="A69" s="8" t="s">
        <v>552</v>
      </c>
      <c r="B69" s="7" t="str">
        <f>IF('Wedding - Format'!H68="Ready", "DONE", (VLOOKUP(A69, 'Wedding - Format'!Q68:R148,2, FALSE)))</f>
        <v>romanmarian@email.com</v>
      </c>
    </row>
    <row r="70" spans="1:2" x14ac:dyDescent="0.25">
      <c r="A70" s="8" t="s">
        <v>553</v>
      </c>
      <c r="B70" s="7" t="str">
        <f>IF('Wedding - Format'!H69="Ready", "DONE", (VLOOKUP(A70, 'Wedding - Format'!Q69:R149,2, FALSE)))</f>
        <v>DONE</v>
      </c>
    </row>
    <row r="71" spans="1:2" x14ac:dyDescent="0.25">
      <c r="A71" s="8" t="s">
        <v>554</v>
      </c>
      <c r="B71" s="7" t="str">
        <f>IF('Wedding - Format'!H70="Ready", "DONE", (VLOOKUP(A71, 'Wedding - Format'!Q70:R150,2, FALSE)))</f>
        <v>DONE</v>
      </c>
    </row>
    <row r="72" spans="1:2" x14ac:dyDescent="0.25">
      <c r="A72" s="8" t="s">
        <v>555</v>
      </c>
      <c r="B72" s="7" t="str">
        <f>IF('Wedding - Format'!H71="Ready", "DONE", (VLOOKUP(A72, 'Wedding - Format'!Q71:R151,2, FALSE)))</f>
        <v>DONE</v>
      </c>
    </row>
    <row r="73" spans="1:2" x14ac:dyDescent="0.25">
      <c r="A73" s="8" t="s">
        <v>556</v>
      </c>
      <c r="B73" s="7" t="str">
        <f>IF('Wedding - Format'!H72="Ready", "DONE", (VLOOKUP(A73, 'Wedding - Format'!Q72:R152,2, FALSE)))</f>
        <v>silvadavid@email.com</v>
      </c>
    </row>
    <row r="74" spans="1:2" x14ac:dyDescent="0.25">
      <c r="A74" s="8" t="s">
        <v>557</v>
      </c>
      <c r="B74" s="7" t="str">
        <f>IF('Wedding - Format'!H73="Ready", "DONE", (VLOOKUP(A74, 'Wedding - Format'!Q73:R153,2, FALSE)))</f>
        <v>soongdanielle@email.com</v>
      </c>
    </row>
    <row r="75" spans="1:2" x14ac:dyDescent="0.25">
      <c r="A75" s="8" t="s">
        <v>558</v>
      </c>
      <c r="B75" s="7" t="str">
        <f>IF('Wedding - Format'!H74="Ready", "DONE", (VLOOKUP(A75, 'Wedding - Format'!Q74:R154,2, FALSE)))</f>
        <v>DONE</v>
      </c>
    </row>
    <row r="76" spans="1:2" x14ac:dyDescent="0.25">
      <c r="A76" s="8" t="s">
        <v>559</v>
      </c>
      <c r="B76" s="7" t="str">
        <f>IF('Wedding - Format'!H75="Ready", "DONE", (VLOOKUP(A76, 'Wedding - Format'!Q75:R155,2, FALSE)))</f>
        <v>townsendelizabeth@email.com</v>
      </c>
    </row>
    <row r="77" spans="1:2" x14ac:dyDescent="0.25">
      <c r="A77" s="8" t="s">
        <v>560</v>
      </c>
      <c r="B77" s="7" t="str">
        <f>IF('Wedding - Format'!H76="Ready", "DONE", (VLOOKUP(A77, 'Wedding - Format'!Q76:R156,2, FALSE)))</f>
        <v>tsengmichael@email.com</v>
      </c>
    </row>
    <row r="78" spans="1:2" x14ac:dyDescent="0.25">
      <c r="A78" s="8" t="s">
        <v>561</v>
      </c>
      <c r="B78" s="7" t="str">
        <f>IF('Wedding - Format'!H77="Ready", "DONE", (VLOOKUP(A78, 'Wedding - Format'!Q77:R157,2, FALSE)))</f>
        <v>ulmerdonald@email.com</v>
      </c>
    </row>
    <row r="79" spans="1:2" x14ac:dyDescent="0.25">
      <c r="A79" s="8" t="s">
        <v>562</v>
      </c>
      <c r="B79" s="7" t="str">
        <f>IF('Wedding - Format'!H78="Ready", "DONE", (VLOOKUP(A79, 'Wedding - Format'!Q78:R158,2, FALSE)))</f>
        <v>verwoerdrobert@email.com</v>
      </c>
    </row>
    <row r="80" spans="1:2" x14ac:dyDescent="0.25">
      <c r="A80" s="8" t="s">
        <v>563</v>
      </c>
      <c r="B80" s="7" t="str">
        <f>IF('Wedding - Format'!H79="Ready", "DONE", (VLOOKUP(A80, 'Wedding - Format'!Q79:R159,2, FALSE)))</f>
        <v>wadsworthdave@email.com</v>
      </c>
    </row>
    <row r="81" spans="1:2" x14ac:dyDescent="0.25">
      <c r="A81" s="8" t="s">
        <v>564</v>
      </c>
      <c r="B81" s="7" t="str">
        <f>IF('Wedding - Format'!H80="Ready", "DONE", (VLOOKUP(A81, 'Wedding - Format'!Q80:R160,2, FALSE)))</f>
        <v>DONE</v>
      </c>
    </row>
    <row r="82" spans="1:2" x14ac:dyDescent="0.25">
      <c r="A82" s="8" t="s">
        <v>565</v>
      </c>
      <c r="B82" s="7" t="str">
        <f>IF('Wedding - Format'!H81="Ready", "DONE", (VLOOKUP(A82, 'Wedding - Format'!Q81:R161,2, FALSE)))</f>
        <v>DONE</v>
      </c>
    </row>
    <row r="83" spans="1:2" x14ac:dyDescent="0.25">
      <c r="A83" s="8" t="s">
        <v>566</v>
      </c>
      <c r="B83" s="7" t="str">
        <f>IF('Wedding - Format'!H82="Ready", "DONE", (VLOOKUP(A83, 'Wedding - Format'!Q82:R162,2, FALSE)))</f>
        <v>zimmermannron@email.com</v>
      </c>
    </row>
  </sheetData>
  <mergeCells count="1">
    <mergeCell ref="A1:B1"/>
  </mergeCells>
  <conditionalFormatting sqref="A3:A83">
    <cfRule type="containsText" dxfId="9" priority="3" operator="containsText" text="Ready">
      <formula>NOT(ISERROR(SEARCH("Ready",A3)))</formula>
    </cfRule>
    <cfRule type="containsText" dxfId="8" priority="4" operator="containsText" text="Not Yet Started">
      <formula>NOT(ISERROR(SEARCH("Not Yet Started",A3)))</formula>
    </cfRule>
    <cfRule type="containsText" dxfId="7" priority="5" operator="containsText" text="In Progress">
      <formula>NOT(ISERROR(SEARCH("In Progress",A3)))</formula>
    </cfRule>
  </conditionalFormatting>
  <conditionalFormatting sqref="B3:B1048576">
    <cfRule type="notContainsText" dxfId="6" priority="1" operator="notContains" text="DONE">
      <formula>ISERROR(SEARCH("DONE",B3))</formula>
    </cfRule>
    <cfRule type="containsText" dxfId="5" priority="2" operator="containsText" text="DONE">
      <formula>NOT(ISERROR(SEARCH("DONE",B3)))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AF3-9B3E-4631-935E-F37BB01B6079}">
  <dimension ref="A1:P275"/>
  <sheetViews>
    <sheetView workbookViewId="0">
      <selection activeCell="Q39" sqref="Q39"/>
    </sheetView>
  </sheetViews>
  <sheetFormatPr defaultColWidth="12.5703125" defaultRowHeight="15" x14ac:dyDescent="0.25"/>
  <cols>
    <col min="1" max="1" width="18.5703125" bestFit="1" customWidth="1"/>
    <col min="3" max="3" width="15.85546875" bestFit="1" customWidth="1"/>
    <col min="5" max="5" width="18.7109375" bestFit="1" customWidth="1"/>
    <col min="6" max="6" width="4.28515625" customWidth="1"/>
    <col min="7" max="8" width="18.7109375" style="23" customWidth="1"/>
    <col min="9" max="9" width="23.5703125" customWidth="1"/>
    <col min="10" max="10" width="24.42578125" bestFit="1" customWidth="1"/>
    <col min="11" max="11" width="4" customWidth="1"/>
    <col min="13" max="13" width="15" customWidth="1"/>
    <col min="14" max="14" width="8.85546875" customWidth="1"/>
    <col min="15" max="15" width="16.7109375" customWidth="1"/>
    <col min="16" max="16" width="16.140625" customWidth="1"/>
  </cols>
  <sheetData>
    <row r="1" spans="1:10" ht="18.75" x14ac:dyDescent="0.3">
      <c r="A1" s="102" t="s">
        <v>450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25">
      <c r="G2"/>
      <c r="H2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7"/>
      <c r="G3" s="2" t="s">
        <v>452</v>
      </c>
      <c r="H3" s="2" t="s">
        <v>451</v>
      </c>
      <c r="I3" s="2" t="s">
        <v>5</v>
      </c>
      <c r="J3" s="2" t="s">
        <v>6</v>
      </c>
    </row>
    <row r="4" spans="1:10" x14ac:dyDescent="0.25">
      <c r="A4" s="3">
        <v>44063</v>
      </c>
      <c r="B4" s="4">
        <v>69.994736000000003</v>
      </c>
      <c r="C4" s="4">
        <v>0</v>
      </c>
      <c r="D4" s="4">
        <v>8.5248000000000008</v>
      </c>
      <c r="E4" s="4">
        <v>89.999989999999997</v>
      </c>
      <c r="F4" s="18"/>
      <c r="G4" s="21">
        <v>44063</v>
      </c>
      <c r="H4" s="19">
        <v>44063</v>
      </c>
      <c r="I4" s="4">
        <f>CONVERT(B4, "F", "C")</f>
        <v>21.108186666666668</v>
      </c>
      <c r="J4" s="4">
        <f>CONVERT(D4, "mph", "m/s")</f>
        <v>3.8109265920000004</v>
      </c>
    </row>
    <row r="5" spans="1:10" x14ac:dyDescent="0.25">
      <c r="A5" s="5">
        <v>44063.041666666672</v>
      </c>
      <c r="B5" s="6">
        <v>67.510739999999998</v>
      </c>
      <c r="C5" s="6">
        <v>0</v>
      </c>
      <c r="D5" s="6">
        <v>8.6733560000000001</v>
      </c>
      <c r="E5" s="6">
        <v>100.61964999999999</v>
      </c>
      <c r="F5" s="18"/>
      <c r="G5" s="22">
        <v>44063.041666666672</v>
      </c>
      <c r="H5" s="20">
        <v>44063.041666666672</v>
      </c>
      <c r="I5" s="6">
        <f t="shared" ref="I5:I195" si="0">CONVERT(B5, "F", "C")</f>
        <v>19.728188888888887</v>
      </c>
      <c r="J5" s="6">
        <f t="shared" ref="J5:J195" si="1">CONVERT(D5, "mph", "m/s")</f>
        <v>3.87733706624</v>
      </c>
    </row>
    <row r="6" spans="1:10" x14ac:dyDescent="0.25">
      <c r="A6" s="3">
        <v>44063.083333333328</v>
      </c>
      <c r="B6" s="4">
        <v>65.206729999999993</v>
      </c>
      <c r="C6" s="4">
        <v>0</v>
      </c>
      <c r="D6" s="4">
        <v>8.0890900000000006</v>
      </c>
      <c r="E6" s="4">
        <v>107.241455</v>
      </c>
      <c r="F6" s="18"/>
      <c r="G6" s="21">
        <v>44063.083333333328</v>
      </c>
      <c r="H6" s="19">
        <v>44063.083333333328</v>
      </c>
      <c r="I6" s="4">
        <f t="shared" si="0"/>
        <v>18.448183333333329</v>
      </c>
      <c r="J6" s="4">
        <f t="shared" si="1"/>
        <v>3.6161467936</v>
      </c>
    </row>
    <row r="7" spans="1:10" x14ac:dyDescent="0.25">
      <c r="A7" s="5">
        <v>44063.125</v>
      </c>
      <c r="B7" s="6">
        <v>62.722735999999998</v>
      </c>
      <c r="C7" s="6">
        <v>0</v>
      </c>
      <c r="D7" s="6">
        <v>8.0141690000000008</v>
      </c>
      <c r="E7" s="6">
        <v>111.44774</v>
      </c>
      <c r="F7" s="18"/>
      <c r="G7" s="22">
        <v>44063.125</v>
      </c>
      <c r="H7" s="20">
        <v>44063.125</v>
      </c>
      <c r="I7" s="6">
        <f t="shared" si="0"/>
        <v>17.068186666666666</v>
      </c>
      <c r="J7" s="6">
        <f t="shared" si="1"/>
        <v>3.5826541097600004</v>
      </c>
    </row>
    <row r="8" spans="1:10" x14ac:dyDescent="0.25">
      <c r="A8" s="3">
        <v>44063.166666666672</v>
      </c>
      <c r="B8" s="4">
        <v>60.760734999999997</v>
      </c>
      <c r="C8" s="4">
        <v>0</v>
      </c>
      <c r="D8" s="4">
        <v>7.5066204000000001</v>
      </c>
      <c r="E8" s="4">
        <v>117.474434</v>
      </c>
      <c r="F8" s="18"/>
      <c r="G8" s="21">
        <v>44063.166666666672</v>
      </c>
      <c r="H8" s="19">
        <v>44063.166666666672</v>
      </c>
      <c r="I8" s="4">
        <f t="shared" si="0"/>
        <v>15.978186111111109</v>
      </c>
      <c r="J8" s="4">
        <f t="shared" si="1"/>
        <v>3.3557595836159999</v>
      </c>
    </row>
    <row r="9" spans="1:10" x14ac:dyDescent="0.25">
      <c r="A9" s="5">
        <v>44063.208333333328</v>
      </c>
      <c r="B9" s="6">
        <v>58.096736999999997</v>
      </c>
      <c r="C9" s="6">
        <v>0</v>
      </c>
      <c r="D9" s="6">
        <v>7.1680910000000004</v>
      </c>
      <c r="E9" s="6">
        <v>131.98721</v>
      </c>
      <c r="F9" s="18"/>
      <c r="G9" s="22">
        <v>44063.208333333328</v>
      </c>
      <c r="H9" s="20">
        <v>44063.208333333328</v>
      </c>
      <c r="I9" s="6">
        <f t="shared" si="0"/>
        <v>14.498187222222221</v>
      </c>
      <c r="J9" s="6">
        <f t="shared" si="1"/>
        <v>3.2044234006400001</v>
      </c>
    </row>
    <row r="10" spans="1:10" x14ac:dyDescent="0.25">
      <c r="A10" s="3">
        <v>44063.25</v>
      </c>
      <c r="B10" s="4">
        <v>59.842734999999998</v>
      </c>
      <c r="C10" s="4">
        <v>0</v>
      </c>
      <c r="D10" s="4">
        <v>5.8668513000000004</v>
      </c>
      <c r="E10" s="4">
        <v>129.47246000000001</v>
      </c>
      <c r="F10" s="18"/>
      <c r="G10" s="21">
        <v>44063.25</v>
      </c>
      <c r="H10" s="19">
        <v>44063.25</v>
      </c>
      <c r="I10" s="4">
        <f t="shared" si="0"/>
        <v>15.468186111111109</v>
      </c>
      <c r="J10" s="4">
        <f t="shared" si="1"/>
        <v>2.622717205152</v>
      </c>
    </row>
    <row r="11" spans="1:10" x14ac:dyDescent="0.25">
      <c r="A11" s="5">
        <v>44063.291666666672</v>
      </c>
      <c r="B11" s="6">
        <v>60.814734999999999</v>
      </c>
      <c r="C11" s="6">
        <v>0</v>
      </c>
      <c r="D11" s="6">
        <v>4.9553266000000002</v>
      </c>
      <c r="E11" s="6">
        <v>143.74615</v>
      </c>
      <c r="F11" s="18"/>
      <c r="G11" s="22">
        <v>44063.291666666672</v>
      </c>
      <c r="H11" s="20">
        <v>44063.291666666672</v>
      </c>
      <c r="I11" s="6">
        <f t="shared" si="0"/>
        <v>16.008186111111112</v>
      </c>
      <c r="J11" s="6">
        <f t="shared" si="1"/>
        <v>2.2152292032640002</v>
      </c>
    </row>
    <row r="12" spans="1:10" x14ac:dyDescent="0.25">
      <c r="A12" s="3">
        <v>44063.333333333328</v>
      </c>
      <c r="B12" s="4">
        <v>66.268739999999994</v>
      </c>
      <c r="C12" s="4">
        <v>0</v>
      </c>
      <c r="D12" s="4">
        <v>5.1725526000000004</v>
      </c>
      <c r="E12" s="4">
        <v>168.11134000000001</v>
      </c>
      <c r="F12" s="18"/>
      <c r="G12" s="21">
        <v>44063.333333333328</v>
      </c>
      <c r="H12" s="19">
        <v>44063.333333333328</v>
      </c>
      <c r="I12" s="4">
        <f t="shared" si="0"/>
        <v>19.038188888888886</v>
      </c>
      <c r="J12" s="4">
        <f t="shared" si="1"/>
        <v>2.3123379143039999</v>
      </c>
    </row>
    <row r="13" spans="1:10" x14ac:dyDescent="0.25">
      <c r="A13" s="5">
        <v>44063.375</v>
      </c>
      <c r="B13" s="6">
        <v>72.838740000000001</v>
      </c>
      <c r="C13" s="6">
        <v>0</v>
      </c>
      <c r="D13" s="6">
        <v>6.6600003000000001</v>
      </c>
      <c r="E13" s="6">
        <v>196.26021</v>
      </c>
      <c r="F13" s="18"/>
      <c r="G13" s="22">
        <v>44063.375</v>
      </c>
      <c r="H13" s="20">
        <v>44063.375</v>
      </c>
      <c r="I13" s="6">
        <f t="shared" si="0"/>
        <v>22.688188888888888</v>
      </c>
      <c r="J13" s="6">
        <f t="shared" si="1"/>
        <v>2.9772865341119998</v>
      </c>
    </row>
    <row r="14" spans="1:10" x14ac:dyDescent="0.25">
      <c r="A14" s="3">
        <v>44063.416666666672</v>
      </c>
      <c r="B14" s="4">
        <v>77.788740000000004</v>
      </c>
      <c r="C14" s="4">
        <v>0</v>
      </c>
      <c r="D14" s="4">
        <v>7.2713055999999998</v>
      </c>
      <c r="E14" s="4">
        <v>208.44292999999999</v>
      </c>
      <c r="F14" s="18"/>
      <c r="G14" s="21">
        <v>44063.416666666672</v>
      </c>
      <c r="H14" s="19">
        <v>44063.416666666672</v>
      </c>
      <c r="I14" s="4">
        <f t="shared" si="0"/>
        <v>25.438188888888892</v>
      </c>
      <c r="J14" s="4">
        <f t="shared" si="1"/>
        <v>3.2505644554240001</v>
      </c>
    </row>
    <row r="15" spans="1:10" x14ac:dyDescent="0.25">
      <c r="A15" s="5">
        <v>44063.458333333328</v>
      </c>
      <c r="B15" s="6">
        <v>82.594740000000002</v>
      </c>
      <c r="C15" s="6">
        <v>0</v>
      </c>
      <c r="D15" s="6">
        <v>8.7263789999999997</v>
      </c>
      <c r="E15" s="6">
        <v>211.26373000000001</v>
      </c>
      <c r="F15" s="18"/>
      <c r="G15" s="22">
        <v>44063.458333333328</v>
      </c>
      <c r="H15" s="20">
        <v>44063.458333333328</v>
      </c>
      <c r="I15" s="6">
        <f t="shared" si="0"/>
        <v>28.10818888888889</v>
      </c>
      <c r="J15" s="6">
        <f t="shared" si="1"/>
        <v>3.9010404681599997</v>
      </c>
    </row>
    <row r="16" spans="1:10" x14ac:dyDescent="0.25">
      <c r="A16" s="3">
        <v>44063.5</v>
      </c>
      <c r="B16" s="4">
        <v>85.456729999999993</v>
      </c>
      <c r="C16" s="4">
        <v>0</v>
      </c>
      <c r="D16" s="4">
        <v>11.973191</v>
      </c>
      <c r="E16" s="4">
        <v>212.27565000000001</v>
      </c>
      <c r="F16" s="18"/>
      <c r="G16" s="21">
        <v>44063.5</v>
      </c>
      <c r="H16" s="19">
        <v>44063.5</v>
      </c>
      <c r="I16" s="4">
        <f t="shared" si="0"/>
        <v>29.698183333333329</v>
      </c>
      <c r="J16" s="4">
        <f t="shared" si="1"/>
        <v>5.3524953046399997</v>
      </c>
    </row>
    <row r="17" spans="1:10" x14ac:dyDescent="0.25">
      <c r="A17" s="5">
        <v>44063.541666666672</v>
      </c>
      <c r="B17" s="6">
        <v>87.05874</v>
      </c>
      <c r="C17" s="6">
        <v>0</v>
      </c>
      <c r="D17" s="6">
        <v>15.81438</v>
      </c>
      <c r="E17" s="6">
        <v>212.61924999999999</v>
      </c>
      <c r="F17" s="18"/>
      <c r="G17" s="22">
        <v>44063.541666666672</v>
      </c>
      <c r="H17" s="20">
        <v>44063.541666666672</v>
      </c>
      <c r="I17" s="6">
        <f t="shared" si="0"/>
        <v>30.588188888888887</v>
      </c>
      <c r="J17" s="6">
        <f t="shared" si="1"/>
        <v>7.0696604351999994</v>
      </c>
    </row>
    <row r="18" spans="1:10" x14ac:dyDescent="0.25">
      <c r="A18" s="3">
        <v>44063.583333333328</v>
      </c>
      <c r="B18" s="4">
        <v>88.138729999999995</v>
      </c>
      <c r="C18" s="4">
        <v>0</v>
      </c>
      <c r="D18" s="4">
        <v>16.551136</v>
      </c>
      <c r="E18" s="4">
        <v>213.17850999999999</v>
      </c>
      <c r="F18" s="18"/>
      <c r="G18" s="21">
        <v>44063.583333333328</v>
      </c>
      <c r="H18" s="19">
        <v>44063.583333333328</v>
      </c>
      <c r="I18" s="4">
        <f t="shared" si="0"/>
        <v>31.188183333333331</v>
      </c>
      <c r="J18" s="4">
        <f t="shared" si="1"/>
        <v>7.39901983744</v>
      </c>
    </row>
    <row r="19" spans="1:10" x14ac:dyDescent="0.25">
      <c r="A19" s="5">
        <v>44063.625</v>
      </c>
      <c r="B19" s="6">
        <v>88.948729999999998</v>
      </c>
      <c r="C19" s="6">
        <v>0</v>
      </c>
      <c r="D19" s="6">
        <v>16.357047999999999</v>
      </c>
      <c r="E19" s="6">
        <v>217.05653000000001</v>
      </c>
      <c r="F19" s="18"/>
      <c r="G19" s="22">
        <v>44063.625</v>
      </c>
      <c r="H19" s="20">
        <v>44063.625</v>
      </c>
      <c r="I19" s="6">
        <f t="shared" si="0"/>
        <v>31.63818333333333</v>
      </c>
      <c r="J19" s="6">
        <f t="shared" si="1"/>
        <v>7.3122547379199991</v>
      </c>
    </row>
    <row r="20" spans="1:10" x14ac:dyDescent="0.25">
      <c r="A20" s="3">
        <v>44063.666666666672</v>
      </c>
      <c r="B20" s="4">
        <v>89.362729999999999</v>
      </c>
      <c r="C20" s="4">
        <v>0</v>
      </c>
      <c r="D20" s="4">
        <v>15.823352</v>
      </c>
      <c r="E20" s="4">
        <v>225</v>
      </c>
      <c r="F20" s="18"/>
      <c r="G20" s="21">
        <v>44063.666666666672</v>
      </c>
      <c r="H20" s="19">
        <v>44063.666666666672</v>
      </c>
      <c r="I20" s="4">
        <f t="shared" si="0"/>
        <v>31.868183333333331</v>
      </c>
      <c r="J20" s="4">
        <f t="shared" si="1"/>
        <v>7.07367127808</v>
      </c>
    </row>
    <row r="21" spans="1:10" x14ac:dyDescent="0.25">
      <c r="A21" s="5">
        <v>44063.708333333328</v>
      </c>
      <c r="B21" s="6">
        <v>89.326740000000001</v>
      </c>
      <c r="C21" s="6">
        <v>0</v>
      </c>
      <c r="D21" s="6">
        <v>15.611131</v>
      </c>
      <c r="E21" s="6">
        <v>233.32565</v>
      </c>
      <c r="F21" s="18"/>
      <c r="G21" s="22">
        <v>44063.708333333328</v>
      </c>
      <c r="H21" s="20">
        <v>44063.708333333328</v>
      </c>
      <c r="I21" s="6">
        <f t="shared" si="0"/>
        <v>31.848188888888888</v>
      </c>
      <c r="J21" s="6">
        <f t="shared" si="1"/>
        <v>6.9788000022399999</v>
      </c>
    </row>
    <row r="22" spans="1:10" x14ac:dyDescent="0.25">
      <c r="A22" s="3">
        <v>44063.75</v>
      </c>
      <c r="B22" s="4">
        <v>88.696730000000002</v>
      </c>
      <c r="C22" s="4">
        <v>0</v>
      </c>
      <c r="D22" s="4">
        <v>15.861428</v>
      </c>
      <c r="E22" s="4">
        <v>240.85193000000001</v>
      </c>
      <c r="F22" s="18"/>
      <c r="G22" s="21">
        <v>44063.75</v>
      </c>
      <c r="H22" s="19">
        <v>44063.75</v>
      </c>
      <c r="I22" s="4">
        <f t="shared" si="0"/>
        <v>31.498183333333333</v>
      </c>
      <c r="J22" s="4">
        <f t="shared" si="1"/>
        <v>7.0906927731199998</v>
      </c>
    </row>
    <row r="23" spans="1:10" x14ac:dyDescent="0.25">
      <c r="A23" s="5">
        <v>44063.791666666672</v>
      </c>
      <c r="B23" s="6">
        <v>87.220730000000003</v>
      </c>
      <c r="C23" s="6">
        <v>0</v>
      </c>
      <c r="D23" s="6">
        <v>15.34057</v>
      </c>
      <c r="E23" s="6">
        <v>249.67686</v>
      </c>
      <c r="F23" s="18"/>
      <c r="G23" s="22">
        <v>44063.791666666672</v>
      </c>
      <c r="H23" s="20">
        <v>44063.791666666672</v>
      </c>
      <c r="I23" s="6">
        <f t="shared" si="0"/>
        <v>30.678183333333333</v>
      </c>
      <c r="J23" s="6">
        <f t="shared" si="1"/>
        <v>6.8578484128000001</v>
      </c>
    </row>
    <row r="24" spans="1:10" x14ac:dyDescent="0.25">
      <c r="A24" s="3">
        <v>44063.833333333328</v>
      </c>
      <c r="B24" s="4">
        <v>84.124740000000003</v>
      </c>
      <c r="C24" s="4">
        <v>0</v>
      </c>
      <c r="D24" s="4">
        <v>12.132173</v>
      </c>
      <c r="E24" s="4">
        <v>261.15820000000002</v>
      </c>
      <c r="F24" s="18"/>
      <c r="G24" s="21">
        <v>44063.833333333328</v>
      </c>
      <c r="H24" s="19">
        <v>44063.833333333328</v>
      </c>
      <c r="I24" s="4">
        <f t="shared" si="0"/>
        <v>28.958188888888891</v>
      </c>
      <c r="J24" s="4">
        <f t="shared" si="1"/>
        <v>5.4235666179199997</v>
      </c>
    </row>
    <row r="25" spans="1:10" x14ac:dyDescent="0.25">
      <c r="A25" s="5">
        <v>44063.875</v>
      </c>
      <c r="B25" s="6">
        <v>80.974729999999994</v>
      </c>
      <c r="C25" s="6">
        <v>0</v>
      </c>
      <c r="D25" s="6">
        <v>8.3651289999999996</v>
      </c>
      <c r="E25" s="6">
        <v>260.83765</v>
      </c>
      <c r="F25" s="18"/>
      <c r="G25" s="22">
        <v>44063.875</v>
      </c>
      <c r="H25" s="20">
        <v>44063.875</v>
      </c>
      <c r="I25" s="6">
        <f t="shared" si="0"/>
        <v>27.208183333333331</v>
      </c>
      <c r="J25" s="6">
        <f t="shared" si="1"/>
        <v>3.7395472681599999</v>
      </c>
    </row>
    <row r="26" spans="1:10" x14ac:dyDescent="0.25">
      <c r="A26" s="3">
        <v>44063.916666666672</v>
      </c>
      <c r="B26" s="4">
        <v>78.922740000000005</v>
      </c>
      <c r="C26" s="4">
        <v>0</v>
      </c>
      <c r="D26" s="4">
        <v>7.7576847000000004</v>
      </c>
      <c r="E26" s="4">
        <v>254.05459999999999</v>
      </c>
      <c r="F26" s="18"/>
      <c r="G26" s="21">
        <v>44063.916666666672</v>
      </c>
      <c r="H26" s="19">
        <v>44063.916666666672</v>
      </c>
      <c r="I26" s="4">
        <f t="shared" si="0"/>
        <v>26.068188888888891</v>
      </c>
      <c r="J26" s="4">
        <f t="shared" si="1"/>
        <v>3.4679953682880003</v>
      </c>
    </row>
    <row r="27" spans="1:10" x14ac:dyDescent="0.25">
      <c r="A27" s="5">
        <v>44063.958333333328</v>
      </c>
      <c r="B27" s="6">
        <v>76.798739999999995</v>
      </c>
      <c r="C27" s="6">
        <v>0</v>
      </c>
      <c r="D27" s="6">
        <v>7.1730394000000004</v>
      </c>
      <c r="E27" s="6">
        <v>248.1986</v>
      </c>
      <c r="F27" s="18"/>
      <c r="G27" s="22">
        <v>44063.958333333328</v>
      </c>
      <c r="H27" s="20">
        <v>44063.958333333328</v>
      </c>
      <c r="I27" s="6">
        <f t="shared" si="0"/>
        <v>24.888188888888884</v>
      </c>
      <c r="J27" s="6">
        <f t="shared" si="1"/>
        <v>3.2066355333760002</v>
      </c>
    </row>
    <row r="28" spans="1:10" x14ac:dyDescent="0.25">
      <c r="A28" s="3">
        <v>44064</v>
      </c>
      <c r="B28" s="4">
        <v>71.992739999999998</v>
      </c>
      <c r="C28" s="4">
        <v>0</v>
      </c>
      <c r="D28" s="4">
        <v>7.1730394000000004</v>
      </c>
      <c r="E28" s="4">
        <v>238.67131000000001</v>
      </c>
      <c r="F28" s="18"/>
      <c r="G28" s="21">
        <v>44064</v>
      </c>
      <c r="H28" s="19">
        <v>44064</v>
      </c>
      <c r="I28" s="4">
        <f t="shared" si="0"/>
        <v>22.218188888888886</v>
      </c>
      <c r="J28" s="4">
        <f t="shared" si="1"/>
        <v>3.2066355333760002</v>
      </c>
    </row>
    <row r="29" spans="1:10" x14ac:dyDescent="0.25">
      <c r="A29" s="5">
        <v>44064.041666666672</v>
      </c>
      <c r="B29" s="6">
        <v>68.086730000000003</v>
      </c>
      <c r="C29" s="6">
        <v>0</v>
      </c>
      <c r="D29" s="6">
        <v>7.9964380000000004</v>
      </c>
      <c r="E29" s="6">
        <v>240.01837</v>
      </c>
      <c r="F29" s="18"/>
      <c r="G29" s="22">
        <v>44064.041666666672</v>
      </c>
      <c r="H29" s="20">
        <v>44064.041666666672</v>
      </c>
      <c r="I29" s="6">
        <f t="shared" si="0"/>
        <v>20.048183333333334</v>
      </c>
      <c r="J29" s="6">
        <f t="shared" si="1"/>
        <v>3.5747276435200002</v>
      </c>
    </row>
    <row r="30" spans="1:10" x14ac:dyDescent="0.25">
      <c r="A30" s="3">
        <v>44064.083333333328</v>
      </c>
      <c r="B30" s="4">
        <v>64.864739999999998</v>
      </c>
      <c r="C30" s="4">
        <v>0</v>
      </c>
      <c r="D30" s="4">
        <v>8.7100980000000003</v>
      </c>
      <c r="E30" s="4">
        <v>246.57131999999999</v>
      </c>
      <c r="F30" s="18"/>
      <c r="G30" s="21">
        <v>44064.083333333328</v>
      </c>
      <c r="H30" s="19">
        <v>44064.083333333328</v>
      </c>
      <c r="I30" s="4">
        <f t="shared" si="0"/>
        <v>18.258188888888888</v>
      </c>
      <c r="J30" s="4">
        <f t="shared" si="1"/>
        <v>3.8937622099200002</v>
      </c>
    </row>
    <row r="31" spans="1:10" x14ac:dyDescent="0.25">
      <c r="A31" s="5">
        <v>44064.125</v>
      </c>
      <c r="B31" s="6">
        <v>62.218735000000002</v>
      </c>
      <c r="C31" s="6">
        <v>0</v>
      </c>
      <c r="D31" s="6">
        <v>8.9868050000000004</v>
      </c>
      <c r="E31" s="6">
        <v>258.02386000000001</v>
      </c>
      <c r="F31" s="18"/>
      <c r="G31" s="22">
        <v>44064.125</v>
      </c>
      <c r="H31" s="20">
        <v>44064.125</v>
      </c>
      <c r="I31" s="6">
        <f t="shared" si="0"/>
        <v>16.788186111111113</v>
      </c>
      <c r="J31" s="6">
        <f t="shared" si="1"/>
        <v>4.0174613072000005</v>
      </c>
    </row>
    <row r="32" spans="1:10" x14ac:dyDescent="0.25">
      <c r="A32" s="3">
        <v>44064.166666666672</v>
      </c>
      <c r="B32" s="4">
        <v>60.23874</v>
      </c>
      <c r="C32" s="4">
        <v>0</v>
      </c>
      <c r="D32" s="4">
        <v>9.8891480000000005</v>
      </c>
      <c r="E32" s="4">
        <v>265.36453</v>
      </c>
      <c r="F32" s="18"/>
      <c r="G32" s="21">
        <v>44064.166666666672</v>
      </c>
      <c r="H32" s="19">
        <v>44064.166666666672</v>
      </c>
      <c r="I32" s="4">
        <f t="shared" si="0"/>
        <v>15.688188888888888</v>
      </c>
      <c r="J32" s="4">
        <f t="shared" si="1"/>
        <v>4.42084472192</v>
      </c>
    </row>
    <row r="33" spans="1:16" x14ac:dyDescent="0.25">
      <c r="A33" s="5">
        <v>44064.208333333328</v>
      </c>
      <c r="B33" s="6">
        <v>58.474739999999997</v>
      </c>
      <c r="C33" s="6">
        <v>0</v>
      </c>
      <c r="D33" s="6">
        <v>10.403252999999999</v>
      </c>
      <c r="E33" s="6">
        <v>272.93567000000002</v>
      </c>
      <c r="F33" s="18"/>
      <c r="G33" s="22">
        <v>44064.208333333328</v>
      </c>
      <c r="H33" s="20">
        <v>44064.208333333328</v>
      </c>
      <c r="I33" s="6">
        <f t="shared" si="0"/>
        <v>14.708188888888888</v>
      </c>
      <c r="J33" s="6">
        <f t="shared" si="1"/>
        <v>4.6506702211199995</v>
      </c>
    </row>
    <row r="34" spans="1:16" x14ac:dyDescent="0.25">
      <c r="A34" s="3">
        <v>44064.25</v>
      </c>
      <c r="B34" s="4">
        <v>60.274740000000001</v>
      </c>
      <c r="C34" s="4">
        <v>0</v>
      </c>
      <c r="D34" s="4">
        <v>14.346079</v>
      </c>
      <c r="E34" s="4">
        <v>328.67133000000001</v>
      </c>
      <c r="F34" s="18"/>
      <c r="G34" s="21">
        <v>44064.25</v>
      </c>
      <c r="H34" s="19">
        <v>44064.25</v>
      </c>
      <c r="I34" s="4">
        <f t="shared" si="0"/>
        <v>15.708188888888889</v>
      </c>
      <c r="J34" s="4">
        <f t="shared" si="1"/>
        <v>6.4132711561599995</v>
      </c>
    </row>
    <row r="35" spans="1:16" x14ac:dyDescent="0.25">
      <c r="A35" s="5">
        <v>44064.291666666672</v>
      </c>
      <c r="B35" s="6">
        <v>58.996740000000003</v>
      </c>
      <c r="C35" s="6">
        <v>0</v>
      </c>
      <c r="D35" s="6">
        <v>14.557240999999999</v>
      </c>
      <c r="E35" s="6">
        <v>325.4375</v>
      </c>
      <c r="F35" s="18"/>
      <c r="G35" s="22">
        <v>44064.291666666672</v>
      </c>
      <c r="H35" s="20">
        <v>44064.291666666672</v>
      </c>
      <c r="I35" s="6">
        <f t="shared" si="0"/>
        <v>14.99818888888889</v>
      </c>
      <c r="J35" s="6">
        <f t="shared" si="1"/>
        <v>6.5076690166399995</v>
      </c>
      <c r="L35" s="113" t="s">
        <v>452</v>
      </c>
      <c r="M35" s="114" t="s">
        <v>5</v>
      </c>
      <c r="N35" s="114" t="s">
        <v>618</v>
      </c>
      <c r="O35" s="114" t="s">
        <v>619</v>
      </c>
      <c r="P35" s="115" t="s">
        <v>620</v>
      </c>
    </row>
    <row r="36" spans="1:16" x14ac:dyDescent="0.25">
      <c r="A36" s="3">
        <v>44064.333333333328</v>
      </c>
      <c r="B36" s="4">
        <v>60.076735999999997</v>
      </c>
      <c r="C36" s="4">
        <v>0</v>
      </c>
      <c r="D36" s="4">
        <v>14.977747000000001</v>
      </c>
      <c r="E36" s="4">
        <v>321.49936000000002</v>
      </c>
      <c r="F36" s="18"/>
      <c r="G36" s="21">
        <v>44064.333333333328</v>
      </c>
      <c r="H36" s="19">
        <v>44064.333333333328</v>
      </c>
      <c r="I36" s="4">
        <f t="shared" si="0"/>
        <v>15.598186666666665</v>
      </c>
      <c r="J36" s="4">
        <f t="shared" si="1"/>
        <v>6.6956520188800006</v>
      </c>
      <c r="L36" s="120">
        <v>44063</v>
      </c>
      <c r="M36" s="116">
        <v>21.108186666666668</v>
      </c>
      <c r="N36" s="116"/>
      <c r="O36" s="116"/>
      <c r="P36" s="117"/>
    </row>
    <row r="37" spans="1:16" x14ac:dyDescent="0.25">
      <c r="A37" s="5">
        <v>44064.375</v>
      </c>
      <c r="B37" s="6">
        <v>63.082740000000001</v>
      </c>
      <c r="C37" s="6">
        <v>0</v>
      </c>
      <c r="D37" s="6">
        <v>14.770192</v>
      </c>
      <c r="E37" s="6">
        <v>320.85602</v>
      </c>
      <c r="F37" s="18"/>
      <c r="G37" s="22">
        <v>44064.375</v>
      </c>
      <c r="H37" s="20">
        <v>44064.375</v>
      </c>
      <c r="I37" s="6">
        <f t="shared" si="0"/>
        <v>17.26818888888889</v>
      </c>
      <c r="J37" s="6">
        <f t="shared" si="1"/>
        <v>6.6028666316799995</v>
      </c>
      <c r="L37" s="121">
        <v>44063.041666666672</v>
      </c>
      <c r="M37" s="118">
        <v>19.728188888888887</v>
      </c>
      <c r="N37" s="118"/>
      <c r="O37" s="118"/>
      <c r="P37" s="119"/>
    </row>
    <row r="38" spans="1:16" x14ac:dyDescent="0.25">
      <c r="A38" s="3">
        <v>44064.416666666672</v>
      </c>
      <c r="B38" s="4">
        <v>67.402739999999994</v>
      </c>
      <c r="C38" s="4">
        <v>0</v>
      </c>
      <c r="D38" s="4">
        <v>14.651998499999999</v>
      </c>
      <c r="E38" s="4">
        <v>323.13013000000001</v>
      </c>
      <c r="F38" s="18"/>
      <c r="G38" s="21">
        <v>44064.416666666672</v>
      </c>
      <c r="H38" s="19">
        <v>44064.416666666672</v>
      </c>
      <c r="I38" s="4">
        <f t="shared" si="0"/>
        <v>19.668188888888885</v>
      </c>
      <c r="J38" s="4">
        <f t="shared" si="1"/>
        <v>6.5500294094399996</v>
      </c>
      <c r="L38" s="120">
        <v>44063.083333333328</v>
      </c>
      <c r="M38" s="116">
        <v>18.448183333333329</v>
      </c>
      <c r="N38" s="116"/>
      <c r="O38" s="116"/>
      <c r="P38" s="117"/>
    </row>
    <row r="39" spans="1:16" x14ac:dyDescent="0.25">
      <c r="A39" s="5">
        <v>44064.458333333328</v>
      </c>
      <c r="B39" s="6">
        <v>68.806730000000002</v>
      </c>
      <c r="C39" s="6">
        <v>0</v>
      </c>
      <c r="D39" s="6">
        <v>15.034497999999999</v>
      </c>
      <c r="E39" s="6">
        <v>330.25513000000001</v>
      </c>
      <c r="F39" s="18"/>
      <c r="G39" s="22">
        <v>44064.458333333328</v>
      </c>
      <c r="H39" s="20">
        <v>44064.458333333328</v>
      </c>
      <c r="I39" s="6">
        <f t="shared" si="0"/>
        <v>20.448183333333333</v>
      </c>
      <c r="J39" s="6">
        <f t="shared" si="1"/>
        <v>6.7210219859199993</v>
      </c>
      <c r="L39" s="121">
        <v>44063.125</v>
      </c>
      <c r="M39" s="118">
        <v>17.068186666666666</v>
      </c>
      <c r="N39" s="118"/>
      <c r="O39" s="118"/>
      <c r="P39" s="119"/>
    </row>
    <row r="40" spans="1:16" x14ac:dyDescent="0.25">
      <c r="A40" s="3">
        <v>44064.5</v>
      </c>
      <c r="B40" s="4">
        <v>70.354740000000007</v>
      </c>
      <c r="C40" s="4">
        <v>0</v>
      </c>
      <c r="D40" s="4">
        <v>14.552365999999999</v>
      </c>
      <c r="E40" s="4">
        <v>336.25051999999999</v>
      </c>
      <c r="F40" s="18"/>
      <c r="G40" s="21">
        <v>44064.5</v>
      </c>
      <c r="H40" s="19">
        <v>44064.5</v>
      </c>
      <c r="I40" s="4">
        <f t="shared" si="0"/>
        <v>21.308188888888893</v>
      </c>
      <c r="J40" s="4">
        <f t="shared" si="1"/>
        <v>6.5054896966399998</v>
      </c>
      <c r="L40" s="120">
        <v>44063.166666666672</v>
      </c>
      <c r="M40" s="116">
        <v>15.978186111111109</v>
      </c>
      <c r="N40" s="116"/>
      <c r="O40" s="116"/>
      <c r="P40" s="117"/>
    </row>
    <row r="41" spans="1:16" x14ac:dyDescent="0.25">
      <c r="A41" s="5">
        <v>44064.541666666672</v>
      </c>
      <c r="B41" s="6">
        <v>73.576740000000001</v>
      </c>
      <c r="C41" s="6">
        <v>0</v>
      </c>
      <c r="D41" s="6">
        <v>13.314671000000001</v>
      </c>
      <c r="E41" s="6">
        <v>340.11484000000002</v>
      </c>
      <c r="F41" s="18"/>
      <c r="G41" s="22">
        <v>44064.541666666672</v>
      </c>
      <c r="H41" s="20">
        <v>44064.541666666672</v>
      </c>
      <c r="I41" s="6">
        <f t="shared" si="0"/>
        <v>23.098188888888888</v>
      </c>
      <c r="J41" s="6">
        <f t="shared" si="1"/>
        <v>5.9521905238400006</v>
      </c>
      <c r="L41" s="121">
        <v>44063.208333333328</v>
      </c>
      <c r="M41" s="118">
        <v>14.498187222222221</v>
      </c>
      <c r="N41" s="118"/>
      <c r="O41" s="118"/>
      <c r="P41" s="119"/>
    </row>
    <row r="42" spans="1:16" x14ac:dyDescent="0.25">
      <c r="A42" s="3">
        <v>44064.583333333328</v>
      </c>
      <c r="B42" s="4">
        <v>75.610730000000004</v>
      </c>
      <c r="C42" s="4">
        <v>0</v>
      </c>
      <c r="D42" s="4">
        <v>12.734365</v>
      </c>
      <c r="E42" s="4">
        <v>344.21924000000001</v>
      </c>
      <c r="F42" s="18"/>
      <c r="G42" s="21">
        <v>44064.583333333328</v>
      </c>
      <c r="H42" s="19">
        <v>44064.583333333328</v>
      </c>
      <c r="I42" s="4">
        <f t="shared" si="0"/>
        <v>24.228183333333334</v>
      </c>
      <c r="J42" s="4">
        <f t="shared" si="1"/>
        <v>5.6927705295999997</v>
      </c>
      <c r="L42" s="120">
        <v>44063.25</v>
      </c>
      <c r="M42" s="116">
        <v>15.468186111111109</v>
      </c>
      <c r="N42" s="116"/>
      <c r="O42" s="116"/>
      <c r="P42" s="117"/>
    </row>
    <row r="43" spans="1:16" x14ac:dyDescent="0.25">
      <c r="A43" s="5">
        <v>44064.625</v>
      </c>
      <c r="B43" s="6">
        <v>76.942729999999997</v>
      </c>
      <c r="C43" s="6">
        <v>0</v>
      </c>
      <c r="D43" s="6">
        <v>11.605993</v>
      </c>
      <c r="E43" s="6">
        <v>350.75389999999999</v>
      </c>
      <c r="F43" s="18"/>
      <c r="G43" s="22">
        <v>44064.625</v>
      </c>
      <c r="H43" s="20">
        <v>44064.625</v>
      </c>
      <c r="I43" s="6">
        <f t="shared" si="0"/>
        <v>24.968183333333332</v>
      </c>
      <c r="J43" s="6">
        <f t="shared" si="1"/>
        <v>5.18834311072</v>
      </c>
      <c r="L43" s="121">
        <v>44063.291666666672</v>
      </c>
      <c r="M43" s="118">
        <v>16.008186111111112</v>
      </c>
      <c r="N43" s="118"/>
      <c r="O43" s="118"/>
      <c r="P43" s="119"/>
    </row>
    <row r="44" spans="1:16" x14ac:dyDescent="0.25">
      <c r="A44" s="3">
        <v>44064.666666666672</v>
      </c>
      <c r="B44" s="4">
        <v>77.626739999999998</v>
      </c>
      <c r="C44" s="4">
        <v>0</v>
      </c>
      <c r="D44" s="4">
        <v>10.656000000000001</v>
      </c>
      <c r="E44" s="4">
        <v>360</v>
      </c>
      <c r="F44" s="18"/>
      <c r="G44" s="21">
        <v>44064.666666666672</v>
      </c>
      <c r="H44" s="19">
        <v>44064.666666666672</v>
      </c>
      <c r="I44" s="4">
        <f t="shared" si="0"/>
        <v>25.348188888888888</v>
      </c>
      <c r="J44" s="4">
        <f t="shared" si="1"/>
        <v>4.7636582399999998</v>
      </c>
      <c r="L44" s="120">
        <v>44063.333333333328</v>
      </c>
      <c r="M44" s="116">
        <v>19.038188888888886</v>
      </c>
      <c r="N44" s="116"/>
      <c r="O44" s="116"/>
      <c r="P44" s="117"/>
    </row>
    <row r="45" spans="1:16" x14ac:dyDescent="0.25">
      <c r="A45" s="5">
        <v>44064.708333333328</v>
      </c>
      <c r="B45" s="6">
        <v>77.68074</v>
      </c>
      <c r="C45" s="6">
        <v>0</v>
      </c>
      <c r="D45" s="6">
        <v>8.8915369999999996</v>
      </c>
      <c r="E45" s="6">
        <v>8.6156459999999999</v>
      </c>
      <c r="F45" s="18"/>
      <c r="G45" s="22">
        <v>44064.708333333328</v>
      </c>
      <c r="H45" s="20">
        <v>44064.708333333328</v>
      </c>
      <c r="I45" s="6">
        <f t="shared" si="0"/>
        <v>25.378188888888889</v>
      </c>
      <c r="J45" s="6">
        <f t="shared" si="1"/>
        <v>3.9748727004799997</v>
      </c>
      <c r="L45" s="121">
        <v>44063.375</v>
      </c>
      <c r="M45" s="118">
        <v>22.688188888888899</v>
      </c>
      <c r="N45" s="118"/>
      <c r="O45" s="118"/>
      <c r="P45" s="119"/>
    </row>
    <row r="46" spans="1:16" x14ac:dyDescent="0.25">
      <c r="A46" s="3">
        <v>44064.75</v>
      </c>
      <c r="B46" s="4">
        <v>77.320740000000001</v>
      </c>
      <c r="C46" s="4">
        <v>0</v>
      </c>
      <c r="D46" s="4">
        <v>7.1730394000000004</v>
      </c>
      <c r="E46" s="4">
        <v>21.801407000000001</v>
      </c>
      <c r="F46" s="18"/>
      <c r="G46" s="21">
        <v>44064.75</v>
      </c>
      <c r="H46" s="19">
        <v>44064.75</v>
      </c>
      <c r="I46" s="4">
        <f t="shared" si="0"/>
        <v>25.17818888888889</v>
      </c>
      <c r="J46" s="4">
        <f t="shared" si="1"/>
        <v>3.2066355333760002</v>
      </c>
      <c r="L46" s="120">
        <v>44063.416666666672</v>
      </c>
      <c r="M46" s="116">
        <v>25.438188888888892</v>
      </c>
      <c r="N46" s="116"/>
      <c r="O46" s="116"/>
      <c r="P46" s="117"/>
    </row>
    <row r="47" spans="1:16" x14ac:dyDescent="0.25">
      <c r="A47" s="5">
        <v>44064.791666666672</v>
      </c>
      <c r="B47" s="6">
        <v>77.428740000000005</v>
      </c>
      <c r="C47" s="6">
        <v>0</v>
      </c>
      <c r="D47" s="6">
        <v>6.9723544000000004</v>
      </c>
      <c r="E47" s="6">
        <v>6.5819397000000004</v>
      </c>
      <c r="F47" s="18"/>
      <c r="G47" s="22">
        <v>44064.791666666672</v>
      </c>
      <c r="H47" s="20">
        <v>44064.791666666672</v>
      </c>
      <c r="I47" s="6">
        <f t="shared" si="0"/>
        <v>25.238188888888892</v>
      </c>
      <c r="J47" s="6">
        <f t="shared" si="1"/>
        <v>3.1169213109760001</v>
      </c>
      <c r="L47" s="121">
        <v>44063.458333333328</v>
      </c>
      <c r="M47" s="118">
        <v>28.10818888888889</v>
      </c>
      <c r="N47" s="118"/>
      <c r="O47" s="118"/>
      <c r="P47" s="119"/>
    </row>
    <row r="48" spans="1:16" x14ac:dyDescent="0.25">
      <c r="A48" s="3">
        <v>44064.833333333328</v>
      </c>
      <c r="B48" s="4">
        <v>74.152739999999994</v>
      </c>
      <c r="C48" s="4">
        <v>0</v>
      </c>
      <c r="D48" s="4">
        <v>8.4788885000000001</v>
      </c>
      <c r="E48" s="4">
        <v>43.726959999999998</v>
      </c>
      <c r="F48" s="18"/>
      <c r="G48" s="21">
        <v>44064.833333333328</v>
      </c>
      <c r="H48" s="19">
        <v>44064.833333333328</v>
      </c>
      <c r="I48" s="4">
        <f t="shared" si="0"/>
        <v>23.418188888888885</v>
      </c>
      <c r="J48" s="4">
        <f t="shared" si="1"/>
        <v>3.7904023150400001</v>
      </c>
      <c r="L48" s="120">
        <v>44063.5</v>
      </c>
      <c r="M48" s="116">
        <v>29.698183333333329</v>
      </c>
      <c r="N48" s="116"/>
      <c r="O48" s="116"/>
      <c r="P48" s="117"/>
    </row>
    <row r="49" spans="1:16" x14ac:dyDescent="0.25">
      <c r="A49" s="5">
        <v>44064.875</v>
      </c>
      <c r="B49" s="6">
        <v>68.590739999999997</v>
      </c>
      <c r="C49" s="6">
        <v>0</v>
      </c>
      <c r="D49" s="6">
        <v>9.7554789999999993</v>
      </c>
      <c r="E49" s="6">
        <v>55.007973</v>
      </c>
      <c r="F49" s="18"/>
      <c r="G49" s="22">
        <v>44064.875</v>
      </c>
      <c r="H49" s="20">
        <v>44064.875</v>
      </c>
      <c r="I49" s="6">
        <f t="shared" si="0"/>
        <v>20.328188888888885</v>
      </c>
      <c r="J49" s="6">
        <f t="shared" si="1"/>
        <v>4.3610893321599997</v>
      </c>
      <c r="L49" s="121">
        <v>44063.541666666672</v>
      </c>
      <c r="M49" s="118">
        <v>30.588188888888887</v>
      </c>
      <c r="N49" s="118"/>
      <c r="O49" s="118"/>
      <c r="P49" s="119"/>
    </row>
    <row r="50" spans="1:16" x14ac:dyDescent="0.25">
      <c r="A50" s="3">
        <v>44064.916666666672</v>
      </c>
      <c r="B50" s="4">
        <v>65.620739999999998</v>
      </c>
      <c r="C50" s="4">
        <v>0</v>
      </c>
      <c r="D50" s="4">
        <v>11.201478</v>
      </c>
      <c r="E50" s="4">
        <v>64.653819999999996</v>
      </c>
      <c r="F50" s="18"/>
      <c r="G50" s="21">
        <v>44064.916666666672</v>
      </c>
      <c r="H50" s="19">
        <v>44064.916666666672</v>
      </c>
      <c r="I50" s="4">
        <f t="shared" si="0"/>
        <v>18.678188888888887</v>
      </c>
      <c r="J50" s="4">
        <f t="shared" si="1"/>
        <v>5.0075087251200001</v>
      </c>
      <c r="L50" s="120">
        <v>44063.583333333328</v>
      </c>
      <c r="M50" s="116">
        <v>31.188183333333331</v>
      </c>
      <c r="N50" s="116"/>
      <c r="O50" s="116"/>
      <c r="P50" s="117"/>
    </row>
    <row r="51" spans="1:16" x14ac:dyDescent="0.25">
      <c r="A51" s="5">
        <v>44064.958333333328</v>
      </c>
      <c r="B51" s="6">
        <v>63.568733000000002</v>
      </c>
      <c r="C51" s="6">
        <v>0</v>
      </c>
      <c r="D51" s="6">
        <v>12.149709</v>
      </c>
      <c r="E51" s="6">
        <v>74.744879999999995</v>
      </c>
      <c r="F51" s="18"/>
      <c r="G51" s="22">
        <v>44064.958333333328</v>
      </c>
      <c r="H51" s="20">
        <v>44064.958333333328</v>
      </c>
      <c r="I51" s="6">
        <f t="shared" si="0"/>
        <v>17.538185000000002</v>
      </c>
      <c r="J51" s="6">
        <f t="shared" si="1"/>
        <v>5.4314059113599997</v>
      </c>
      <c r="L51" s="121">
        <v>44063.625</v>
      </c>
      <c r="M51" s="118">
        <v>31.63818333333333</v>
      </c>
      <c r="N51" s="118"/>
      <c r="O51" s="118"/>
      <c r="P51" s="119"/>
    </row>
    <row r="52" spans="1:16" x14ac:dyDescent="0.25">
      <c r="A52" s="3">
        <v>44065</v>
      </c>
      <c r="B52" s="4">
        <v>61.750736000000003</v>
      </c>
      <c r="C52" s="4">
        <v>0</v>
      </c>
      <c r="D52" s="4">
        <v>11.566178000000001</v>
      </c>
      <c r="E52" s="4">
        <v>82.056526000000005</v>
      </c>
      <c r="F52" s="18"/>
      <c r="G52" s="21">
        <v>44065</v>
      </c>
      <c r="H52" s="19">
        <v>44065</v>
      </c>
      <c r="I52" s="4">
        <f t="shared" si="0"/>
        <v>16.528186666666667</v>
      </c>
      <c r="J52" s="4">
        <f t="shared" si="1"/>
        <v>5.1705442131200003</v>
      </c>
      <c r="L52" s="120">
        <v>44063.666666666672</v>
      </c>
      <c r="M52" s="116">
        <v>31.868183333333331</v>
      </c>
      <c r="N52" s="116"/>
      <c r="O52" s="116"/>
      <c r="P52" s="117"/>
    </row>
    <row r="53" spans="1:16" x14ac:dyDescent="0.25">
      <c r="A53" s="5">
        <v>44065.041666666672</v>
      </c>
      <c r="B53" s="6">
        <v>60.23874</v>
      </c>
      <c r="C53" s="6">
        <v>0</v>
      </c>
      <c r="D53" s="6">
        <v>12.257294999999999</v>
      </c>
      <c r="E53" s="6">
        <v>91.245360000000005</v>
      </c>
      <c r="F53" s="18"/>
      <c r="G53" s="22">
        <v>44065.041666666672</v>
      </c>
      <c r="H53" s="20">
        <v>44065.041666666672</v>
      </c>
      <c r="I53" s="6">
        <f t="shared" si="0"/>
        <v>15.688188888888888</v>
      </c>
      <c r="J53" s="6">
        <f t="shared" si="1"/>
        <v>5.4795011567999996</v>
      </c>
      <c r="L53" s="121">
        <v>44063.708333333328</v>
      </c>
      <c r="M53" s="118">
        <v>31.848188888888888</v>
      </c>
      <c r="N53" s="118"/>
      <c r="O53" s="118"/>
      <c r="P53" s="119"/>
    </row>
    <row r="54" spans="1:16" x14ac:dyDescent="0.25">
      <c r="A54" s="3">
        <v>44065.083333333328</v>
      </c>
      <c r="B54" s="4">
        <v>59.248736999999998</v>
      </c>
      <c r="C54" s="4">
        <v>0</v>
      </c>
      <c r="D54" s="4">
        <v>12.225409000000001</v>
      </c>
      <c r="E54" s="4">
        <v>101.30992999999999</v>
      </c>
      <c r="F54" s="18"/>
      <c r="G54" s="21">
        <v>44065.083333333328</v>
      </c>
      <c r="H54" s="19">
        <v>44065.083333333328</v>
      </c>
      <c r="I54" s="4">
        <f t="shared" si="0"/>
        <v>15.138187222222221</v>
      </c>
      <c r="J54" s="4">
        <f t="shared" si="1"/>
        <v>5.4652468393600007</v>
      </c>
      <c r="L54" s="120">
        <v>44063.75</v>
      </c>
      <c r="M54" s="116">
        <v>31.498183333333333</v>
      </c>
      <c r="N54" s="116"/>
      <c r="O54" s="116"/>
      <c r="P54" s="117"/>
    </row>
    <row r="55" spans="1:16" x14ac:dyDescent="0.25">
      <c r="A55" s="5">
        <v>44065.125</v>
      </c>
      <c r="B55" s="6">
        <v>57.98874</v>
      </c>
      <c r="C55" s="6">
        <v>0</v>
      </c>
      <c r="D55" s="6">
        <v>11.880960999999999</v>
      </c>
      <c r="E55" s="6">
        <v>109.653824</v>
      </c>
      <c r="F55" s="18"/>
      <c r="G55" s="22">
        <v>44065.125</v>
      </c>
      <c r="H55" s="20">
        <v>44065.125</v>
      </c>
      <c r="I55" s="6">
        <f t="shared" si="0"/>
        <v>14.438188888888888</v>
      </c>
      <c r="J55" s="6">
        <f t="shared" si="1"/>
        <v>5.3112648054399996</v>
      </c>
      <c r="L55" s="121">
        <v>44063.791666666672</v>
      </c>
      <c r="M55" s="118">
        <v>30.678183333333333</v>
      </c>
      <c r="N55" s="118"/>
      <c r="O55" s="118"/>
      <c r="P55" s="119"/>
    </row>
    <row r="56" spans="1:16" x14ac:dyDescent="0.25">
      <c r="A56" s="3">
        <v>44065.166666666672</v>
      </c>
      <c r="B56" s="4">
        <v>55.864739999999998</v>
      </c>
      <c r="C56" s="4">
        <v>0</v>
      </c>
      <c r="D56" s="4">
        <v>10.873559</v>
      </c>
      <c r="E56" s="4">
        <v>120.963745</v>
      </c>
      <c r="F56" s="18"/>
      <c r="G56" s="21">
        <v>44065.166666666672</v>
      </c>
      <c r="H56" s="19">
        <v>44065.166666666672</v>
      </c>
      <c r="I56" s="4">
        <f t="shared" si="0"/>
        <v>13.258188888888887</v>
      </c>
      <c r="J56" s="4">
        <f t="shared" si="1"/>
        <v>4.8609158153600003</v>
      </c>
      <c r="L56" s="120">
        <v>44063.833333333328</v>
      </c>
      <c r="M56" s="116">
        <v>28.958188888888891</v>
      </c>
      <c r="N56" s="116"/>
      <c r="O56" s="116"/>
      <c r="P56" s="117"/>
    </row>
    <row r="57" spans="1:16" x14ac:dyDescent="0.25">
      <c r="A57" s="5">
        <v>44065.208333333328</v>
      </c>
      <c r="B57" s="6">
        <v>54.208739999999999</v>
      </c>
      <c r="C57" s="6">
        <v>0</v>
      </c>
      <c r="D57" s="6">
        <v>9.0144029999999997</v>
      </c>
      <c r="E57" s="6">
        <v>145.84030000000001</v>
      </c>
      <c r="F57" s="18"/>
      <c r="G57" s="22">
        <v>44065.208333333328</v>
      </c>
      <c r="H57" s="20">
        <v>44065.208333333328</v>
      </c>
      <c r="I57" s="6">
        <f t="shared" si="0"/>
        <v>12.338188888888888</v>
      </c>
      <c r="J57" s="6">
        <f t="shared" si="1"/>
        <v>4.0297987171199994</v>
      </c>
      <c r="L57" s="121">
        <v>44063.875</v>
      </c>
      <c r="M57" s="118">
        <v>27.208183333333331</v>
      </c>
      <c r="N57" s="118"/>
      <c r="O57" s="118"/>
      <c r="P57" s="119"/>
    </row>
    <row r="58" spans="1:16" x14ac:dyDescent="0.25">
      <c r="A58" s="3">
        <v>44065.25</v>
      </c>
      <c r="B58" s="4">
        <v>53.164734000000003</v>
      </c>
      <c r="C58" s="4">
        <v>0</v>
      </c>
      <c r="D58" s="4">
        <v>9.8711900000000004</v>
      </c>
      <c r="E58" s="4">
        <v>176.90593999999999</v>
      </c>
      <c r="F58" s="18"/>
      <c r="G58" s="21">
        <v>44065.25</v>
      </c>
      <c r="H58" s="19">
        <v>44065.25</v>
      </c>
      <c r="I58" s="4">
        <f t="shared" si="0"/>
        <v>11.758185555555556</v>
      </c>
      <c r="J58" s="4">
        <f t="shared" si="1"/>
        <v>4.4128167775999998</v>
      </c>
      <c r="L58" s="120">
        <v>44063.916666666672</v>
      </c>
      <c r="M58" s="116">
        <v>26.068188888888891</v>
      </c>
      <c r="N58" s="116"/>
      <c r="O58" s="116"/>
      <c r="P58" s="117"/>
    </row>
    <row r="59" spans="1:16" x14ac:dyDescent="0.25">
      <c r="A59" s="5">
        <v>44065.291666666672</v>
      </c>
      <c r="B59" s="6">
        <v>57.196739999999998</v>
      </c>
      <c r="C59" s="6">
        <v>0</v>
      </c>
      <c r="D59" s="6">
        <v>11.308671</v>
      </c>
      <c r="E59" s="6">
        <v>164.98164</v>
      </c>
      <c r="F59" s="18"/>
      <c r="G59" s="22">
        <v>44065.291666666672</v>
      </c>
      <c r="H59" s="20">
        <v>44065.291666666672</v>
      </c>
      <c r="I59" s="6">
        <f t="shared" si="0"/>
        <v>13.998188888888887</v>
      </c>
      <c r="J59" s="6">
        <f t="shared" si="1"/>
        <v>5.0554282838400004</v>
      </c>
      <c r="L59" s="121">
        <v>44063.958333333328</v>
      </c>
      <c r="M59" s="118">
        <v>24.888188888888884</v>
      </c>
      <c r="N59" s="118"/>
      <c r="O59" s="118"/>
      <c r="P59" s="119"/>
    </row>
    <row r="60" spans="1:16" x14ac:dyDescent="0.25">
      <c r="A60" s="3">
        <v>44065.333333333328</v>
      </c>
      <c r="B60" s="4">
        <v>67.888729999999995</v>
      </c>
      <c r="C60" s="4">
        <v>0</v>
      </c>
      <c r="D60" s="4">
        <v>13.589010999999999</v>
      </c>
      <c r="E60" s="4">
        <v>178.8767</v>
      </c>
      <c r="F60" s="18"/>
      <c r="G60" s="21">
        <v>44065.333333333328</v>
      </c>
      <c r="H60" s="19">
        <v>44065.333333333328</v>
      </c>
      <c r="I60" s="4">
        <f t="shared" si="0"/>
        <v>19.938183333333331</v>
      </c>
      <c r="J60" s="4">
        <f t="shared" si="1"/>
        <v>6.0748314774399992</v>
      </c>
      <c r="L60" s="120">
        <v>44064</v>
      </c>
      <c r="M60" s="116">
        <v>22.218188888888886</v>
      </c>
      <c r="N60" s="116"/>
      <c r="O60" s="116"/>
      <c r="P60" s="117"/>
    </row>
    <row r="61" spans="1:16" x14ac:dyDescent="0.25">
      <c r="A61" s="5">
        <v>44065.375</v>
      </c>
      <c r="B61" s="6">
        <v>74.638729999999995</v>
      </c>
      <c r="C61" s="6">
        <v>0</v>
      </c>
      <c r="D61" s="6">
        <v>19.666744000000001</v>
      </c>
      <c r="E61" s="6">
        <v>208.30077</v>
      </c>
      <c r="F61" s="18"/>
      <c r="G61" s="22">
        <v>44065.375</v>
      </c>
      <c r="H61" s="20">
        <v>44065.375</v>
      </c>
      <c r="I61" s="6">
        <f t="shared" si="0"/>
        <v>23.688183333333331</v>
      </c>
      <c r="J61" s="6">
        <f t="shared" si="1"/>
        <v>8.7918212377600007</v>
      </c>
      <c r="L61" s="121">
        <v>44064.041666666672</v>
      </c>
      <c r="M61" s="118">
        <v>20.048183333333334</v>
      </c>
      <c r="N61" s="118"/>
      <c r="O61" s="118"/>
      <c r="P61" s="119"/>
    </row>
    <row r="62" spans="1:16" x14ac:dyDescent="0.25">
      <c r="A62" s="3">
        <v>44065.416666666672</v>
      </c>
      <c r="B62" s="4">
        <v>78.130740000000003</v>
      </c>
      <c r="C62" s="4">
        <v>0</v>
      </c>
      <c r="D62" s="4">
        <v>30.104378000000001</v>
      </c>
      <c r="E62" s="4">
        <v>233.63714999999999</v>
      </c>
      <c r="F62" s="18"/>
      <c r="G62" s="21">
        <v>44065.416666666672</v>
      </c>
      <c r="H62" s="19">
        <v>44065.416666666672</v>
      </c>
      <c r="I62" s="4">
        <f t="shared" si="0"/>
        <v>25.628188888888889</v>
      </c>
      <c r="J62" s="4">
        <f t="shared" si="1"/>
        <v>13.45786114112</v>
      </c>
      <c r="L62" s="120">
        <v>44064.083333333328</v>
      </c>
      <c r="M62" s="116">
        <v>18.258188888888888</v>
      </c>
      <c r="N62" s="116"/>
      <c r="O62" s="116"/>
      <c r="P62" s="117"/>
    </row>
    <row r="63" spans="1:16" x14ac:dyDescent="0.25">
      <c r="A63" s="5">
        <v>44065.458333333328</v>
      </c>
      <c r="B63" s="6">
        <v>78.022735999999995</v>
      </c>
      <c r="C63" s="6">
        <v>0</v>
      </c>
      <c r="D63" s="6">
        <v>33.643481999999999</v>
      </c>
      <c r="E63" s="6">
        <v>249.12537</v>
      </c>
      <c r="F63" s="18"/>
      <c r="G63" s="22">
        <v>44065.458333333328</v>
      </c>
      <c r="H63" s="20">
        <v>44065.458333333328</v>
      </c>
      <c r="I63" s="6">
        <f t="shared" si="0"/>
        <v>25.568186666666662</v>
      </c>
      <c r="J63" s="6">
        <f t="shared" si="1"/>
        <v>15.039982193279998</v>
      </c>
      <c r="L63" s="121">
        <v>44064.125</v>
      </c>
      <c r="M63" s="118">
        <v>16.788186111111113</v>
      </c>
      <c r="N63" s="118"/>
      <c r="O63" s="118"/>
      <c r="P63" s="119"/>
    </row>
    <row r="64" spans="1:16" x14ac:dyDescent="0.25">
      <c r="A64" s="3">
        <v>44065.5</v>
      </c>
      <c r="B64" s="4">
        <v>75.592735000000005</v>
      </c>
      <c r="C64" s="4">
        <v>0</v>
      </c>
      <c r="D64" s="4">
        <v>31.977986999999999</v>
      </c>
      <c r="E64" s="4">
        <v>271.43209999999999</v>
      </c>
      <c r="F64" s="18"/>
      <c r="G64" s="21">
        <v>44065.5</v>
      </c>
      <c r="H64" s="19">
        <v>44065.5</v>
      </c>
      <c r="I64" s="4">
        <f t="shared" si="0"/>
        <v>24.218186111111113</v>
      </c>
      <c r="J64" s="4">
        <f t="shared" si="1"/>
        <v>14.295439308479999</v>
      </c>
      <c r="L64" s="120">
        <v>44064.166666666672</v>
      </c>
      <c r="M64" s="116">
        <v>15.688188888888888</v>
      </c>
      <c r="N64" s="116"/>
      <c r="O64" s="116"/>
      <c r="P64" s="117"/>
    </row>
    <row r="65" spans="1:16" x14ac:dyDescent="0.25">
      <c r="A65" s="5">
        <v>44065.541666666672</v>
      </c>
      <c r="B65" s="6">
        <v>71.578734999999995</v>
      </c>
      <c r="C65" s="6">
        <v>0</v>
      </c>
      <c r="D65" s="6">
        <v>29.575196999999999</v>
      </c>
      <c r="E65" s="6">
        <v>299.10473999999999</v>
      </c>
      <c r="F65" s="18"/>
      <c r="G65" s="22">
        <v>44065.541666666672</v>
      </c>
      <c r="H65" s="20">
        <v>44065.541666666672</v>
      </c>
      <c r="I65" s="6">
        <f t="shared" si="0"/>
        <v>21.988186111111109</v>
      </c>
      <c r="J65" s="6">
        <f t="shared" si="1"/>
        <v>13.221296066879999</v>
      </c>
      <c r="L65" s="121">
        <v>44064.208333333328</v>
      </c>
      <c r="M65" s="118">
        <v>14.708188888888888</v>
      </c>
      <c r="N65" s="118"/>
      <c r="O65" s="118"/>
      <c r="P65" s="119"/>
    </row>
    <row r="66" spans="1:16" x14ac:dyDescent="0.25">
      <c r="A66" s="3">
        <v>44065.583333333328</v>
      </c>
      <c r="B66" s="4">
        <v>70.750730000000004</v>
      </c>
      <c r="C66" s="4">
        <v>0</v>
      </c>
      <c r="D66" s="4">
        <v>24.910892</v>
      </c>
      <c r="E66" s="4">
        <v>311.53176999999999</v>
      </c>
      <c r="F66" s="18"/>
      <c r="G66" s="21">
        <v>44065.583333333328</v>
      </c>
      <c r="H66" s="19">
        <v>44065.583333333328</v>
      </c>
      <c r="I66" s="4">
        <f t="shared" si="0"/>
        <v>21.528183333333335</v>
      </c>
      <c r="J66" s="4">
        <f t="shared" si="1"/>
        <v>11.136165159680001</v>
      </c>
      <c r="L66" s="120">
        <v>44064.25</v>
      </c>
      <c r="M66" s="116">
        <v>15.708188888888889</v>
      </c>
      <c r="N66" s="116"/>
      <c r="O66" s="116"/>
      <c r="P66" s="117"/>
    </row>
    <row r="67" spans="1:16" x14ac:dyDescent="0.25">
      <c r="A67" s="5">
        <v>44065.625</v>
      </c>
      <c r="B67" s="6">
        <v>72.802734000000001</v>
      </c>
      <c r="C67" s="6">
        <v>0</v>
      </c>
      <c r="D67" s="6">
        <v>22.431448</v>
      </c>
      <c r="E67" s="6">
        <v>307.27816999999999</v>
      </c>
      <c r="F67" s="18"/>
      <c r="G67" s="22">
        <v>44065.625</v>
      </c>
      <c r="H67" s="20">
        <v>44065.625</v>
      </c>
      <c r="I67" s="6">
        <f t="shared" si="0"/>
        <v>22.668185555555556</v>
      </c>
      <c r="J67" s="6">
        <f t="shared" si="1"/>
        <v>10.02775451392</v>
      </c>
      <c r="L67" s="121">
        <v>44064.291666666672</v>
      </c>
      <c r="M67" s="118">
        <v>14.99818888888889</v>
      </c>
      <c r="N67" s="118"/>
      <c r="O67" s="118"/>
      <c r="P67" s="119"/>
    </row>
    <row r="68" spans="1:16" x14ac:dyDescent="0.25">
      <c r="A68" s="3">
        <v>44065.666666666672</v>
      </c>
      <c r="B68" s="4">
        <v>74.494736000000003</v>
      </c>
      <c r="C68" s="4">
        <v>0</v>
      </c>
      <c r="D68" s="4">
        <v>23.352202999999999</v>
      </c>
      <c r="E68" s="4">
        <v>304.77782999999999</v>
      </c>
      <c r="F68" s="18"/>
      <c r="G68" s="21">
        <v>44065.666666666672</v>
      </c>
      <c r="H68" s="19">
        <v>44065.666666666672</v>
      </c>
      <c r="I68" s="4">
        <f t="shared" si="0"/>
        <v>23.608186666666668</v>
      </c>
      <c r="J68" s="4">
        <f t="shared" si="1"/>
        <v>10.439368829119999</v>
      </c>
      <c r="L68" s="120">
        <v>44064.333333333328</v>
      </c>
      <c r="M68" s="116">
        <v>15.598186666666665</v>
      </c>
      <c r="N68" s="116"/>
      <c r="O68" s="116"/>
      <c r="P68" s="117"/>
    </row>
    <row r="69" spans="1:16" x14ac:dyDescent="0.25">
      <c r="A69" s="5">
        <v>44065.708333333328</v>
      </c>
      <c r="B69" s="6">
        <v>74.584729999999993</v>
      </c>
      <c r="C69" s="6">
        <v>0</v>
      </c>
      <c r="D69" s="6">
        <v>21.261991999999999</v>
      </c>
      <c r="E69" s="6">
        <v>307.875</v>
      </c>
      <c r="F69" s="18"/>
      <c r="G69" s="22">
        <v>44065.708333333328</v>
      </c>
      <c r="H69" s="20">
        <v>44065.708333333328</v>
      </c>
      <c r="I69" s="6">
        <f t="shared" si="0"/>
        <v>23.65818333333333</v>
      </c>
      <c r="J69" s="6">
        <f t="shared" si="1"/>
        <v>9.5049609036799989</v>
      </c>
      <c r="L69" s="121">
        <v>44064.375</v>
      </c>
      <c r="M69" s="118">
        <v>17.26818888888889</v>
      </c>
      <c r="N69" s="118"/>
      <c r="O69" s="118"/>
      <c r="P69" s="119"/>
    </row>
    <row r="70" spans="1:16" x14ac:dyDescent="0.25">
      <c r="A70" s="3">
        <v>44065.75</v>
      </c>
      <c r="B70" s="4">
        <v>73.864739999999998</v>
      </c>
      <c r="C70" s="4">
        <v>0</v>
      </c>
      <c r="D70" s="4">
        <v>18.087755000000001</v>
      </c>
      <c r="E70" s="4">
        <v>313.80651999999998</v>
      </c>
      <c r="F70" s="18"/>
      <c r="G70" s="21">
        <v>44065.75</v>
      </c>
      <c r="H70" s="19">
        <v>44065.75</v>
      </c>
      <c r="I70" s="4">
        <f t="shared" si="0"/>
        <v>23.258188888888888</v>
      </c>
      <c r="J70" s="4">
        <f t="shared" si="1"/>
        <v>8.0859499952</v>
      </c>
      <c r="L70" s="120">
        <v>44064.416666666672</v>
      </c>
      <c r="M70" s="116">
        <v>19.668188888888885</v>
      </c>
      <c r="N70" s="116"/>
      <c r="O70" s="116"/>
      <c r="P70" s="117"/>
    </row>
    <row r="71" spans="1:16" x14ac:dyDescent="0.25">
      <c r="A71" s="5">
        <v>44065.791666666672</v>
      </c>
      <c r="B71" s="6">
        <v>72.136734000000004</v>
      </c>
      <c r="C71" s="6">
        <v>0</v>
      </c>
      <c r="D71" s="6">
        <v>11.8240795</v>
      </c>
      <c r="E71" s="6">
        <v>337.47942999999998</v>
      </c>
      <c r="F71" s="18"/>
      <c r="G71" s="22">
        <v>44065.791666666672</v>
      </c>
      <c r="H71" s="20">
        <v>44065.791666666672</v>
      </c>
      <c r="I71" s="6">
        <f t="shared" si="0"/>
        <v>22.298185555555559</v>
      </c>
      <c r="J71" s="6">
        <f t="shared" si="1"/>
        <v>5.2858364996800002</v>
      </c>
      <c r="L71" s="121">
        <v>44064.458333333328</v>
      </c>
      <c r="M71" s="118">
        <v>20.448183333333333</v>
      </c>
      <c r="N71" s="118"/>
      <c r="O71" s="118"/>
      <c r="P71" s="119"/>
    </row>
    <row r="72" spans="1:16" x14ac:dyDescent="0.25">
      <c r="A72" s="3">
        <v>44065.833333333328</v>
      </c>
      <c r="B72" s="4">
        <v>68.896736000000004</v>
      </c>
      <c r="C72" s="4">
        <v>0</v>
      </c>
      <c r="D72" s="4">
        <v>6.9468617000000004</v>
      </c>
      <c r="E72" s="4">
        <v>4.3986970000000003</v>
      </c>
      <c r="F72" s="18"/>
      <c r="G72" s="21">
        <v>44065.833333333328</v>
      </c>
      <c r="H72" s="19">
        <v>44065.833333333328</v>
      </c>
      <c r="I72" s="4">
        <f t="shared" si="0"/>
        <v>20.498186666666669</v>
      </c>
      <c r="J72" s="4">
        <f t="shared" si="1"/>
        <v>3.105525054368</v>
      </c>
      <c r="L72" s="120">
        <v>44064.5</v>
      </c>
      <c r="M72" s="116">
        <v>21.308188888888893</v>
      </c>
      <c r="N72" s="116"/>
      <c r="O72" s="116"/>
      <c r="P72" s="117"/>
    </row>
    <row r="73" spans="1:16" x14ac:dyDescent="0.25">
      <c r="A73" s="5">
        <v>44065.875</v>
      </c>
      <c r="B73" s="6">
        <v>64.486739999999998</v>
      </c>
      <c r="C73" s="6">
        <v>0</v>
      </c>
      <c r="D73" s="6">
        <v>5.8426080000000002</v>
      </c>
      <c r="E73" s="6">
        <v>46.847594999999998</v>
      </c>
      <c r="F73" s="18"/>
      <c r="G73" s="22">
        <v>44065.875</v>
      </c>
      <c r="H73" s="20">
        <v>44065.875</v>
      </c>
      <c r="I73" s="6">
        <f t="shared" si="0"/>
        <v>18.048188888888888</v>
      </c>
      <c r="J73" s="6">
        <f t="shared" si="1"/>
        <v>2.6118794803200003</v>
      </c>
      <c r="L73" s="121">
        <v>44064.541666666672</v>
      </c>
      <c r="M73" s="118">
        <v>23.098188888888888</v>
      </c>
      <c r="N73" s="118"/>
      <c r="O73" s="118"/>
      <c r="P73" s="119"/>
    </row>
    <row r="74" spans="1:16" x14ac:dyDescent="0.25">
      <c r="A74" s="3">
        <v>44065.916666666672</v>
      </c>
      <c r="B74" s="4">
        <v>62.614739999999998</v>
      </c>
      <c r="C74" s="4">
        <v>0</v>
      </c>
      <c r="D74" s="4">
        <v>5.2339295999999997</v>
      </c>
      <c r="E74" s="4">
        <v>75.256439999999998</v>
      </c>
      <c r="F74" s="18"/>
      <c r="G74" s="21">
        <v>44065.916666666672</v>
      </c>
      <c r="H74" s="19">
        <v>44065.916666666672</v>
      </c>
      <c r="I74" s="4">
        <f t="shared" si="0"/>
        <v>17.008188888888888</v>
      </c>
      <c r="J74" s="4">
        <f t="shared" si="1"/>
        <v>2.3397758883839996</v>
      </c>
      <c r="L74" s="120">
        <v>44064.583333333328</v>
      </c>
      <c r="M74" s="116">
        <v>24.228183333333334</v>
      </c>
      <c r="N74" s="116"/>
      <c r="O74" s="116"/>
      <c r="P74" s="117"/>
    </row>
    <row r="75" spans="1:16" x14ac:dyDescent="0.25">
      <c r="A75" s="5">
        <v>44065.958333333328</v>
      </c>
      <c r="B75" s="6">
        <v>60.616737000000001</v>
      </c>
      <c r="C75" s="6">
        <v>0</v>
      </c>
      <c r="D75" s="6">
        <v>5.3876065999999998</v>
      </c>
      <c r="E75" s="6">
        <v>98.530760000000001</v>
      </c>
      <c r="F75" s="18"/>
      <c r="G75" s="22">
        <v>44065.958333333328</v>
      </c>
      <c r="H75" s="20">
        <v>44065.958333333328</v>
      </c>
      <c r="I75" s="6">
        <f t="shared" si="0"/>
        <v>15.898187222222223</v>
      </c>
      <c r="J75" s="6">
        <f t="shared" si="1"/>
        <v>2.408475654464</v>
      </c>
      <c r="L75" s="121">
        <v>44064.625</v>
      </c>
      <c r="M75" s="118">
        <v>24.968183333333332</v>
      </c>
      <c r="N75" s="118"/>
      <c r="O75" s="118"/>
      <c r="P75" s="119"/>
    </row>
    <row r="76" spans="1:16" x14ac:dyDescent="0.25">
      <c r="A76" s="3">
        <v>44066</v>
      </c>
      <c r="B76" s="4">
        <v>58.636733999999997</v>
      </c>
      <c r="C76" s="4">
        <v>0</v>
      </c>
      <c r="D76" s="4">
        <v>5.7384314999999999</v>
      </c>
      <c r="E76" s="4">
        <v>111.80141</v>
      </c>
      <c r="F76" s="18"/>
      <c r="G76" s="21">
        <v>44066</v>
      </c>
      <c r="H76" s="19">
        <v>44066</v>
      </c>
      <c r="I76" s="4">
        <f t="shared" si="0"/>
        <v>14.798185555555554</v>
      </c>
      <c r="J76" s="4">
        <f t="shared" si="1"/>
        <v>2.5653084177599998</v>
      </c>
      <c r="L76" s="120">
        <v>44064.666666666672</v>
      </c>
      <c r="M76" s="116">
        <v>25.348188888888888</v>
      </c>
      <c r="N76" s="116"/>
      <c r="O76" s="116"/>
      <c r="P76" s="117"/>
    </row>
    <row r="77" spans="1:16" x14ac:dyDescent="0.25">
      <c r="A77" s="5">
        <v>44066.041666666672</v>
      </c>
      <c r="B77" s="6">
        <v>56.728737000000002</v>
      </c>
      <c r="C77" s="6">
        <v>0</v>
      </c>
      <c r="D77" s="6">
        <v>6.2872659999999998</v>
      </c>
      <c r="E77" s="6">
        <v>126.38435</v>
      </c>
      <c r="F77" s="18"/>
      <c r="G77" s="22">
        <v>44066.041666666672</v>
      </c>
      <c r="H77" s="20">
        <v>44066.041666666672</v>
      </c>
      <c r="I77" s="6">
        <f t="shared" si="0"/>
        <v>13.738187222222223</v>
      </c>
      <c r="J77" s="6">
        <f t="shared" si="1"/>
        <v>2.8106593926399999</v>
      </c>
      <c r="L77" s="121">
        <v>44064.708333333328</v>
      </c>
      <c r="M77" s="118">
        <v>25.378188888888889</v>
      </c>
      <c r="N77" s="118"/>
      <c r="O77" s="118"/>
      <c r="P77" s="119"/>
    </row>
    <row r="78" spans="1:16" x14ac:dyDescent="0.25">
      <c r="A78" s="3">
        <v>44066.083333333328</v>
      </c>
      <c r="B78" s="4">
        <v>55.324738000000004</v>
      </c>
      <c r="C78" s="4">
        <v>0</v>
      </c>
      <c r="D78" s="4">
        <v>6.4046903000000004</v>
      </c>
      <c r="E78" s="4">
        <v>135</v>
      </c>
      <c r="F78" s="18"/>
      <c r="G78" s="21">
        <v>44066.083333333328</v>
      </c>
      <c r="H78" s="19">
        <v>44066.083333333328</v>
      </c>
      <c r="I78" s="4">
        <f t="shared" si="0"/>
        <v>12.958187777777779</v>
      </c>
      <c r="J78" s="4">
        <f t="shared" si="1"/>
        <v>2.8631527517120001</v>
      </c>
      <c r="L78" s="120">
        <v>44064.75</v>
      </c>
      <c r="M78" s="116">
        <v>25.17818888888889</v>
      </c>
      <c r="N78" s="116"/>
      <c r="O78" s="116"/>
      <c r="P78" s="117"/>
    </row>
    <row r="79" spans="1:16" x14ac:dyDescent="0.25">
      <c r="A79" s="5">
        <v>44066.125</v>
      </c>
      <c r="B79" s="6">
        <v>54.010734999999997</v>
      </c>
      <c r="C79" s="6">
        <v>0</v>
      </c>
      <c r="D79" s="6">
        <v>6.6172385</v>
      </c>
      <c r="E79" s="6">
        <v>139.8991</v>
      </c>
      <c r="F79" s="18"/>
      <c r="G79" s="22">
        <v>44066.125</v>
      </c>
      <c r="H79" s="20">
        <v>44066.125</v>
      </c>
      <c r="I79" s="6">
        <f t="shared" si="0"/>
        <v>12.228186111111109</v>
      </c>
      <c r="J79" s="6">
        <f t="shared" si="1"/>
        <v>2.9581702990399998</v>
      </c>
      <c r="L79" s="121">
        <v>44064.791666666672</v>
      </c>
      <c r="M79" s="118">
        <v>25.238188888888892</v>
      </c>
      <c r="N79" s="118"/>
      <c r="O79" s="118"/>
      <c r="P79" s="119"/>
    </row>
    <row r="80" spans="1:16" x14ac:dyDescent="0.25">
      <c r="A80" s="3">
        <v>44066.166666666672</v>
      </c>
      <c r="B80" s="4">
        <v>53.326735999999997</v>
      </c>
      <c r="C80" s="4">
        <v>0</v>
      </c>
      <c r="D80" s="4">
        <v>6.448861</v>
      </c>
      <c r="E80" s="4">
        <v>141.70984000000001</v>
      </c>
      <c r="F80" s="18"/>
      <c r="G80" s="21">
        <v>44066.166666666672</v>
      </c>
      <c r="H80" s="19">
        <v>44066.166666666672</v>
      </c>
      <c r="I80" s="4">
        <f t="shared" si="0"/>
        <v>11.848186666666665</v>
      </c>
      <c r="J80" s="4">
        <f t="shared" si="1"/>
        <v>2.88289882144</v>
      </c>
      <c r="L80" s="120">
        <v>44064.833333333328</v>
      </c>
      <c r="M80" s="116">
        <v>23.418188888888885</v>
      </c>
      <c r="N80" s="116"/>
      <c r="O80" s="116"/>
      <c r="P80" s="117"/>
    </row>
    <row r="81" spans="1:16" x14ac:dyDescent="0.25">
      <c r="A81" s="5">
        <v>44066.208333333328</v>
      </c>
      <c r="B81" s="6">
        <v>53.920740000000002</v>
      </c>
      <c r="C81" s="6">
        <v>0</v>
      </c>
      <c r="D81" s="6">
        <v>6.6172385</v>
      </c>
      <c r="E81" s="6">
        <v>139.8991</v>
      </c>
      <c r="F81" s="18"/>
      <c r="G81" s="22">
        <v>44066.208333333328</v>
      </c>
      <c r="H81" s="20">
        <v>44066.208333333328</v>
      </c>
      <c r="I81" s="6">
        <f t="shared" si="0"/>
        <v>12.17818888888889</v>
      </c>
      <c r="J81" s="6">
        <f t="shared" si="1"/>
        <v>2.9581702990399998</v>
      </c>
      <c r="L81" s="121">
        <v>44064.875</v>
      </c>
      <c r="M81" s="118">
        <v>20.328188888888885</v>
      </c>
      <c r="N81" s="118"/>
      <c r="O81" s="118"/>
      <c r="P81" s="119"/>
    </row>
    <row r="82" spans="1:16" x14ac:dyDescent="0.25">
      <c r="A82" s="3">
        <v>44066.25</v>
      </c>
      <c r="B82" s="4">
        <v>54.550735000000003</v>
      </c>
      <c r="C82" s="4">
        <v>0</v>
      </c>
      <c r="D82" s="4">
        <v>6.9723550000000003</v>
      </c>
      <c r="E82" s="4">
        <v>136.54816</v>
      </c>
      <c r="F82" s="18"/>
      <c r="G82" s="21">
        <v>44066.25</v>
      </c>
      <c r="H82" s="19">
        <v>44066.25</v>
      </c>
      <c r="I82" s="4">
        <f t="shared" si="0"/>
        <v>12.528186111111113</v>
      </c>
      <c r="J82" s="4">
        <f t="shared" si="1"/>
        <v>3.1169215792</v>
      </c>
      <c r="L82" s="120">
        <v>44064.916666666672</v>
      </c>
      <c r="M82" s="116">
        <v>18.678188888888887</v>
      </c>
      <c r="N82" s="116"/>
      <c r="O82" s="116"/>
      <c r="P82" s="117"/>
    </row>
    <row r="83" spans="1:16" x14ac:dyDescent="0.25">
      <c r="A83" s="5">
        <v>44066.291666666672</v>
      </c>
      <c r="B83" s="6">
        <v>56.368735999999998</v>
      </c>
      <c r="C83" s="6">
        <v>0</v>
      </c>
      <c r="D83" s="6">
        <v>2.9784424</v>
      </c>
      <c r="E83" s="6">
        <v>169.69515999999999</v>
      </c>
      <c r="F83" s="18"/>
      <c r="G83" s="22">
        <v>44066.291666666672</v>
      </c>
      <c r="H83" s="20">
        <v>44066.291666666672</v>
      </c>
      <c r="I83" s="6">
        <f t="shared" si="0"/>
        <v>13.538186666666665</v>
      </c>
      <c r="J83" s="6">
        <f t="shared" si="1"/>
        <v>1.3314828904960001</v>
      </c>
      <c r="L83" s="121">
        <v>44064.958333333328</v>
      </c>
      <c r="M83" s="118">
        <v>17.538185000000002</v>
      </c>
      <c r="N83" s="118"/>
      <c r="O83" s="118"/>
      <c r="P83" s="119"/>
    </row>
    <row r="84" spans="1:16" x14ac:dyDescent="0.25">
      <c r="A84" s="3">
        <v>44066.333333333328</v>
      </c>
      <c r="B84" s="4">
        <v>61.120739999999998</v>
      </c>
      <c r="C84" s="4">
        <v>0</v>
      </c>
      <c r="D84" s="4">
        <v>3.4115845999999999</v>
      </c>
      <c r="E84" s="4">
        <v>128.65979999999999</v>
      </c>
      <c r="F84" s="18"/>
      <c r="G84" s="21">
        <v>44066.333333333328</v>
      </c>
      <c r="H84" s="19">
        <v>44066.333333333328</v>
      </c>
      <c r="I84" s="4">
        <f t="shared" si="0"/>
        <v>16.178188888888887</v>
      </c>
      <c r="J84" s="4">
        <f t="shared" si="1"/>
        <v>1.5251147795839999</v>
      </c>
      <c r="L84" s="120">
        <v>44065</v>
      </c>
      <c r="M84" s="116">
        <v>16.528186666666667</v>
      </c>
      <c r="N84" s="116"/>
      <c r="O84" s="116"/>
      <c r="P84" s="117"/>
    </row>
    <row r="85" spans="1:16" x14ac:dyDescent="0.25">
      <c r="A85" s="5">
        <v>44066.375</v>
      </c>
      <c r="B85" s="6">
        <v>65.818740000000005</v>
      </c>
      <c r="C85" s="6">
        <v>0</v>
      </c>
      <c r="D85" s="6">
        <v>5.6637415999999998</v>
      </c>
      <c r="E85" s="6">
        <v>131.18591000000001</v>
      </c>
      <c r="F85" s="18"/>
      <c r="G85" s="22">
        <v>44066.375</v>
      </c>
      <c r="H85" s="20">
        <v>44066.375</v>
      </c>
      <c r="I85" s="6">
        <f t="shared" si="0"/>
        <v>18.788188888888893</v>
      </c>
      <c r="J85" s="6">
        <f t="shared" si="1"/>
        <v>2.5319190448639999</v>
      </c>
      <c r="L85" s="121">
        <v>44065.041666666672</v>
      </c>
      <c r="M85" s="118">
        <v>15.688188888888888</v>
      </c>
      <c r="N85" s="118"/>
      <c r="O85" s="118"/>
      <c r="P85" s="119"/>
    </row>
    <row r="86" spans="1:16" x14ac:dyDescent="0.25">
      <c r="A86" s="3">
        <v>44066.416666666672</v>
      </c>
      <c r="B86" s="4">
        <v>69.400734</v>
      </c>
      <c r="C86" s="4">
        <v>0</v>
      </c>
      <c r="D86" s="4">
        <v>7.1977314999999997</v>
      </c>
      <c r="E86" s="4">
        <v>128.99100000000001</v>
      </c>
      <c r="F86" s="18"/>
      <c r="G86" s="21">
        <v>44066.416666666672</v>
      </c>
      <c r="H86" s="19">
        <v>44066.416666666672</v>
      </c>
      <c r="I86" s="4">
        <f t="shared" si="0"/>
        <v>20.778185555555556</v>
      </c>
      <c r="J86" s="4">
        <f t="shared" si="1"/>
        <v>3.2176738897599999</v>
      </c>
      <c r="L86" s="120">
        <v>44065.083333333328</v>
      </c>
      <c r="M86" s="116">
        <v>15.138187222222221</v>
      </c>
      <c r="N86" s="116"/>
      <c r="O86" s="116"/>
      <c r="P86" s="117"/>
    </row>
    <row r="87" spans="1:16" x14ac:dyDescent="0.25">
      <c r="A87" s="5">
        <v>44066.458333333328</v>
      </c>
      <c r="B87" s="6">
        <v>72.478740000000002</v>
      </c>
      <c r="C87" s="6">
        <v>0</v>
      </c>
      <c r="D87" s="6">
        <v>8.4243079999999999</v>
      </c>
      <c r="E87" s="6">
        <v>124.69516</v>
      </c>
      <c r="F87" s="18"/>
      <c r="G87" s="22">
        <v>44066.458333333328</v>
      </c>
      <c r="H87" s="20">
        <v>44066.458333333328</v>
      </c>
      <c r="I87" s="6">
        <f t="shared" si="0"/>
        <v>22.488188888888889</v>
      </c>
      <c r="J87" s="6">
        <f t="shared" si="1"/>
        <v>3.7660026483199998</v>
      </c>
      <c r="L87" s="121">
        <v>44065.125</v>
      </c>
      <c r="M87" s="118">
        <v>14.438188888888888</v>
      </c>
      <c r="N87" s="118"/>
      <c r="O87" s="118"/>
      <c r="P87" s="119"/>
    </row>
    <row r="88" spans="1:16" x14ac:dyDescent="0.25">
      <c r="A88" s="3">
        <v>44066.5</v>
      </c>
      <c r="B88" s="4">
        <v>75.088740000000001</v>
      </c>
      <c r="C88" s="4">
        <v>0</v>
      </c>
      <c r="D88" s="4">
        <v>8.7952359999999992</v>
      </c>
      <c r="E88" s="4">
        <v>125.13419</v>
      </c>
      <c r="F88" s="18"/>
      <c r="G88" s="21">
        <v>44066.5</v>
      </c>
      <c r="H88" s="19">
        <v>44066.5</v>
      </c>
      <c r="I88" s="4">
        <f t="shared" si="0"/>
        <v>23.938188888888888</v>
      </c>
      <c r="J88" s="4">
        <f t="shared" si="1"/>
        <v>3.9318223014399996</v>
      </c>
      <c r="L88" s="120">
        <v>44065.166666666672</v>
      </c>
      <c r="M88" s="116">
        <v>13.258188888888887</v>
      </c>
      <c r="N88" s="116"/>
      <c r="O88" s="116"/>
      <c r="P88" s="117"/>
    </row>
    <row r="89" spans="1:16" x14ac:dyDescent="0.25">
      <c r="A89" s="5">
        <v>44066.541666666672</v>
      </c>
      <c r="B89" s="6">
        <v>77.446730000000002</v>
      </c>
      <c r="C89" s="6">
        <v>0</v>
      </c>
      <c r="D89" s="6">
        <v>8.9035010000000003</v>
      </c>
      <c r="E89" s="6">
        <v>128.92753999999999</v>
      </c>
      <c r="F89" s="18"/>
      <c r="G89" s="22">
        <v>44066.541666666672</v>
      </c>
      <c r="H89" s="20">
        <v>44066.541666666672</v>
      </c>
      <c r="I89" s="6">
        <f t="shared" si="0"/>
        <v>25.248183333333333</v>
      </c>
      <c r="J89" s="6">
        <f t="shared" si="1"/>
        <v>3.9802210870399999</v>
      </c>
      <c r="L89" s="121">
        <v>44065.208333333328</v>
      </c>
      <c r="M89" s="118">
        <v>12.338188888888888</v>
      </c>
      <c r="N89" s="118"/>
      <c r="O89" s="118"/>
      <c r="P89" s="119"/>
    </row>
    <row r="90" spans="1:16" x14ac:dyDescent="0.25">
      <c r="A90" s="3">
        <v>44066.583333333328</v>
      </c>
      <c r="B90" s="4">
        <v>79.372739999999993</v>
      </c>
      <c r="C90" s="4">
        <v>0</v>
      </c>
      <c r="D90" s="4">
        <v>7.5443420000000003</v>
      </c>
      <c r="E90" s="4">
        <v>137.86240000000001</v>
      </c>
      <c r="F90" s="18"/>
      <c r="G90" s="21">
        <v>44066.583333333328</v>
      </c>
      <c r="H90" s="19">
        <v>44066.583333333328</v>
      </c>
      <c r="I90" s="4">
        <f t="shared" si="0"/>
        <v>26.318188888888884</v>
      </c>
      <c r="J90" s="4">
        <f t="shared" si="1"/>
        <v>3.3726226476800001</v>
      </c>
      <c r="L90" s="120">
        <v>44065.25</v>
      </c>
      <c r="M90" s="116">
        <v>11.758185555555556</v>
      </c>
      <c r="N90" s="116"/>
      <c r="O90" s="116"/>
      <c r="P90" s="117"/>
    </row>
    <row r="91" spans="1:16" x14ac:dyDescent="0.25">
      <c r="A91" s="5">
        <v>44066.625</v>
      </c>
      <c r="B91" s="6">
        <v>80.794740000000004</v>
      </c>
      <c r="C91" s="6">
        <v>0</v>
      </c>
      <c r="D91" s="6">
        <v>5.9150394999999998</v>
      </c>
      <c r="E91" s="6">
        <v>144.16235</v>
      </c>
      <c r="F91" s="18"/>
      <c r="G91" s="22">
        <v>44066.625</v>
      </c>
      <c r="H91" s="20">
        <v>44066.625</v>
      </c>
      <c r="I91" s="6">
        <f t="shared" si="0"/>
        <v>27.10818888888889</v>
      </c>
      <c r="J91" s="6">
        <f t="shared" si="1"/>
        <v>2.64425925808</v>
      </c>
      <c r="L91" s="121">
        <v>44065.291666666672</v>
      </c>
      <c r="M91" s="118">
        <v>13.998188888888887</v>
      </c>
      <c r="N91" s="118"/>
      <c r="O91" s="118"/>
      <c r="P91" s="119"/>
    </row>
    <row r="92" spans="1:16" x14ac:dyDescent="0.25">
      <c r="A92" s="3">
        <v>44066.666666666672</v>
      </c>
      <c r="B92" s="4">
        <v>81.442729999999997</v>
      </c>
      <c r="C92" s="4">
        <v>0</v>
      </c>
      <c r="D92" s="4">
        <v>3.8420755999999998</v>
      </c>
      <c r="E92" s="4">
        <v>146.30994000000001</v>
      </c>
      <c r="F92" s="18"/>
      <c r="G92" s="21">
        <v>44066.666666666672</v>
      </c>
      <c r="H92" s="19">
        <v>44066.666666666672</v>
      </c>
      <c r="I92" s="4">
        <f t="shared" si="0"/>
        <v>27.468183333333332</v>
      </c>
      <c r="J92" s="4">
        <f t="shared" si="1"/>
        <v>1.7175614762239999</v>
      </c>
      <c r="L92" s="120">
        <v>44065.333333333328</v>
      </c>
      <c r="M92" s="116">
        <v>19.938183333333331</v>
      </c>
      <c r="N92" s="116"/>
      <c r="O92" s="116"/>
      <c r="P92" s="117"/>
    </row>
    <row r="93" spans="1:16" x14ac:dyDescent="0.25">
      <c r="A93" s="5">
        <v>44066.708333333328</v>
      </c>
      <c r="B93" s="6">
        <v>81.820740000000001</v>
      </c>
      <c r="C93" s="6">
        <v>0</v>
      </c>
      <c r="D93" s="6">
        <v>1.4346079</v>
      </c>
      <c r="E93" s="6">
        <v>111.80141</v>
      </c>
      <c r="F93" s="18"/>
      <c r="G93" s="22">
        <v>44066.708333333328</v>
      </c>
      <c r="H93" s="20">
        <v>44066.708333333328</v>
      </c>
      <c r="I93" s="6">
        <f t="shared" si="0"/>
        <v>27.67818888888889</v>
      </c>
      <c r="J93" s="6">
        <f t="shared" si="1"/>
        <v>0.64132711561599998</v>
      </c>
      <c r="L93" s="121">
        <v>44065.375</v>
      </c>
      <c r="M93" s="118">
        <v>23.688183333333331</v>
      </c>
      <c r="N93" s="118"/>
      <c r="O93" s="118"/>
      <c r="P93" s="119"/>
    </row>
    <row r="94" spans="1:16" x14ac:dyDescent="0.25">
      <c r="A94" s="3">
        <v>44066.75</v>
      </c>
      <c r="B94" s="4">
        <v>81.802734000000001</v>
      </c>
      <c r="C94" s="4">
        <v>0</v>
      </c>
      <c r="D94" s="4">
        <v>2.2916593999999999</v>
      </c>
      <c r="E94" s="4">
        <v>35.537660000000002</v>
      </c>
      <c r="F94" s="18"/>
      <c r="G94" s="21">
        <v>44066.75</v>
      </c>
      <c r="H94" s="19">
        <v>44066.75</v>
      </c>
      <c r="I94" s="4">
        <f t="shared" si="0"/>
        <v>27.668185555555556</v>
      </c>
      <c r="J94" s="4">
        <f t="shared" si="1"/>
        <v>1.024463418176</v>
      </c>
      <c r="L94" s="120">
        <v>44065.416666666672</v>
      </c>
      <c r="M94" s="116">
        <v>25.628188888888889</v>
      </c>
      <c r="N94" s="116"/>
      <c r="O94" s="116"/>
      <c r="P94" s="117"/>
    </row>
    <row r="95" spans="1:16" x14ac:dyDescent="0.25">
      <c r="A95" s="5">
        <v>44066.791666666672</v>
      </c>
      <c r="B95" s="6">
        <v>80.110730000000004</v>
      </c>
      <c r="C95" s="6">
        <v>0</v>
      </c>
      <c r="D95" s="6">
        <v>8.0097400000000007</v>
      </c>
      <c r="E95" s="6">
        <v>3.8140564000000001</v>
      </c>
      <c r="F95" s="18"/>
      <c r="G95" s="22">
        <v>44066.791666666672</v>
      </c>
      <c r="H95" s="20">
        <v>44066.791666666672</v>
      </c>
      <c r="I95" s="6">
        <f t="shared" si="0"/>
        <v>26.728183333333334</v>
      </c>
      <c r="J95" s="6">
        <f t="shared" si="1"/>
        <v>3.5806741696000004</v>
      </c>
      <c r="L95" s="121">
        <v>44065.458333333328</v>
      </c>
      <c r="M95" s="118">
        <v>25.568186666666662</v>
      </c>
      <c r="N95" s="118"/>
      <c r="O95" s="118"/>
      <c r="P95" s="119"/>
    </row>
    <row r="96" spans="1:16" x14ac:dyDescent="0.25">
      <c r="A96" s="3">
        <v>44066.833333333328</v>
      </c>
      <c r="B96" s="4">
        <v>75.592735000000005</v>
      </c>
      <c r="C96" s="4">
        <v>0</v>
      </c>
      <c r="D96" s="4">
        <v>8.607647</v>
      </c>
      <c r="E96" s="4">
        <v>21.801407000000001</v>
      </c>
      <c r="F96" s="18"/>
      <c r="G96" s="21">
        <v>44066.833333333328</v>
      </c>
      <c r="H96" s="19">
        <v>44066.833333333328</v>
      </c>
      <c r="I96" s="4">
        <f t="shared" si="0"/>
        <v>24.218186111111113</v>
      </c>
      <c r="J96" s="4">
        <f t="shared" si="1"/>
        <v>3.8479625148799999</v>
      </c>
      <c r="L96" s="120">
        <v>44065.5</v>
      </c>
      <c r="M96" s="116">
        <v>24.218186111111113</v>
      </c>
      <c r="N96" s="116"/>
      <c r="O96" s="116"/>
      <c r="P96" s="117"/>
    </row>
    <row r="97" spans="1:16" x14ac:dyDescent="0.25">
      <c r="A97" s="5">
        <v>44066.875</v>
      </c>
      <c r="B97" s="6">
        <v>69.526730000000001</v>
      </c>
      <c r="C97" s="6">
        <v>0</v>
      </c>
      <c r="D97" s="6">
        <v>10.375928999999999</v>
      </c>
      <c r="E97" s="6">
        <v>29.197479999999999</v>
      </c>
      <c r="F97" s="18"/>
      <c r="G97" s="22">
        <v>44066.875</v>
      </c>
      <c r="H97" s="20">
        <v>44066.875</v>
      </c>
      <c r="I97" s="6">
        <f t="shared" si="0"/>
        <v>20.848183333333335</v>
      </c>
      <c r="J97" s="6">
        <f t="shared" si="1"/>
        <v>4.6384553001599995</v>
      </c>
      <c r="L97" s="121">
        <v>44065.541666666672</v>
      </c>
      <c r="M97" s="118">
        <v>21.988186111111109</v>
      </c>
      <c r="N97" s="118"/>
      <c r="O97" s="118"/>
      <c r="P97" s="119"/>
    </row>
    <row r="98" spans="1:16" x14ac:dyDescent="0.25">
      <c r="A98" s="3">
        <v>44066.916666666672</v>
      </c>
      <c r="B98" s="4">
        <v>65.872739999999993</v>
      </c>
      <c r="C98" s="4">
        <v>0</v>
      </c>
      <c r="D98" s="4">
        <v>12.689704000000001</v>
      </c>
      <c r="E98" s="4">
        <v>39.035507000000003</v>
      </c>
      <c r="F98" s="18"/>
      <c r="G98" s="21">
        <v>44066.916666666672</v>
      </c>
      <c r="H98" s="19">
        <v>44066.916666666672</v>
      </c>
      <c r="I98" s="4">
        <f t="shared" si="0"/>
        <v>18.818188888888884</v>
      </c>
      <c r="J98" s="4">
        <f t="shared" si="1"/>
        <v>5.6728052761600001</v>
      </c>
      <c r="L98" s="120">
        <v>44065.583333333328</v>
      </c>
      <c r="M98" s="116">
        <v>21.528183333333335</v>
      </c>
      <c r="N98" s="116"/>
      <c r="O98" s="116"/>
      <c r="P98" s="117"/>
    </row>
    <row r="99" spans="1:16" x14ac:dyDescent="0.25">
      <c r="A99" s="5">
        <v>44066.958333333328</v>
      </c>
      <c r="B99" s="6">
        <v>63.820740000000001</v>
      </c>
      <c r="C99" s="6">
        <v>0</v>
      </c>
      <c r="D99" s="6">
        <v>12.814919</v>
      </c>
      <c r="E99" s="6">
        <v>46.684677000000001</v>
      </c>
      <c r="F99" s="18"/>
      <c r="G99" s="22">
        <v>44066.958333333328</v>
      </c>
      <c r="H99" s="20">
        <v>44066.958333333328</v>
      </c>
      <c r="I99" s="6">
        <f t="shared" si="0"/>
        <v>17.67818888888889</v>
      </c>
      <c r="J99" s="6">
        <f t="shared" si="1"/>
        <v>5.72878138976</v>
      </c>
      <c r="L99" s="121">
        <v>44065.625</v>
      </c>
      <c r="M99" s="118">
        <v>22.668185555555556</v>
      </c>
      <c r="N99" s="118"/>
      <c r="O99" s="118"/>
      <c r="P99" s="119"/>
    </row>
    <row r="100" spans="1:16" x14ac:dyDescent="0.25">
      <c r="A100" s="3">
        <v>44067</v>
      </c>
      <c r="B100" s="4">
        <v>61.840736</v>
      </c>
      <c r="C100" s="4">
        <v>0</v>
      </c>
      <c r="D100" s="4">
        <v>13.107855000000001</v>
      </c>
      <c r="E100" s="4">
        <v>52.431404000000001</v>
      </c>
      <c r="F100" s="18"/>
      <c r="G100" s="21">
        <v>44067</v>
      </c>
      <c r="H100" s="19">
        <v>44067</v>
      </c>
      <c r="I100" s="4">
        <f t="shared" si="0"/>
        <v>16.578186666666667</v>
      </c>
      <c r="J100" s="4">
        <f t="shared" si="1"/>
        <v>5.8597354992000001</v>
      </c>
      <c r="L100" s="120">
        <v>44065.666666666672</v>
      </c>
      <c r="M100" s="116">
        <v>23.608186666666668</v>
      </c>
      <c r="N100" s="116"/>
      <c r="O100" s="116"/>
      <c r="P100" s="117"/>
    </row>
    <row r="101" spans="1:16" x14ac:dyDescent="0.25">
      <c r="A101" s="5">
        <v>44067.041666666672</v>
      </c>
      <c r="B101" s="6">
        <v>59.932740000000003</v>
      </c>
      <c r="C101" s="6">
        <v>0</v>
      </c>
      <c r="D101" s="6">
        <v>12.566063</v>
      </c>
      <c r="E101" s="6">
        <v>57.994613999999999</v>
      </c>
      <c r="F101" s="18"/>
      <c r="G101" s="22">
        <v>44067.041666666672</v>
      </c>
      <c r="H101" s="20">
        <v>44067.041666666672</v>
      </c>
      <c r="I101" s="6">
        <f t="shared" si="0"/>
        <v>15.51818888888889</v>
      </c>
      <c r="J101" s="6">
        <f t="shared" si="1"/>
        <v>5.6175328035199996</v>
      </c>
      <c r="L101" s="121">
        <v>44065.708333333328</v>
      </c>
      <c r="M101" s="118">
        <v>23.65818333333333</v>
      </c>
      <c r="N101" s="118"/>
      <c r="O101" s="118"/>
      <c r="P101" s="119"/>
    </row>
    <row r="102" spans="1:16" x14ac:dyDescent="0.25">
      <c r="A102" s="3">
        <v>44067.083333333328</v>
      </c>
      <c r="B102" s="4">
        <v>58.204734999999999</v>
      </c>
      <c r="C102" s="4">
        <v>0</v>
      </c>
      <c r="D102" s="4">
        <v>11.566178000000001</v>
      </c>
      <c r="E102" s="4">
        <v>61.073569999999997</v>
      </c>
      <c r="F102" s="18"/>
      <c r="G102" s="21">
        <v>44067.083333333328</v>
      </c>
      <c r="H102" s="19">
        <v>44067.083333333328</v>
      </c>
      <c r="I102" s="4">
        <f t="shared" si="0"/>
        <v>14.558186111111111</v>
      </c>
      <c r="J102" s="4">
        <f t="shared" si="1"/>
        <v>5.1705442131200003</v>
      </c>
      <c r="L102" s="120">
        <v>44065.75</v>
      </c>
      <c r="M102" s="116">
        <v>23.258188888888888</v>
      </c>
      <c r="N102" s="116"/>
      <c r="O102" s="116"/>
      <c r="P102" s="117"/>
    </row>
    <row r="103" spans="1:16" x14ac:dyDescent="0.25">
      <c r="A103" s="5">
        <v>44067.125</v>
      </c>
      <c r="B103" s="6">
        <v>56.512737000000001</v>
      </c>
      <c r="C103" s="6">
        <v>0</v>
      </c>
      <c r="D103" s="6">
        <v>11.676102999999999</v>
      </c>
      <c r="E103" s="6">
        <v>62.85031</v>
      </c>
      <c r="F103" s="18"/>
      <c r="G103" s="22">
        <v>44067.125</v>
      </c>
      <c r="H103" s="20">
        <v>44067.125</v>
      </c>
      <c r="I103" s="6">
        <f t="shared" si="0"/>
        <v>13.618187222222222</v>
      </c>
      <c r="J103" s="6">
        <f t="shared" si="1"/>
        <v>5.2196850851200001</v>
      </c>
      <c r="L103" s="121">
        <v>44065.791666666672</v>
      </c>
      <c r="M103" s="118">
        <v>22.298185555555559</v>
      </c>
      <c r="N103" s="118"/>
      <c r="O103" s="118"/>
      <c r="P103" s="119"/>
    </row>
    <row r="104" spans="1:16" x14ac:dyDescent="0.25">
      <c r="A104" s="3">
        <v>44067.166666666672</v>
      </c>
      <c r="B104" s="4">
        <v>54.856735</v>
      </c>
      <c r="C104" s="4">
        <v>0</v>
      </c>
      <c r="D104" s="4">
        <v>11.797039</v>
      </c>
      <c r="E104" s="4">
        <v>64.592280000000002</v>
      </c>
      <c r="F104" s="18"/>
      <c r="G104" s="21">
        <v>44067.166666666672</v>
      </c>
      <c r="H104" s="19">
        <v>44067.166666666672</v>
      </c>
      <c r="I104" s="4">
        <f t="shared" si="0"/>
        <v>12.698186111111111</v>
      </c>
      <c r="J104" s="4">
        <f t="shared" si="1"/>
        <v>5.2737483145599997</v>
      </c>
      <c r="L104" s="120">
        <v>44065.833333333328</v>
      </c>
      <c r="M104" s="116">
        <v>20.498186666666669</v>
      </c>
      <c r="N104" s="116"/>
      <c r="O104" s="116"/>
      <c r="P104" s="117"/>
    </row>
    <row r="105" spans="1:16" x14ac:dyDescent="0.25">
      <c r="A105" s="5">
        <v>44067.208333333328</v>
      </c>
      <c r="B105" s="6">
        <v>53.30874</v>
      </c>
      <c r="C105" s="6">
        <v>0</v>
      </c>
      <c r="D105" s="6">
        <v>11.333747000000001</v>
      </c>
      <c r="E105" s="6">
        <v>66.447730000000007</v>
      </c>
      <c r="F105" s="18"/>
      <c r="G105" s="22">
        <v>44067.208333333328</v>
      </c>
      <c r="H105" s="20">
        <v>44067.208333333328</v>
      </c>
      <c r="I105" s="6">
        <f t="shared" si="0"/>
        <v>11.838188888888888</v>
      </c>
      <c r="J105" s="6">
        <f t="shared" si="1"/>
        <v>5.0666382588800003</v>
      </c>
      <c r="L105" s="121">
        <v>44065.875</v>
      </c>
      <c r="M105" s="118">
        <v>18.048188888888888</v>
      </c>
      <c r="N105" s="118"/>
      <c r="O105" s="118"/>
      <c r="P105" s="119"/>
    </row>
    <row r="106" spans="1:16" x14ac:dyDescent="0.25">
      <c r="A106" s="3">
        <v>44067.25</v>
      </c>
      <c r="B106" s="4">
        <v>52.102736999999998</v>
      </c>
      <c r="C106" s="4">
        <v>0</v>
      </c>
      <c r="D106" s="4">
        <v>11.476863</v>
      </c>
      <c r="E106" s="4">
        <v>68.198589999999996</v>
      </c>
      <c r="F106" s="18"/>
      <c r="G106" s="21">
        <v>44067.25</v>
      </c>
      <c r="H106" s="19">
        <v>44067.25</v>
      </c>
      <c r="I106" s="4">
        <f t="shared" si="0"/>
        <v>11.168187222222221</v>
      </c>
      <c r="J106" s="4">
        <f t="shared" si="1"/>
        <v>5.1306168355199997</v>
      </c>
      <c r="L106" s="120">
        <v>44065.916666666672</v>
      </c>
      <c r="M106" s="116">
        <v>17.008188888888888</v>
      </c>
      <c r="N106" s="116"/>
      <c r="O106" s="116"/>
      <c r="P106" s="117"/>
    </row>
    <row r="107" spans="1:16" x14ac:dyDescent="0.25">
      <c r="A107" s="5">
        <v>44067.291666666672</v>
      </c>
      <c r="B107" s="6">
        <v>53.632736000000001</v>
      </c>
      <c r="C107" s="6">
        <v>0</v>
      </c>
      <c r="D107" s="6">
        <v>9.8855579999999996</v>
      </c>
      <c r="E107" s="6">
        <v>75.963759999999994</v>
      </c>
      <c r="F107" s="18"/>
      <c r="G107" s="22">
        <v>44067.291666666672</v>
      </c>
      <c r="H107" s="20">
        <v>44067.291666666672</v>
      </c>
      <c r="I107" s="6">
        <f t="shared" si="0"/>
        <v>12.018186666666667</v>
      </c>
      <c r="J107" s="6">
        <f t="shared" si="1"/>
        <v>4.4192398483200002</v>
      </c>
      <c r="L107" s="121">
        <v>44065.958333333328</v>
      </c>
      <c r="M107" s="118">
        <v>15.898187222222223</v>
      </c>
      <c r="N107" s="118"/>
      <c r="O107" s="118"/>
      <c r="P107" s="119"/>
    </row>
    <row r="108" spans="1:16" x14ac:dyDescent="0.25">
      <c r="A108" s="3">
        <v>44067.333333333328</v>
      </c>
      <c r="B108" s="4">
        <v>59.608738000000002</v>
      </c>
      <c r="C108" s="4">
        <v>0</v>
      </c>
      <c r="D108" s="4">
        <v>12.300643000000001</v>
      </c>
      <c r="E108" s="4">
        <v>85.030259999999998</v>
      </c>
      <c r="F108" s="18"/>
      <c r="G108" s="21">
        <v>44067.333333333328</v>
      </c>
      <c r="H108" s="19">
        <v>44067.333333333328</v>
      </c>
      <c r="I108" s="4">
        <f t="shared" si="0"/>
        <v>15.33818777777778</v>
      </c>
      <c r="J108" s="4">
        <f t="shared" si="1"/>
        <v>5.4988794467200002</v>
      </c>
      <c r="L108" s="120">
        <v>44066</v>
      </c>
      <c r="M108" s="116">
        <v>14.798185555555554</v>
      </c>
      <c r="N108" s="116"/>
      <c r="O108" s="116"/>
      <c r="P108" s="117"/>
    </row>
    <row r="109" spans="1:16" x14ac:dyDescent="0.25">
      <c r="A109" s="5">
        <v>44067.375</v>
      </c>
      <c r="B109" s="6">
        <v>64.594740000000002</v>
      </c>
      <c r="C109" s="6">
        <v>0</v>
      </c>
      <c r="D109" s="6">
        <v>15.753682</v>
      </c>
      <c r="E109" s="6">
        <v>93.878519999999995</v>
      </c>
      <c r="F109" s="18"/>
      <c r="G109" s="22">
        <v>44067.375</v>
      </c>
      <c r="H109" s="20">
        <v>44067.375</v>
      </c>
      <c r="I109" s="6">
        <f t="shared" si="0"/>
        <v>18.10818888888889</v>
      </c>
      <c r="J109" s="6">
        <f t="shared" si="1"/>
        <v>7.0425260012799997</v>
      </c>
      <c r="L109" s="121">
        <v>44066.041666666672</v>
      </c>
      <c r="M109" s="118">
        <v>13.738187222222223</v>
      </c>
      <c r="N109" s="118"/>
      <c r="O109" s="118"/>
      <c r="P109" s="119"/>
    </row>
    <row r="110" spans="1:16" x14ac:dyDescent="0.25">
      <c r="A110" s="3">
        <v>44067.416666666672</v>
      </c>
      <c r="B110" s="4">
        <v>68.608733999999998</v>
      </c>
      <c r="C110" s="4">
        <v>0</v>
      </c>
      <c r="D110" s="4">
        <v>17.299599000000001</v>
      </c>
      <c r="E110" s="4">
        <v>99.752420000000001</v>
      </c>
      <c r="F110" s="18"/>
      <c r="G110" s="21">
        <v>44067.416666666672</v>
      </c>
      <c r="H110" s="19">
        <v>44067.416666666672</v>
      </c>
      <c r="I110" s="4">
        <f t="shared" si="0"/>
        <v>20.338185555555555</v>
      </c>
      <c r="J110" s="4">
        <f t="shared" si="1"/>
        <v>7.7336127369600005</v>
      </c>
      <c r="L110" s="120">
        <v>44066.083333333328</v>
      </c>
      <c r="M110" s="116">
        <v>12.958187777777779</v>
      </c>
      <c r="N110" s="116"/>
      <c r="O110" s="116"/>
      <c r="P110" s="117"/>
    </row>
    <row r="111" spans="1:16" x14ac:dyDescent="0.25">
      <c r="A111" s="5">
        <v>44067.458333333328</v>
      </c>
      <c r="B111" s="6">
        <v>72.406739999999999</v>
      </c>
      <c r="C111" s="6">
        <v>0</v>
      </c>
      <c r="D111" s="6">
        <v>18.931276</v>
      </c>
      <c r="E111" s="6">
        <v>103.84069</v>
      </c>
      <c r="F111" s="18"/>
      <c r="G111" s="22">
        <v>44067.458333333328</v>
      </c>
      <c r="H111" s="20">
        <v>44067.458333333328</v>
      </c>
      <c r="I111" s="6">
        <f t="shared" si="0"/>
        <v>22.44818888888889</v>
      </c>
      <c r="J111" s="6">
        <f t="shared" si="1"/>
        <v>8.46303762304</v>
      </c>
      <c r="L111" s="121">
        <v>44066.125</v>
      </c>
      <c r="M111" s="118">
        <v>12.228186111111109</v>
      </c>
      <c r="N111" s="118"/>
      <c r="O111" s="118"/>
      <c r="P111" s="119"/>
    </row>
    <row r="112" spans="1:16" x14ac:dyDescent="0.25">
      <c r="A112" s="3">
        <v>44067.5</v>
      </c>
      <c r="B112" s="4">
        <v>75.79074</v>
      </c>
      <c r="C112" s="4">
        <v>0</v>
      </c>
      <c r="D112" s="4">
        <v>19.628819</v>
      </c>
      <c r="E112" s="4">
        <v>108.18904000000001</v>
      </c>
      <c r="F112" s="18"/>
      <c r="G112" s="21">
        <v>44067.5</v>
      </c>
      <c r="H112" s="19">
        <v>44067.5</v>
      </c>
      <c r="I112" s="4">
        <f t="shared" si="0"/>
        <v>24.328188888888889</v>
      </c>
      <c r="J112" s="4">
        <f t="shared" si="1"/>
        <v>8.7748672457599994</v>
      </c>
      <c r="L112" s="120">
        <v>44066.166666666672</v>
      </c>
      <c r="M112" s="116">
        <v>11.848186666666665</v>
      </c>
      <c r="N112" s="116"/>
      <c r="O112" s="116"/>
      <c r="P112" s="117"/>
    </row>
    <row r="113" spans="1:16" x14ac:dyDescent="0.25">
      <c r="A113" s="5">
        <v>44067.541666666672</v>
      </c>
      <c r="B113" s="6">
        <v>79.012730000000005</v>
      </c>
      <c r="C113" s="6">
        <v>0</v>
      </c>
      <c r="D113" s="6">
        <v>20.6782</v>
      </c>
      <c r="E113" s="6">
        <v>111.93848</v>
      </c>
      <c r="F113" s="18"/>
      <c r="G113" s="22">
        <v>44067.541666666672</v>
      </c>
      <c r="H113" s="20">
        <v>44067.541666666672</v>
      </c>
      <c r="I113" s="6">
        <f t="shared" si="0"/>
        <v>26.118183333333334</v>
      </c>
      <c r="J113" s="6">
        <f t="shared" si="1"/>
        <v>9.2439825280000001</v>
      </c>
      <c r="L113" s="121">
        <v>44066.208333333328</v>
      </c>
      <c r="M113" s="118">
        <v>12.17818888888889</v>
      </c>
      <c r="N113" s="118"/>
      <c r="O113" s="118"/>
      <c r="P113" s="119"/>
    </row>
    <row r="114" spans="1:16" x14ac:dyDescent="0.25">
      <c r="A114" s="3">
        <v>44067.583333333328</v>
      </c>
      <c r="B114" s="4">
        <v>81.730735999999993</v>
      </c>
      <c r="C114" s="4">
        <v>0</v>
      </c>
      <c r="D114" s="4">
        <v>21.092758</v>
      </c>
      <c r="E114" s="4">
        <v>117.85965</v>
      </c>
      <c r="F114" s="18"/>
      <c r="G114" s="21">
        <v>44067.583333333328</v>
      </c>
      <c r="H114" s="19">
        <v>44067.583333333328</v>
      </c>
      <c r="I114" s="4">
        <f t="shared" si="0"/>
        <v>27.628186666666661</v>
      </c>
      <c r="J114" s="4">
        <f t="shared" si="1"/>
        <v>9.4293065363200004</v>
      </c>
      <c r="L114" s="120">
        <v>44066.25</v>
      </c>
      <c r="M114" s="116">
        <v>12.528186111111113</v>
      </c>
      <c r="N114" s="116"/>
      <c r="O114" s="116"/>
      <c r="P114" s="117"/>
    </row>
    <row r="115" spans="1:16" x14ac:dyDescent="0.25">
      <c r="A115" s="5">
        <v>44067.625</v>
      </c>
      <c r="B115" s="6">
        <v>84.106735</v>
      </c>
      <c r="C115" s="6">
        <v>0</v>
      </c>
      <c r="D115" s="6">
        <v>20.996646999999999</v>
      </c>
      <c r="E115" s="6">
        <v>125.70668999999999</v>
      </c>
      <c r="F115" s="18"/>
      <c r="G115" s="22">
        <v>44067.625</v>
      </c>
      <c r="H115" s="20">
        <v>44067.625</v>
      </c>
      <c r="I115" s="6">
        <f t="shared" si="0"/>
        <v>28.948186111111109</v>
      </c>
      <c r="J115" s="6">
        <f t="shared" si="1"/>
        <v>9.3863410748799989</v>
      </c>
      <c r="L115" s="121">
        <v>44066.291666666672</v>
      </c>
      <c r="M115" s="118">
        <v>13.538186666666665</v>
      </c>
      <c r="N115" s="118"/>
      <c r="O115" s="118"/>
      <c r="P115" s="119"/>
    </row>
    <row r="116" spans="1:16" x14ac:dyDescent="0.25">
      <c r="A116" s="3">
        <v>44067.666666666672</v>
      </c>
      <c r="B116" s="4">
        <v>85.942729999999997</v>
      </c>
      <c r="C116" s="4">
        <v>0</v>
      </c>
      <c r="D116" s="4">
        <v>20.156818000000001</v>
      </c>
      <c r="E116" s="4">
        <v>134.46454</v>
      </c>
      <c r="F116" s="18"/>
      <c r="G116" s="21">
        <v>44067.666666666672</v>
      </c>
      <c r="H116" s="19">
        <v>44067.666666666672</v>
      </c>
      <c r="I116" s="4">
        <f t="shared" si="0"/>
        <v>29.968183333333332</v>
      </c>
      <c r="J116" s="4">
        <f t="shared" si="1"/>
        <v>9.0109039187200004</v>
      </c>
      <c r="L116" s="120">
        <v>44066.333333333328</v>
      </c>
      <c r="M116" s="116">
        <v>16.178188888888887</v>
      </c>
      <c r="N116" s="116"/>
      <c r="O116" s="116"/>
      <c r="P116" s="117"/>
    </row>
    <row r="117" spans="1:16" x14ac:dyDescent="0.25">
      <c r="A117" s="5">
        <v>44067.708333333328</v>
      </c>
      <c r="B117" s="6">
        <v>87.328734999999995</v>
      </c>
      <c r="C117" s="6">
        <v>0</v>
      </c>
      <c r="D117" s="6">
        <v>17.902397000000001</v>
      </c>
      <c r="E117" s="6">
        <v>143.47114999999999</v>
      </c>
      <c r="F117" s="18"/>
      <c r="G117" s="22">
        <v>44067.708333333328</v>
      </c>
      <c r="H117" s="20">
        <v>44067.708333333328</v>
      </c>
      <c r="I117" s="6">
        <f t="shared" si="0"/>
        <v>30.738186111111109</v>
      </c>
      <c r="J117" s="6">
        <f t="shared" si="1"/>
        <v>8.0030875548800005</v>
      </c>
      <c r="L117" s="121">
        <v>44066.375</v>
      </c>
      <c r="M117" s="118">
        <v>18.788188888888893</v>
      </c>
      <c r="N117" s="118"/>
      <c r="O117" s="118"/>
      <c r="P117" s="119"/>
    </row>
    <row r="118" spans="1:16" x14ac:dyDescent="0.25">
      <c r="A118" s="3">
        <v>44067.75</v>
      </c>
      <c r="B118" s="4">
        <v>88.066739999999996</v>
      </c>
      <c r="C118" s="4">
        <v>0</v>
      </c>
      <c r="D118" s="4">
        <v>14.777397000000001</v>
      </c>
      <c r="E118" s="4">
        <v>152.04903999999999</v>
      </c>
      <c r="F118" s="18"/>
      <c r="G118" s="21">
        <v>44067.75</v>
      </c>
      <c r="H118" s="19">
        <v>44067.75</v>
      </c>
      <c r="I118" s="4">
        <f t="shared" si="0"/>
        <v>31.148188888888885</v>
      </c>
      <c r="J118" s="4">
        <f t="shared" si="1"/>
        <v>6.6060875548800002</v>
      </c>
      <c r="L118" s="120">
        <v>44066.416666666672</v>
      </c>
      <c r="M118" s="116">
        <v>20.778185555555556</v>
      </c>
      <c r="N118" s="116"/>
      <c r="O118" s="116"/>
      <c r="P118" s="117"/>
    </row>
    <row r="119" spans="1:16" x14ac:dyDescent="0.25">
      <c r="A119" s="5">
        <v>44067.791666666672</v>
      </c>
      <c r="B119" s="6">
        <v>86.716735999999997</v>
      </c>
      <c r="C119" s="6">
        <v>0</v>
      </c>
      <c r="D119" s="6">
        <v>14.420093</v>
      </c>
      <c r="E119" s="6">
        <v>115.14478</v>
      </c>
      <c r="F119" s="18"/>
      <c r="G119" s="22">
        <v>44067.791666666672</v>
      </c>
      <c r="H119" s="20">
        <v>44067.791666666672</v>
      </c>
      <c r="I119" s="6">
        <f t="shared" si="0"/>
        <v>30.398186666666664</v>
      </c>
      <c r="J119" s="6">
        <f t="shared" si="1"/>
        <v>6.44635837472</v>
      </c>
      <c r="L119" s="121">
        <v>44066.458333333328</v>
      </c>
      <c r="M119" s="118">
        <v>22.488188888888889</v>
      </c>
      <c r="N119" s="118"/>
      <c r="O119" s="118"/>
      <c r="P119" s="119"/>
    </row>
    <row r="120" spans="1:16" x14ac:dyDescent="0.25">
      <c r="A120" s="3">
        <v>44067.833333333328</v>
      </c>
      <c r="B120" s="4">
        <v>81.622739999999993</v>
      </c>
      <c r="C120" s="4">
        <v>0</v>
      </c>
      <c r="D120" s="4">
        <v>11.973190000000001</v>
      </c>
      <c r="E120" s="4">
        <v>110.854454</v>
      </c>
      <c r="F120" s="18"/>
      <c r="G120" s="21">
        <v>44067.833333333328</v>
      </c>
      <c r="H120" s="19">
        <v>44067.833333333328</v>
      </c>
      <c r="I120" s="4">
        <f t="shared" si="0"/>
        <v>27.568188888888884</v>
      </c>
      <c r="J120" s="4">
        <f t="shared" si="1"/>
        <v>5.3524948576</v>
      </c>
      <c r="L120" s="120">
        <v>44066.5</v>
      </c>
      <c r="M120" s="116">
        <v>23.938188888888888</v>
      </c>
      <c r="N120" s="116"/>
      <c r="O120" s="116"/>
      <c r="P120" s="117"/>
    </row>
    <row r="121" spans="1:16" x14ac:dyDescent="0.25">
      <c r="A121" s="5">
        <v>44067.875</v>
      </c>
      <c r="B121" s="6">
        <v>76.096739999999997</v>
      </c>
      <c r="C121" s="6">
        <v>0</v>
      </c>
      <c r="D121" s="6">
        <v>10.725702</v>
      </c>
      <c r="E121" s="6">
        <v>104.38138600000001</v>
      </c>
      <c r="F121" s="18"/>
      <c r="G121" s="22">
        <v>44067.875</v>
      </c>
      <c r="H121" s="20">
        <v>44067.875</v>
      </c>
      <c r="I121" s="6">
        <f t="shared" si="0"/>
        <v>24.498188888888887</v>
      </c>
      <c r="J121" s="6">
        <f t="shared" si="1"/>
        <v>4.7948178220799997</v>
      </c>
      <c r="L121" s="121">
        <v>44066.541666666672</v>
      </c>
      <c r="M121" s="118">
        <v>25.248183333333333</v>
      </c>
      <c r="N121" s="118"/>
      <c r="O121" s="118"/>
      <c r="P121" s="119"/>
    </row>
    <row r="122" spans="1:16" x14ac:dyDescent="0.25">
      <c r="A122" s="3">
        <v>44067.916666666672</v>
      </c>
      <c r="B122" s="4">
        <v>72.100740000000002</v>
      </c>
      <c r="C122" s="4">
        <v>0</v>
      </c>
      <c r="D122" s="4">
        <v>10.210455</v>
      </c>
      <c r="E122" s="4">
        <v>105.12401</v>
      </c>
      <c r="F122" s="18"/>
      <c r="G122" s="21">
        <v>44067.916666666672</v>
      </c>
      <c r="H122" s="19">
        <v>44067.916666666672</v>
      </c>
      <c r="I122" s="4">
        <f t="shared" si="0"/>
        <v>22.278188888888888</v>
      </c>
      <c r="J122" s="4">
        <f t="shared" si="1"/>
        <v>4.5644818031999996</v>
      </c>
      <c r="L122" s="120">
        <v>44066.583333333328</v>
      </c>
      <c r="M122" s="116">
        <v>26.318188888888884</v>
      </c>
      <c r="N122" s="116"/>
      <c r="O122" s="116"/>
      <c r="P122" s="117"/>
    </row>
    <row r="123" spans="1:16" x14ac:dyDescent="0.25">
      <c r="A123" s="5">
        <v>44067.958333333328</v>
      </c>
      <c r="B123" s="6">
        <v>70.426739999999995</v>
      </c>
      <c r="C123" s="6">
        <v>0</v>
      </c>
      <c r="D123" s="6">
        <v>8.5993980000000008</v>
      </c>
      <c r="E123" s="6">
        <v>106.1892</v>
      </c>
      <c r="F123" s="18"/>
      <c r="G123" s="22">
        <v>44067.958333333328</v>
      </c>
      <c r="H123" s="20">
        <v>44067.958333333328</v>
      </c>
      <c r="I123" s="6">
        <f t="shared" si="0"/>
        <v>21.348188888888885</v>
      </c>
      <c r="J123" s="6">
        <f t="shared" si="1"/>
        <v>3.8442748819200001</v>
      </c>
      <c r="L123" s="121">
        <v>44066.625</v>
      </c>
      <c r="M123" s="118">
        <v>27.10818888888889</v>
      </c>
      <c r="N123" s="118"/>
      <c r="O123" s="118"/>
      <c r="P123" s="119"/>
    </row>
    <row r="124" spans="1:16" x14ac:dyDescent="0.25">
      <c r="A124" s="3">
        <v>44068</v>
      </c>
      <c r="B124" s="4">
        <v>68.716735999999997</v>
      </c>
      <c r="C124" s="4">
        <v>0</v>
      </c>
      <c r="D124" s="4">
        <v>5.0545844999999998</v>
      </c>
      <c r="E124" s="4">
        <v>108.434944</v>
      </c>
      <c r="F124" s="18"/>
      <c r="G124" s="21">
        <v>44068</v>
      </c>
      <c r="H124" s="19">
        <v>44068</v>
      </c>
      <c r="I124" s="4">
        <f t="shared" si="0"/>
        <v>20.398186666666664</v>
      </c>
      <c r="J124" s="4">
        <f t="shared" si="1"/>
        <v>2.2596014548799999</v>
      </c>
      <c r="L124" s="120">
        <v>44066.666666666672</v>
      </c>
      <c r="M124" s="116">
        <v>27.468183333333332</v>
      </c>
      <c r="N124" s="116"/>
      <c r="O124" s="116"/>
      <c r="P124" s="117"/>
    </row>
    <row r="125" spans="1:16" x14ac:dyDescent="0.25">
      <c r="A125" s="5">
        <v>44068.041666666672</v>
      </c>
      <c r="B125" s="6">
        <v>64.360730000000004</v>
      </c>
      <c r="C125" s="6">
        <v>0</v>
      </c>
      <c r="D125" s="6">
        <v>1.0656000000000001</v>
      </c>
      <c r="E125" s="6">
        <v>270</v>
      </c>
      <c r="F125" s="18"/>
      <c r="G125" s="22">
        <v>44068.041666666672</v>
      </c>
      <c r="H125" s="20">
        <v>44068.041666666672</v>
      </c>
      <c r="I125" s="6">
        <f t="shared" si="0"/>
        <v>17.978183333333334</v>
      </c>
      <c r="J125" s="6">
        <f t="shared" si="1"/>
        <v>0.47636582400000005</v>
      </c>
      <c r="L125" s="121">
        <v>44066.708333333328</v>
      </c>
      <c r="M125" s="118">
        <v>27.67818888888889</v>
      </c>
      <c r="N125" s="118"/>
      <c r="O125" s="118"/>
      <c r="P125" s="119"/>
    </row>
    <row r="126" spans="1:16" x14ac:dyDescent="0.25">
      <c r="A126" s="3">
        <v>44068.083333333328</v>
      </c>
      <c r="B126" s="4">
        <v>58.960740000000001</v>
      </c>
      <c r="C126" s="4">
        <v>0</v>
      </c>
      <c r="D126" s="4">
        <v>6.3322554000000002</v>
      </c>
      <c r="E126" s="4">
        <v>284.62088</v>
      </c>
      <c r="F126" s="18"/>
      <c r="G126" s="21">
        <v>44068.083333333328</v>
      </c>
      <c r="H126" s="19">
        <v>44068.083333333328</v>
      </c>
      <c r="I126" s="4">
        <f t="shared" si="0"/>
        <v>14.978188888888889</v>
      </c>
      <c r="J126" s="4">
        <f t="shared" si="1"/>
        <v>2.8307714540159998</v>
      </c>
      <c r="L126" s="120">
        <v>44066.75</v>
      </c>
      <c r="M126" s="116">
        <v>27.668185555555556</v>
      </c>
      <c r="N126" s="116"/>
      <c r="O126" s="116"/>
      <c r="P126" s="117"/>
    </row>
    <row r="127" spans="1:16" x14ac:dyDescent="0.25">
      <c r="A127" s="5">
        <v>44068.125</v>
      </c>
      <c r="B127" s="6">
        <v>55.486736000000001</v>
      </c>
      <c r="C127" s="6">
        <v>0</v>
      </c>
      <c r="D127" s="6">
        <v>10.961316999999999</v>
      </c>
      <c r="E127" s="6">
        <v>295.94232</v>
      </c>
      <c r="F127" s="18"/>
      <c r="G127" s="22">
        <v>44068.125</v>
      </c>
      <c r="H127" s="20">
        <v>44068.125</v>
      </c>
      <c r="I127" s="6">
        <f t="shared" si="0"/>
        <v>13.048186666666666</v>
      </c>
      <c r="J127" s="6">
        <f t="shared" si="1"/>
        <v>4.9001471516799997</v>
      </c>
      <c r="L127" s="121">
        <v>44066.791666666672</v>
      </c>
      <c r="M127" s="118">
        <v>26.728183333333334</v>
      </c>
      <c r="N127" s="118"/>
      <c r="O127" s="118"/>
      <c r="P127" s="119"/>
    </row>
    <row r="128" spans="1:16" x14ac:dyDescent="0.25">
      <c r="A128" s="3">
        <v>44068.166666666672</v>
      </c>
      <c r="B128" s="4">
        <v>55.666736999999998</v>
      </c>
      <c r="C128" s="4">
        <v>0</v>
      </c>
      <c r="D128" s="4">
        <v>15.771689</v>
      </c>
      <c r="E128" s="4">
        <v>307.45060000000001</v>
      </c>
      <c r="F128" s="18"/>
      <c r="G128" s="21">
        <v>44068.166666666672</v>
      </c>
      <c r="H128" s="19">
        <v>44068.166666666672</v>
      </c>
      <c r="I128" s="4">
        <f t="shared" si="0"/>
        <v>13.148187222222221</v>
      </c>
      <c r="J128" s="4">
        <f t="shared" si="1"/>
        <v>7.0505758505599996</v>
      </c>
      <c r="L128" s="120">
        <v>44066.833333333328</v>
      </c>
      <c r="M128" s="116">
        <v>24.218186111111113</v>
      </c>
      <c r="N128" s="116"/>
      <c r="O128" s="116"/>
      <c r="P128" s="117"/>
    </row>
    <row r="129" spans="1:16" x14ac:dyDescent="0.25">
      <c r="A129" s="5">
        <v>44068.208333333328</v>
      </c>
      <c r="B129" s="6">
        <v>53.938735999999999</v>
      </c>
      <c r="C129" s="6">
        <v>0</v>
      </c>
      <c r="D129" s="6">
        <v>17.346712</v>
      </c>
      <c r="E129" s="6">
        <v>312.51044000000002</v>
      </c>
      <c r="F129" s="18"/>
      <c r="G129" s="22">
        <v>44068.208333333328</v>
      </c>
      <c r="H129" s="20">
        <v>44068.208333333328</v>
      </c>
      <c r="I129" s="6">
        <f t="shared" si="0"/>
        <v>12.188186666666665</v>
      </c>
      <c r="J129" s="6">
        <f t="shared" si="1"/>
        <v>7.7546741324799999</v>
      </c>
      <c r="L129" s="121">
        <v>44066.875</v>
      </c>
      <c r="M129" s="118">
        <v>20.848183333333335</v>
      </c>
      <c r="N129" s="118"/>
      <c r="O129" s="118"/>
      <c r="P129" s="119"/>
    </row>
    <row r="130" spans="1:16" x14ac:dyDescent="0.25">
      <c r="A130" s="3">
        <v>44068.25</v>
      </c>
      <c r="B130" s="4">
        <v>52.75074</v>
      </c>
      <c r="C130" s="4">
        <v>0</v>
      </c>
      <c r="D130" s="4">
        <v>16.398212000000001</v>
      </c>
      <c r="E130" s="4">
        <v>313.02510000000001</v>
      </c>
      <c r="F130" s="18"/>
      <c r="G130" s="21">
        <v>44068.25</v>
      </c>
      <c r="H130" s="19">
        <v>44068.25</v>
      </c>
      <c r="I130" s="4">
        <f t="shared" si="0"/>
        <v>11.52818888888889</v>
      </c>
      <c r="J130" s="4">
        <f t="shared" si="1"/>
        <v>7.3306566924799998</v>
      </c>
      <c r="L130" s="120">
        <v>44066.916666666672</v>
      </c>
      <c r="M130" s="116">
        <v>18.818188888888884</v>
      </c>
      <c r="N130" s="116"/>
      <c r="O130" s="116"/>
      <c r="P130" s="117"/>
    </row>
    <row r="131" spans="1:16" x14ac:dyDescent="0.25">
      <c r="A131" s="5">
        <v>44068.291666666672</v>
      </c>
      <c r="B131" s="6">
        <v>53.920740000000002</v>
      </c>
      <c r="C131" s="6">
        <v>0</v>
      </c>
      <c r="D131" s="6">
        <v>14.336182000000001</v>
      </c>
      <c r="E131" s="6">
        <v>311.98723999999999</v>
      </c>
      <c r="F131" s="18"/>
      <c r="G131" s="22">
        <v>44068.291666666672</v>
      </c>
      <c r="H131" s="20">
        <v>44068.291666666672</v>
      </c>
      <c r="I131" s="6">
        <f t="shared" si="0"/>
        <v>12.17818888888889</v>
      </c>
      <c r="J131" s="6">
        <f t="shared" si="1"/>
        <v>6.4088468012800002</v>
      </c>
      <c r="L131" s="121">
        <v>44066.958333333328</v>
      </c>
      <c r="M131" s="118">
        <v>17.67818888888889</v>
      </c>
      <c r="N131" s="118"/>
      <c r="O131" s="118"/>
      <c r="P131" s="119"/>
    </row>
    <row r="132" spans="1:16" x14ac:dyDescent="0.25">
      <c r="A132" s="3">
        <v>44068.333333333328</v>
      </c>
      <c r="B132" s="4">
        <v>57.106735</v>
      </c>
      <c r="C132" s="4">
        <v>0</v>
      </c>
      <c r="D132" s="4">
        <v>16.021694</v>
      </c>
      <c r="E132" s="4">
        <v>312.97863999999998</v>
      </c>
      <c r="F132" s="18"/>
      <c r="G132" s="21">
        <v>44068.333333333328</v>
      </c>
      <c r="H132" s="19">
        <v>44068.333333333328</v>
      </c>
      <c r="I132" s="4">
        <f t="shared" si="0"/>
        <v>13.948186111111111</v>
      </c>
      <c r="J132" s="4">
        <f t="shared" si="1"/>
        <v>7.1623380857600001</v>
      </c>
      <c r="L132" s="120">
        <v>44067</v>
      </c>
      <c r="M132" s="116">
        <v>16.578186666666667</v>
      </c>
      <c r="N132" s="116"/>
      <c r="O132" s="116"/>
      <c r="P132" s="117"/>
    </row>
    <row r="133" spans="1:16" x14ac:dyDescent="0.25">
      <c r="A133" s="5">
        <v>44068.375</v>
      </c>
      <c r="B133" s="6">
        <v>60.256737000000001</v>
      </c>
      <c r="C133" s="6">
        <v>0</v>
      </c>
      <c r="D133" s="6">
        <v>15.841282</v>
      </c>
      <c r="E133" s="6">
        <v>317.72631999999999</v>
      </c>
      <c r="F133" s="18"/>
      <c r="G133" s="22">
        <v>44068.375</v>
      </c>
      <c r="H133" s="20">
        <v>44068.375</v>
      </c>
      <c r="I133" s="6">
        <f t="shared" si="0"/>
        <v>15.698187222222222</v>
      </c>
      <c r="J133" s="6">
        <f t="shared" si="1"/>
        <v>7.0816867052800001</v>
      </c>
      <c r="L133" s="121">
        <v>44067.041666666672</v>
      </c>
      <c r="M133" s="118">
        <v>15.51818888888889</v>
      </c>
      <c r="N133" s="118"/>
      <c r="O133" s="118"/>
      <c r="P133" s="119"/>
    </row>
    <row r="134" spans="1:16" x14ac:dyDescent="0.25">
      <c r="A134" s="3">
        <v>44068.416666666672</v>
      </c>
      <c r="B134" s="4">
        <v>63.532738000000002</v>
      </c>
      <c r="C134" s="4">
        <v>0</v>
      </c>
      <c r="D134" s="4">
        <v>14.395462999999999</v>
      </c>
      <c r="E134" s="4">
        <v>321.00903</v>
      </c>
      <c r="F134" s="18"/>
      <c r="G134" s="21">
        <v>44068.416666666672</v>
      </c>
      <c r="H134" s="19">
        <v>44068.416666666672</v>
      </c>
      <c r="I134" s="4">
        <f t="shared" si="0"/>
        <v>17.518187777777779</v>
      </c>
      <c r="J134" s="4">
        <f t="shared" si="1"/>
        <v>6.4353477795199998</v>
      </c>
      <c r="L134" s="120">
        <v>44067.083333333328</v>
      </c>
      <c r="M134" s="116">
        <v>14.558186111111111</v>
      </c>
      <c r="N134" s="116"/>
      <c r="O134" s="116"/>
      <c r="P134" s="117"/>
    </row>
    <row r="135" spans="1:16" x14ac:dyDescent="0.25">
      <c r="A135" s="5">
        <v>44068.458333333328</v>
      </c>
      <c r="B135" s="6">
        <v>66.826740000000001</v>
      </c>
      <c r="C135" s="6">
        <v>0</v>
      </c>
      <c r="D135" s="6">
        <v>12.636461000000001</v>
      </c>
      <c r="E135" s="6">
        <v>325.30484000000001</v>
      </c>
      <c r="F135" s="18"/>
      <c r="G135" s="22">
        <v>44068.458333333328</v>
      </c>
      <c r="H135" s="20">
        <v>44068.458333333328</v>
      </c>
      <c r="I135" s="6">
        <f t="shared" si="0"/>
        <v>19.348188888888888</v>
      </c>
      <c r="J135" s="6">
        <f t="shared" si="1"/>
        <v>5.6490035254400004</v>
      </c>
      <c r="L135" s="121">
        <v>44067.125</v>
      </c>
      <c r="M135" s="118">
        <v>13.618187222222222</v>
      </c>
      <c r="N135" s="118"/>
      <c r="O135" s="118"/>
      <c r="P135" s="119"/>
    </row>
    <row r="136" spans="1:16" x14ac:dyDescent="0.25">
      <c r="A136" s="3">
        <v>44068.5</v>
      </c>
      <c r="B136" s="4">
        <v>69.79674</v>
      </c>
      <c r="C136" s="4">
        <v>0</v>
      </c>
      <c r="D136" s="4">
        <v>11.157041</v>
      </c>
      <c r="E136" s="4">
        <v>326.68939999999998</v>
      </c>
      <c r="F136" s="18"/>
      <c r="G136" s="21">
        <v>44068.5</v>
      </c>
      <c r="H136" s="19">
        <v>44068.5</v>
      </c>
      <c r="I136" s="4">
        <f t="shared" si="0"/>
        <v>20.998188888888887</v>
      </c>
      <c r="J136" s="4">
        <f t="shared" si="1"/>
        <v>4.98764360864</v>
      </c>
      <c r="L136" s="120">
        <v>44067.166666666672</v>
      </c>
      <c r="M136" s="116">
        <v>12.698186111111111</v>
      </c>
      <c r="N136" s="116"/>
      <c r="O136" s="116"/>
      <c r="P136" s="117"/>
    </row>
    <row r="137" spans="1:16" x14ac:dyDescent="0.25">
      <c r="A137" s="5">
        <v>44068.541666666672</v>
      </c>
      <c r="B137" s="6">
        <v>72.406739999999999</v>
      </c>
      <c r="C137" s="6">
        <v>0</v>
      </c>
      <c r="D137" s="6">
        <v>9.6861219999999992</v>
      </c>
      <c r="E137" s="6">
        <v>328.49572999999998</v>
      </c>
      <c r="F137" s="18"/>
      <c r="G137" s="22">
        <v>44068.541666666672</v>
      </c>
      <c r="H137" s="20">
        <v>44068.541666666672</v>
      </c>
      <c r="I137" s="6">
        <f t="shared" si="0"/>
        <v>22.44818888888889</v>
      </c>
      <c r="J137" s="6">
        <f t="shared" si="1"/>
        <v>4.3300839788799994</v>
      </c>
      <c r="L137" s="121">
        <v>44067.208333333328</v>
      </c>
      <c r="M137" s="118">
        <v>11.838188888888888</v>
      </c>
      <c r="N137" s="118"/>
      <c r="O137" s="118"/>
      <c r="P137" s="119"/>
    </row>
    <row r="138" spans="1:16" x14ac:dyDescent="0.25">
      <c r="A138" s="3">
        <v>44068.583333333328</v>
      </c>
      <c r="B138" s="4">
        <v>74.278729999999996</v>
      </c>
      <c r="C138" s="4">
        <v>0</v>
      </c>
      <c r="D138" s="4">
        <v>7.9071899999999999</v>
      </c>
      <c r="E138" s="4">
        <v>327.38076999999998</v>
      </c>
      <c r="F138" s="18"/>
      <c r="G138" s="21">
        <v>44068.583333333328</v>
      </c>
      <c r="H138" s="19">
        <v>44068.583333333328</v>
      </c>
      <c r="I138" s="4">
        <f t="shared" si="0"/>
        <v>23.488183333333332</v>
      </c>
      <c r="J138" s="4">
        <f t="shared" si="1"/>
        <v>3.5348302175999997</v>
      </c>
      <c r="L138" s="120">
        <v>44067.25</v>
      </c>
      <c r="M138" s="116">
        <v>11.168187222222221</v>
      </c>
      <c r="N138" s="116"/>
      <c r="O138" s="116"/>
      <c r="P138" s="117"/>
    </row>
    <row r="139" spans="1:16" x14ac:dyDescent="0.25">
      <c r="A139" s="5">
        <v>44068.625</v>
      </c>
      <c r="B139" s="6">
        <v>75.592735000000005</v>
      </c>
      <c r="C139" s="6">
        <v>0</v>
      </c>
      <c r="D139" s="6">
        <v>6.8075495000000004</v>
      </c>
      <c r="E139" s="6">
        <v>329.42077999999998</v>
      </c>
      <c r="F139" s="18"/>
      <c r="G139" s="22">
        <v>44068.625</v>
      </c>
      <c r="H139" s="20">
        <v>44068.625</v>
      </c>
      <c r="I139" s="6">
        <f t="shared" si="0"/>
        <v>24.218186111111113</v>
      </c>
      <c r="J139" s="6">
        <f t="shared" si="1"/>
        <v>3.0432469284800003</v>
      </c>
      <c r="L139" s="121">
        <v>44067.291666666672</v>
      </c>
      <c r="M139" s="118">
        <v>12.018186666666667</v>
      </c>
      <c r="N139" s="118"/>
      <c r="O139" s="118"/>
      <c r="P139" s="119"/>
    </row>
    <row r="140" spans="1:16" x14ac:dyDescent="0.25">
      <c r="A140" s="3">
        <v>44068.666666666672</v>
      </c>
      <c r="B140" s="4">
        <v>76.330734000000007</v>
      </c>
      <c r="C140" s="4">
        <v>0</v>
      </c>
      <c r="D140" s="4">
        <v>5.7384314999999999</v>
      </c>
      <c r="E140" s="4">
        <v>338.1986</v>
      </c>
      <c r="F140" s="18"/>
      <c r="G140" s="21">
        <v>44068.666666666672</v>
      </c>
      <c r="H140" s="19">
        <v>44068.666666666672</v>
      </c>
      <c r="I140" s="4">
        <f t="shared" si="0"/>
        <v>24.628185555555557</v>
      </c>
      <c r="J140" s="4">
        <f t="shared" si="1"/>
        <v>2.5653084177599998</v>
      </c>
      <c r="L140" s="120">
        <v>44067.333333333328</v>
      </c>
      <c r="M140" s="116">
        <v>15.33818777777778</v>
      </c>
      <c r="N140" s="116"/>
      <c r="O140" s="116"/>
      <c r="P140" s="117"/>
    </row>
    <row r="141" spans="1:16" x14ac:dyDescent="0.25">
      <c r="A141" s="5">
        <v>44068.708333333328</v>
      </c>
      <c r="B141" s="6">
        <v>76.636734000000004</v>
      </c>
      <c r="C141" s="6">
        <v>0</v>
      </c>
      <c r="D141" s="6">
        <v>4.8613439999999999</v>
      </c>
      <c r="E141" s="6">
        <v>350.53769999999997</v>
      </c>
      <c r="F141" s="18"/>
      <c r="G141" s="22">
        <v>44068.708333333328</v>
      </c>
      <c r="H141" s="20">
        <v>44068.708333333328</v>
      </c>
      <c r="I141" s="6">
        <f t="shared" si="0"/>
        <v>24.798185555555555</v>
      </c>
      <c r="J141" s="6">
        <f t="shared" si="1"/>
        <v>2.17321522176</v>
      </c>
      <c r="L141" s="121">
        <v>44067.375</v>
      </c>
      <c r="M141" s="118">
        <v>18.10818888888889</v>
      </c>
      <c r="N141" s="118"/>
      <c r="O141" s="118"/>
      <c r="P141" s="119"/>
    </row>
    <row r="142" spans="1:16" x14ac:dyDescent="0.25">
      <c r="A142" s="3">
        <v>44068.75</v>
      </c>
      <c r="B142" s="4">
        <v>76.402739999999994</v>
      </c>
      <c r="C142" s="4">
        <v>0</v>
      </c>
      <c r="D142" s="4">
        <v>3.996</v>
      </c>
      <c r="E142" s="4">
        <v>360</v>
      </c>
      <c r="F142" s="18"/>
      <c r="G142" s="21">
        <v>44068.75</v>
      </c>
      <c r="H142" s="19">
        <v>44068.75</v>
      </c>
      <c r="I142" s="4">
        <f t="shared" si="0"/>
        <v>24.668188888888885</v>
      </c>
      <c r="J142" s="4">
        <f t="shared" si="1"/>
        <v>1.7863718399999999</v>
      </c>
      <c r="L142" s="120">
        <v>44067.416666666672</v>
      </c>
      <c r="M142" s="116">
        <v>20.338185555555555</v>
      </c>
      <c r="N142" s="116"/>
      <c r="O142" s="116"/>
      <c r="P142" s="117"/>
    </row>
    <row r="143" spans="1:16" x14ac:dyDescent="0.25">
      <c r="A143" s="5">
        <v>44068.791666666672</v>
      </c>
      <c r="B143" s="6">
        <v>74.728740000000002</v>
      </c>
      <c r="C143" s="6">
        <v>0</v>
      </c>
      <c r="D143" s="6">
        <v>8.262696</v>
      </c>
      <c r="E143" s="6">
        <v>20.772247</v>
      </c>
      <c r="F143" s="18"/>
      <c r="G143" s="22">
        <v>44068.791666666672</v>
      </c>
      <c r="H143" s="20">
        <v>44068.791666666672</v>
      </c>
      <c r="I143" s="6">
        <f t="shared" si="0"/>
        <v>23.738188888888889</v>
      </c>
      <c r="J143" s="6">
        <f t="shared" si="1"/>
        <v>3.6937556198400001</v>
      </c>
      <c r="L143" s="121">
        <v>44067.458333333328</v>
      </c>
      <c r="M143" s="118">
        <v>22.44818888888889</v>
      </c>
      <c r="N143" s="118"/>
      <c r="O143" s="118"/>
      <c r="P143" s="119"/>
    </row>
    <row r="144" spans="1:16" x14ac:dyDescent="0.25">
      <c r="A144" s="3">
        <v>44068.833333333328</v>
      </c>
      <c r="B144" s="4">
        <v>70.444739999999996</v>
      </c>
      <c r="C144" s="4">
        <v>0</v>
      </c>
      <c r="D144" s="4">
        <v>7.8350590000000002</v>
      </c>
      <c r="E144" s="4">
        <v>35.311202999999999</v>
      </c>
      <c r="F144" s="18"/>
      <c r="G144" s="21">
        <v>44068.833333333328</v>
      </c>
      <c r="H144" s="19">
        <v>44068.833333333328</v>
      </c>
      <c r="I144" s="4">
        <f t="shared" si="0"/>
        <v>21.358188888888886</v>
      </c>
      <c r="J144" s="4">
        <f t="shared" si="1"/>
        <v>3.5025847753599999</v>
      </c>
      <c r="L144" s="120">
        <v>44067.5</v>
      </c>
      <c r="M144" s="116">
        <v>24.328188888888889</v>
      </c>
      <c r="N144" s="116"/>
      <c r="O144" s="116"/>
      <c r="P144" s="117"/>
    </row>
    <row r="145" spans="1:16" x14ac:dyDescent="0.25">
      <c r="A145" s="5">
        <v>44068.875</v>
      </c>
      <c r="B145" s="6">
        <v>64.756739999999994</v>
      </c>
      <c r="C145" s="6">
        <v>0</v>
      </c>
      <c r="D145" s="6">
        <v>7.9116759999999999</v>
      </c>
      <c r="E145" s="6">
        <v>44.999985000000002</v>
      </c>
      <c r="F145" s="18"/>
      <c r="G145" s="22">
        <v>44068.875</v>
      </c>
      <c r="H145" s="20">
        <v>44068.875</v>
      </c>
      <c r="I145" s="6">
        <f t="shared" si="0"/>
        <v>18.198188888888886</v>
      </c>
      <c r="J145" s="6">
        <f t="shared" si="1"/>
        <v>3.53683563904</v>
      </c>
      <c r="L145" s="121">
        <v>44067.541666666672</v>
      </c>
      <c r="M145" s="118">
        <v>26.118183333333334</v>
      </c>
      <c r="N145" s="118"/>
      <c r="O145" s="118"/>
      <c r="P145" s="119"/>
    </row>
    <row r="146" spans="1:16" x14ac:dyDescent="0.25">
      <c r="A146" s="3">
        <v>44068.916666666672</v>
      </c>
      <c r="B146" s="4">
        <v>61.714737</v>
      </c>
      <c r="C146" s="4">
        <v>0</v>
      </c>
      <c r="D146" s="4">
        <v>7.6192260000000003</v>
      </c>
      <c r="E146" s="4">
        <v>53.530760000000001</v>
      </c>
      <c r="F146" s="18"/>
      <c r="G146" s="21">
        <v>44068.916666666672</v>
      </c>
      <c r="H146" s="19">
        <v>44068.916666666672</v>
      </c>
      <c r="I146" s="4">
        <f t="shared" si="0"/>
        <v>16.508187222222222</v>
      </c>
      <c r="J146" s="4">
        <f t="shared" si="1"/>
        <v>3.4060987910400002</v>
      </c>
      <c r="L146" s="120">
        <v>44067.583333333328</v>
      </c>
      <c r="M146" s="116">
        <v>27.628186666666661</v>
      </c>
      <c r="N146" s="116"/>
      <c r="O146" s="116"/>
      <c r="P146" s="117"/>
    </row>
    <row r="147" spans="1:16" x14ac:dyDescent="0.25">
      <c r="A147" s="5">
        <v>44068.958333333328</v>
      </c>
      <c r="B147" s="6">
        <v>59.734737000000003</v>
      </c>
      <c r="C147" s="6">
        <v>0</v>
      </c>
      <c r="D147" s="6">
        <v>7.9071899999999999</v>
      </c>
      <c r="E147" s="6">
        <v>57.380744999999997</v>
      </c>
      <c r="F147" s="18"/>
      <c r="G147" s="22">
        <v>44068.958333333328</v>
      </c>
      <c r="H147" s="20">
        <v>44068.958333333328</v>
      </c>
      <c r="I147" s="6">
        <f t="shared" si="0"/>
        <v>15.408187222222223</v>
      </c>
      <c r="J147" s="6">
        <f t="shared" si="1"/>
        <v>3.5348302175999997</v>
      </c>
      <c r="L147" s="121">
        <v>44067.625</v>
      </c>
      <c r="M147" s="118">
        <v>28.948186111111109</v>
      </c>
      <c r="N147" s="118"/>
      <c r="O147" s="118"/>
      <c r="P147" s="119"/>
    </row>
    <row r="148" spans="1:16" x14ac:dyDescent="0.25">
      <c r="A148" s="3">
        <v>44069</v>
      </c>
      <c r="B148" s="4">
        <v>58.294739999999997</v>
      </c>
      <c r="C148" s="4">
        <v>0</v>
      </c>
      <c r="D148" s="4">
        <v>8.4997880000000006</v>
      </c>
      <c r="E148" s="4">
        <v>57.804259999999999</v>
      </c>
      <c r="F148" s="18"/>
      <c r="G148" s="21">
        <v>44069</v>
      </c>
      <c r="H148" s="19">
        <v>44069</v>
      </c>
      <c r="I148" s="4">
        <f t="shared" si="0"/>
        <v>14.608188888888886</v>
      </c>
      <c r="J148" s="4">
        <f t="shared" si="1"/>
        <v>3.7997452275200003</v>
      </c>
      <c r="L148" s="120">
        <v>44067.666666666672</v>
      </c>
      <c r="M148" s="116">
        <v>29.968183333333332</v>
      </c>
      <c r="N148" s="116"/>
      <c r="O148" s="116"/>
      <c r="P148" s="117"/>
    </row>
    <row r="149" spans="1:16" x14ac:dyDescent="0.25">
      <c r="A149" s="5">
        <v>44069.041666666672</v>
      </c>
      <c r="B149" s="6">
        <v>58.672736999999998</v>
      </c>
      <c r="C149" s="6">
        <v>0</v>
      </c>
      <c r="D149" s="6">
        <v>9.0576000000000008</v>
      </c>
      <c r="E149" s="6">
        <v>61.927512999999998</v>
      </c>
      <c r="F149" s="18"/>
      <c r="G149" s="22">
        <v>44069.041666666672</v>
      </c>
      <c r="H149" s="20">
        <v>44069.041666666672</v>
      </c>
      <c r="I149" s="6">
        <f t="shared" si="0"/>
        <v>14.818187222222221</v>
      </c>
      <c r="J149" s="6">
        <f t="shared" si="1"/>
        <v>4.0491095040000005</v>
      </c>
      <c r="L149" s="121">
        <v>44067.708333333328</v>
      </c>
      <c r="M149" s="118">
        <v>30.738186111111109</v>
      </c>
      <c r="N149" s="118"/>
      <c r="O149" s="118"/>
      <c r="P149" s="119"/>
    </row>
    <row r="150" spans="1:16" x14ac:dyDescent="0.25">
      <c r="A150" s="3">
        <v>44069.083333333328</v>
      </c>
      <c r="B150" s="4">
        <v>60.292735999999998</v>
      </c>
      <c r="C150" s="4">
        <v>0</v>
      </c>
      <c r="D150" s="4">
        <v>9.3049520000000001</v>
      </c>
      <c r="E150" s="4">
        <v>66.370620000000002</v>
      </c>
      <c r="F150" s="18"/>
      <c r="G150" s="21">
        <v>44069.083333333328</v>
      </c>
      <c r="H150" s="19">
        <v>44069.083333333328</v>
      </c>
      <c r="I150" s="4">
        <f t="shared" si="0"/>
        <v>15.718186666666664</v>
      </c>
      <c r="J150" s="4">
        <f t="shared" si="1"/>
        <v>4.1596857420799997</v>
      </c>
      <c r="L150" s="120">
        <v>44067.75</v>
      </c>
      <c r="M150" s="116">
        <v>31.148188888888885</v>
      </c>
      <c r="N150" s="116"/>
      <c r="O150" s="116"/>
      <c r="P150" s="117"/>
    </row>
    <row r="151" spans="1:16" x14ac:dyDescent="0.25">
      <c r="A151" s="5">
        <v>44069.125</v>
      </c>
      <c r="B151" s="6">
        <v>60.076735999999997</v>
      </c>
      <c r="C151" s="6">
        <v>0</v>
      </c>
      <c r="D151" s="6">
        <v>9.6051880000000001</v>
      </c>
      <c r="E151" s="6">
        <v>70.559960000000004</v>
      </c>
      <c r="F151" s="18"/>
      <c r="G151" s="22">
        <v>44069.125</v>
      </c>
      <c r="H151" s="20">
        <v>44069.125</v>
      </c>
      <c r="I151" s="6">
        <f t="shared" si="0"/>
        <v>15.598186666666665</v>
      </c>
      <c r="J151" s="6">
        <f t="shared" si="1"/>
        <v>4.29390324352</v>
      </c>
      <c r="L151" s="121">
        <v>44067.791666666672</v>
      </c>
      <c r="M151" s="118">
        <v>30.398186666666664</v>
      </c>
      <c r="N151" s="118"/>
      <c r="O151" s="118"/>
      <c r="P151" s="119"/>
    </row>
    <row r="152" spans="1:16" x14ac:dyDescent="0.25">
      <c r="A152" s="3">
        <v>44069.166666666672</v>
      </c>
      <c r="B152" s="4">
        <v>59.410736</v>
      </c>
      <c r="C152" s="4">
        <v>0</v>
      </c>
      <c r="D152" s="4">
        <v>9.1859710000000003</v>
      </c>
      <c r="E152" s="4">
        <v>73.141593999999998</v>
      </c>
      <c r="F152" s="18"/>
      <c r="G152" s="21">
        <v>44069.166666666672</v>
      </c>
      <c r="H152" s="19">
        <v>44069.166666666672</v>
      </c>
      <c r="I152" s="4">
        <f t="shared" si="0"/>
        <v>15.228186666666666</v>
      </c>
      <c r="J152" s="4">
        <f t="shared" si="1"/>
        <v>4.1064964758400002</v>
      </c>
      <c r="L152" s="120">
        <v>44067.833333333328</v>
      </c>
      <c r="M152" s="116">
        <v>27.568188888888884</v>
      </c>
      <c r="N152" s="116"/>
      <c r="O152" s="116"/>
      <c r="P152" s="117"/>
    </row>
    <row r="153" spans="1:16" x14ac:dyDescent="0.25">
      <c r="A153" s="5">
        <v>44069.208333333328</v>
      </c>
      <c r="B153" s="6">
        <v>58.978737000000002</v>
      </c>
      <c r="C153" s="6">
        <v>0</v>
      </c>
      <c r="D153" s="6">
        <v>9.4412400000000005</v>
      </c>
      <c r="E153" s="6">
        <v>73.61045</v>
      </c>
      <c r="F153" s="18"/>
      <c r="G153" s="22">
        <v>44069.208333333328</v>
      </c>
      <c r="H153" s="20">
        <v>44069.208333333328</v>
      </c>
      <c r="I153" s="6">
        <f t="shared" si="0"/>
        <v>14.988187222222223</v>
      </c>
      <c r="J153" s="6">
        <f t="shared" si="1"/>
        <v>4.2206119296000004</v>
      </c>
      <c r="L153" s="121">
        <v>44067.875</v>
      </c>
      <c r="M153" s="118">
        <v>24.498188888888887</v>
      </c>
      <c r="N153" s="118"/>
      <c r="O153" s="118"/>
      <c r="P153" s="119"/>
    </row>
    <row r="154" spans="1:16" x14ac:dyDescent="0.25">
      <c r="A154" s="3">
        <v>44069.25</v>
      </c>
      <c r="B154" s="4">
        <v>58.510734999999997</v>
      </c>
      <c r="C154" s="4">
        <v>0</v>
      </c>
      <c r="D154" s="4">
        <v>9.2475719999999999</v>
      </c>
      <c r="E154" s="4">
        <v>78.36636</v>
      </c>
      <c r="F154" s="18"/>
      <c r="G154" s="21">
        <v>44069.25</v>
      </c>
      <c r="H154" s="19">
        <v>44069.25</v>
      </c>
      <c r="I154" s="4">
        <f t="shared" si="0"/>
        <v>14.728186111111109</v>
      </c>
      <c r="J154" s="4">
        <f t="shared" si="1"/>
        <v>4.1340345868799995</v>
      </c>
      <c r="L154" s="120">
        <v>44067.916666666672</v>
      </c>
      <c r="M154" s="116">
        <v>22.278188888888888</v>
      </c>
      <c r="N154" s="116"/>
      <c r="O154" s="116"/>
      <c r="P154" s="117"/>
    </row>
    <row r="155" spans="1:16" x14ac:dyDescent="0.25">
      <c r="A155" s="5">
        <v>44069.291666666672</v>
      </c>
      <c r="B155" s="6">
        <v>59.014735999999999</v>
      </c>
      <c r="C155" s="6">
        <v>0</v>
      </c>
      <c r="D155" s="6">
        <v>5.9150394999999998</v>
      </c>
      <c r="E155" s="6">
        <v>82.234830000000002</v>
      </c>
      <c r="F155" s="18"/>
      <c r="G155" s="22">
        <v>44069.291666666672</v>
      </c>
      <c r="H155" s="20">
        <v>44069.291666666672</v>
      </c>
      <c r="I155" s="6">
        <f t="shared" si="0"/>
        <v>15.008186666666665</v>
      </c>
      <c r="J155" s="6">
        <f t="shared" si="1"/>
        <v>2.64425925808</v>
      </c>
      <c r="L155" s="121">
        <v>44067.958333333328</v>
      </c>
      <c r="M155" s="118">
        <v>21.348188888888885</v>
      </c>
      <c r="N155" s="118"/>
      <c r="O155" s="118"/>
      <c r="P155" s="119"/>
    </row>
    <row r="156" spans="1:16" x14ac:dyDescent="0.25">
      <c r="A156" s="3">
        <v>44069.333333333328</v>
      </c>
      <c r="B156" s="4">
        <v>61.102736999999998</v>
      </c>
      <c r="C156" s="4">
        <v>0</v>
      </c>
      <c r="D156" s="4">
        <v>5.8668513000000004</v>
      </c>
      <c r="E156" s="4">
        <v>87.397440000000003</v>
      </c>
      <c r="F156" s="18"/>
      <c r="G156" s="21">
        <v>44069.333333333328</v>
      </c>
      <c r="H156" s="19">
        <v>44069.333333333328</v>
      </c>
      <c r="I156" s="4">
        <f t="shared" si="0"/>
        <v>16.168187222222219</v>
      </c>
      <c r="J156" s="4">
        <f t="shared" si="1"/>
        <v>2.622717205152</v>
      </c>
      <c r="L156" s="120">
        <v>44068</v>
      </c>
      <c r="M156" s="116">
        <v>20.398186666666664</v>
      </c>
      <c r="N156" s="116"/>
      <c r="O156" s="116"/>
      <c r="P156" s="117"/>
    </row>
    <row r="157" spans="1:16" x14ac:dyDescent="0.25">
      <c r="A157" s="5">
        <v>44069.375</v>
      </c>
      <c r="B157" s="6">
        <v>63.136733999999997</v>
      </c>
      <c r="C157" s="6">
        <v>0</v>
      </c>
      <c r="D157" s="6">
        <v>6.1503215000000004</v>
      </c>
      <c r="E157" s="6">
        <v>94.969740000000002</v>
      </c>
      <c r="F157" s="18"/>
      <c r="G157" s="22">
        <v>44069.375</v>
      </c>
      <c r="H157" s="20">
        <v>44069.375</v>
      </c>
      <c r="I157" s="6">
        <f t="shared" si="0"/>
        <v>17.298185555555552</v>
      </c>
      <c r="J157" s="6">
        <f t="shared" si="1"/>
        <v>2.7494397233600001</v>
      </c>
      <c r="L157" s="121">
        <v>44068.041666666672</v>
      </c>
      <c r="M157" s="118">
        <v>17.978183333333334</v>
      </c>
      <c r="N157" s="118"/>
      <c r="O157" s="118"/>
      <c r="P157" s="119"/>
    </row>
    <row r="158" spans="1:16" x14ac:dyDescent="0.25">
      <c r="A158" s="3">
        <v>44069.416666666672</v>
      </c>
      <c r="B158" s="4">
        <v>64.072739999999996</v>
      </c>
      <c r="C158" s="4">
        <v>0</v>
      </c>
      <c r="D158" s="4">
        <v>5.6949810000000003</v>
      </c>
      <c r="E158" s="4">
        <v>100.784294</v>
      </c>
      <c r="F158" s="18"/>
      <c r="G158" s="21">
        <v>44069.416666666672</v>
      </c>
      <c r="H158" s="19">
        <v>44069.416666666672</v>
      </c>
      <c r="I158" s="4">
        <f t="shared" si="0"/>
        <v>17.818188888888887</v>
      </c>
      <c r="J158" s="4">
        <f t="shared" si="1"/>
        <v>2.5458843062400001</v>
      </c>
      <c r="L158" s="120">
        <v>44068.083333333328</v>
      </c>
      <c r="M158" s="116">
        <v>14.978188888888889</v>
      </c>
      <c r="N158" s="116"/>
      <c r="O158" s="116"/>
      <c r="P158" s="117"/>
    </row>
    <row r="159" spans="1:16" x14ac:dyDescent="0.25">
      <c r="A159" s="5">
        <v>44069.458333333328</v>
      </c>
      <c r="B159" s="6">
        <v>65.908739999999995</v>
      </c>
      <c r="C159" s="6">
        <v>0</v>
      </c>
      <c r="D159" s="6">
        <v>5.1243067</v>
      </c>
      <c r="E159" s="6">
        <v>98.972620000000006</v>
      </c>
      <c r="F159" s="18"/>
      <c r="G159" s="22">
        <v>44069.458333333328</v>
      </c>
      <c r="H159" s="20">
        <v>44069.458333333328</v>
      </c>
      <c r="I159" s="6">
        <f t="shared" si="0"/>
        <v>18.838188888888887</v>
      </c>
      <c r="J159" s="6">
        <f t="shared" si="1"/>
        <v>2.2907700671679998</v>
      </c>
      <c r="L159" s="121">
        <v>44068.125</v>
      </c>
      <c r="M159" s="118">
        <v>13.048186666666666</v>
      </c>
      <c r="N159" s="118"/>
      <c r="O159" s="118"/>
      <c r="P159" s="119"/>
    </row>
    <row r="160" spans="1:16" x14ac:dyDescent="0.25">
      <c r="A160" s="3">
        <v>44069.5</v>
      </c>
      <c r="B160" s="4">
        <v>69.022735999999995</v>
      </c>
      <c r="C160" s="4">
        <v>0</v>
      </c>
      <c r="D160" s="4">
        <v>4.7952000000000004</v>
      </c>
      <c r="E160" s="4">
        <v>89.999989999999997</v>
      </c>
      <c r="F160" s="18"/>
      <c r="G160" s="21">
        <v>44069.5</v>
      </c>
      <c r="H160" s="19">
        <v>44069.5</v>
      </c>
      <c r="I160" s="4">
        <f t="shared" si="0"/>
        <v>20.568186666666662</v>
      </c>
      <c r="J160" s="4">
        <f t="shared" si="1"/>
        <v>2.1436462080000003</v>
      </c>
      <c r="L160" s="120">
        <v>44068.166666666672</v>
      </c>
      <c r="M160" s="116">
        <v>13.148187222222221</v>
      </c>
      <c r="N160" s="116"/>
      <c r="O160" s="116"/>
      <c r="P160" s="117"/>
    </row>
    <row r="161" spans="1:16" x14ac:dyDescent="0.25">
      <c r="A161" s="5">
        <v>44069.541666666672</v>
      </c>
      <c r="B161" s="6">
        <v>71.884735000000006</v>
      </c>
      <c r="C161" s="6">
        <v>0</v>
      </c>
      <c r="D161" s="6">
        <v>4.5366286999999996</v>
      </c>
      <c r="E161" s="6">
        <v>86.633529999999993</v>
      </c>
      <c r="F161" s="18"/>
      <c r="G161" s="22">
        <v>44069.541666666672</v>
      </c>
      <c r="H161" s="20">
        <v>44069.541666666672</v>
      </c>
      <c r="I161" s="6">
        <f t="shared" si="0"/>
        <v>22.158186111111114</v>
      </c>
      <c r="J161" s="6">
        <f t="shared" si="1"/>
        <v>2.0280544940479999</v>
      </c>
      <c r="L161" s="121">
        <v>44068.208333333328</v>
      </c>
      <c r="M161" s="118">
        <v>12.188186666666665</v>
      </c>
      <c r="N161" s="118"/>
      <c r="O161" s="118"/>
      <c r="P161" s="119"/>
    </row>
    <row r="162" spans="1:16" x14ac:dyDescent="0.25">
      <c r="A162" s="3">
        <v>44069.583333333328</v>
      </c>
      <c r="B162" s="4">
        <v>74.170739999999995</v>
      </c>
      <c r="C162" s="4">
        <v>0</v>
      </c>
      <c r="D162" s="4">
        <v>4.5366286999999996</v>
      </c>
      <c r="E162" s="4">
        <v>93.366455000000002</v>
      </c>
      <c r="F162" s="18"/>
      <c r="G162" s="21">
        <v>44069.583333333328</v>
      </c>
      <c r="H162" s="19">
        <v>44069.583333333328</v>
      </c>
      <c r="I162" s="4">
        <f t="shared" si="0"/>
        <v>23.428188888888887</v>
      </c>
      <c r="J162" s="4">
        <f t="shared" si="1"/>
        <v>2.0280544940479999</v>
      </c>
      <c r="L162" s="120">
        <v>44068.25</v>
      </c>
      <c r="M162" s="116">
        <v>11.52818888888889</v>
      </c>
      <c r="N162" s="116"/>
      <c r="O162" s="116"/>
      <c r="P162" s="117"/>
    </row>
    <row r="163" spans="1:16" x14ac:dyDescent="0.25">
      <c r="A163" s="5">
        <v>44069.625</v>
      </c>
      <c r="B163" s="6">
        <v>75.754739999999998</v>
      </c>
      <c r="C163" s="6">
        <v>0</v>
      </c>
      <c r="D163" s="6">
        <v>4.0751359999999996</v>
      </c>
      <c r="E163" s="6">
        <v>101.30992999999999</v>
      </c>
      <c r="F163" s="18"/>
      <c r="G163" s="22">
        <v>44069.625</v>
      </c>
      <c r="H163" s="20">
        <v>44069.625</v>
      </c>
      <c r="I163" s="6">
        <f t="shared" si="0"/>
        <v>24.308188888888886</v>
      </c>
      <c r="J163" s="6">
        <f t="shared" si="1"/>
        <v>1.8217487974399997</v>
      </c>
      <c r="L163" s="121">
        <v>44068.291666666672</v>
      </c>
      <c r="M163" s="118">
        <v>12.17818888888889</v>
      </c>
      <c r="N163" s="118"/>
      <c r="O163" s="118"/>
      <c r="P163" s="119"/>
    </row>
    <row r="164" spans="1:16" x14ac:dyDescent="0.25">
      <c r="A164" s="3">
        <v>44069.666666666672</v>
      </c>
      <c r="B164" s="4">
        <v>76.618740000000003</v>
      </c>
      <c r="C164" s="4">
        <v>0</v>
      </c>
      <c r="D164" s="4">
        <v>2.7812977000000001</v>
      </c>
      <c r="E164" s="4">
        <v>106.69924</v>
      </c>
      <c r="F164" s="18"/>
      <c r="G164" s="21">
        <v>44069.666666666672</v>
      </c>
      <c r="H164" s="19">
        <v>44069.666666666672</v>
      </c>
      <c r="I164" s="4">
        <f t="shared" si="0"/>
        <v>24.788188888888889</v>
      </c>
      <c r="J164" s="4">
        <f t="shared" si="1"/>
        <v>1.2433513238080001</v>
      </c>
      <c r="L164" s="120">
        <v>44068.333333333328</v>
      </c>
      <c r="M164" s="116">
        <v>13.948186111111111</v>
      </c>
      <c r="N164" s="116"/>
      <c r="O164" s="116"/>
      <c r="P164" s="117"/>
    </row>
    <row r="165" spans="1:16" x14ac:dyDescent="0.25">
      <c r="A165" s="5">
        <v>44069.708333333328</v>
      </c>
      <c r="B165" s="6">
        <v>77.032740000000004</v>
      </c>
      <c r="C165" s="6">
        <v>0</v>
      </c>
      <c r="D165" s="6">
        <v>1.5984001000000001</v>
      </c>
      <c r="E165" s="6">
        <v>89.999989999999997</v>
      </c>
      <c r="F165" s="18"/>
      <c r="G165" s="22">
        <v>44069.708333333328</v>
      </c>
      <c r="H165" s="20">
        <v>44069.708333333328</v>
      </c>
      <c r="I165" s="6">
        <f t="shared" si="0"/>
        <v>25.01818888888889</v>
      </c>
      <c r="J165" s="6">
        <f t="shared" si="1"/>
        <v>0.71454878070400007</v>
      </c>
      <c r="L165" s="121">
        <v>44068.375</v>
      </c>
      <c r="M165" s="118">
        <v>15.698187222222222</v>
      </c>
      <c r="N165" s="118"/>
      <c r="O165" s="118"/>
      <c r="P165" s="119"/>
    </row>
    <row r="166" spans="1:16" x14ac:dyDescent="0.25">
      <c r="A166" s="3">
        <v>44069.75</v>
      </c>
      <c r="B166" s="4">
        <v>75.80874</v>
      </c>
      <c r="C166" s="4">
        <v>0</v>
      </c>
      <c r="D166" s="4">
        <v>0.75349299999999997</v>
      </c>
      <c r="E166" s="4">
        <v>44.999985000000002</v>
      </c>
      <c r="F166" s="18"/>
      <c r="G166" s="21">
        <v>44069.75</v>
      </c>
      <c r="H166" s="19">
        <v>44069.75</v>
      </c>
      <c r="I166" s="4">
        <f t="shared" si="0"/>
        <v>24.338188888888887</v>
      </c>
      <c r="J166" s="4">
        <f t="shared" si="1"/>
        <v>0.33684151071999996</v>
      </c>
      <c r="L166" s="120">
        <v>44068.416666666672</v>
      </c>
      <c r="M166" s="116">
        <v>17.518187777777779</v>
      </c>
      <c r="N166" s="116"/>
      <c r="O166" s="116"/>
      <c r="P166" s="117"/>
    </row>
    <row r="167" spans="1:16" x14ac:dyDescent="0.25">
      <c r="A167" s="5">
        <v>44069.791666666672</v>
      </c>
      <c r="B167" s="6">
        <v>75.052734000000001</v>
      </c>
      <c r="C167" s="6">
        <v>0</v>
      </c>
      <c r="D167" s="6">
        <v>1.3320000000000001</v>
      </c>
      <c r="E167" s="6">
        <v>323.13013000000001</v>
      </c>
      <c r="F167" s="18"/>
      <c r="G167" s="22">
        <v>44069.791666666672</v>
      </c>
      <c r="H167" s="20">
        <v>44069.791666666672</v>
      </c>
      <c r="I167" s="6">
        <f t="shared" si="0"/>
        <v>23.918185555555556</v>
      </c>
      <c r="J167" s="6">
        <f t="shared" si="1"/>
        <v>0.59545727999999998</v>
      </c>
      <c r="L167" s="121">
        <v>44068.458333333328</v>
      </c>
      <c r="M167" s="118">
        <v>19.348188888888888</v>
      </c>
      <c r="N167" s="118"/>
      <c r="O167" s="118"/>
      <c r="P167" s="119"/>
    </row>
    <row r="168" spans="1:16" x14ac:dyDescent="0.25">
      <c r="A168" s="3">
        <v>44069.833333333328</v>
      </c>
      <c r="B168" s="4">
        <v>72.100740000000002</v>
      </c>
      <c r="C168" s="4">
        <v>0</v>
      </c>
      <c r="D168" s="4">
        <v>3.2518265</v>
      </c>
      <c r="E168" s="4">
        <v>55.007973</v>
      </c>
      <c r="F168" s="18"/>
      <c r="G168" s="21">
        <v>44069.833333333328</v>
      </c>
      <c r="H168" s="19">
        <v>44069.833333333328</v>
      </c>
      <c r="I168" s="4">
        <f t="shared" si="0"/>
        <v>22.278188888888888</v>
      </c>
      <c r="J168" s="4">
        <f t="shared" si="1"/>
        <v>1.4536965185599999</v>
      </c>
      <c r="L168" s="120">
        <v>44068.5</v>
      </c>
      <c r="M168" s="116">
        <v>20.998188888888887</v>
      </c>
      <c r="N168" s="116"/>
      <c r="O168" s="116"/>
      <c r="P168" s="117"/>
    </row>
    <row r="169" spans="1:16" x14ac:dyDescent="0.25">
      <c r="A169" s="5">
        <v>44069.875</v>
      </c>
      <c r="B169" s="6">
        <v>68.374740000000003</v>
      </c>
      <c r="C169" s="6">
        <v>0</v>
      </c>
      <c r="D169" s="6">
        <v>6.1503215000000004</v>
      </c>
      <c r="E169" s="6">
        <v>72.349879999999999</v>
      </c>
      <c r="F169" s="18"/>
      <c r="G169" s="22">
        <v>44069.875</v>
      </c>
      <c r="H169" s="20">
        <v>44069.875</v>
      </c>
      <c r="I169" s="6">
        <f t="shared" si="0"/>
        <v>20.208188888888891</v>
      </c>
      <c r="J169" s="6">
        <f t="shared" si="1"/>
        <v>2.7494397233600001</v>
      </c>
      <c r="L169" s="121">
        <v>44068.541666666672</v>
      </c>
      <c r="M169" s="118">
        <v>22.44818888888889</v>
      </c>
      <c r="N169" s="118"/>
      <c r="O169" s="118"/>
      <c r="P169" s="119"/>
    </row>
    <row r="170" spans="1:16" x14ac:dyDescent="0.25">
      <c r="A170" s="3">
        <v>44069.916666666672</v>
      </c>
      <c r="B170" s="4">
        <v>65.494736000000003</v>
      </c>
      <c r="C170" s="4">
        <v>0</v>
      </c>
      <c r="D170" s="4">
        <v>6.7077803999999999</v>
      </c>
      <c r="E170" s="4">
        <v>83.157229999999998</v>
      </c>
      <c r="F170" s="18"/>
      <c r="G170" s="21">
        <v>44069.916666666672</v>
      </c>
      <c r="H170" s="19">
        <v>44069.916666666672</v>
      </c>
      <c r="I170" s="4">
        <f t="shared" si="0"/>
        <v>18.608186666666668</v>
      </c>
      <c r="J170" s="4">
        <f t="shared" si="1"/>
        <v>2.998646150016</v>
      </c>
      <c r="L170" s="120">
        <v>44068.583333333328</v>
      </c>
      <c r="M170" s="116">
        <v>23.488183333333332</v>
      </c>
      <c r="N170" s="116"/>
      <c r="O170" s="116"/>
      <c r="P170" s="117"/>
    </row>
    <row r="171" spans="1:16" x14ac:dyDescent="0.25">
      <c r="A171" s="5">
        <v>44069.958333333328</v>
      </c>
      <c r="B171" s="6">
        <v>62.182740000000003</v>
      </c>
      <c r="C171" s="6">
        <v>0</v>
      </c>
      <c r="D171" s="6">
        <v>6.9468617000000004</v>
      </c>
      <c r="E171" s="6">
        <v>94.398705000000007</v>
      </c>
      <c r="F171" s="18"/>
      <c r="G171" s="22">
        <v>44069.958333333328</v>
      </c>
      <c r="H171" s="20">
        <v>44069.958333333328</v>
      </c>
      <c r="I171" s="6">
        <f t="shared" si="0"/>
        <v>16.76818888888889</v>
      </c>
      <c r="J171" s="6">
        <f t="shared" si="1"/>
        <v>3.105525054368</v>
      </c>
      <c r="L171" s="121">
        <v>44068.625</v>
      </c>
      <c r="M171" s="118">
        <v>24.218186111111113</v>
      </c>
      <c r="N171" s="118"/>
      <c r="O171" s="118"/>
      <c r="P171" s="119"/>
    </row>
    <row r="172" spans="1:16" x14ac:dyDescent="0.25">
      <c r="A172" s="3">
        <v>44070</v>
      </c>
      <c r="B172" s="4">
        <v>59.356735</v>
      </c>
      <c r="C172" s="4">
        <v>0</v>
      </c>
      <c r="D172" s="4">
        <v>7.0533133000000001</v>
      </c>
      <c r="E172" s="4">
        <v>100.88553</v>
      </c>
      <c r="F172" s="18"/>
      <c r="G172" s="21">
        <v>44070</v>
      </c>
      <c r="H172" s="19">
        <v>44070</v>
      </c>
      <c r="I172" s="4">
        <f t="shared" si="0"/>
        <v>15.198186111111111</v>
      </c>
      <c r="J172" s="4">
        <f t="shared" si="1"/>
        <v>3.1531131776320001</v>
      </c>
      <c r="L172" s="120">
        <v>44068.666666666672</v>
      </c>
      <c r="M172" s="116">
        <v>24.628185555555557</v>
      </c>
      <c r="N172" s="116"/>
      <c r="O172" s="116"/>
      <c r="P172" s="117"/>
    </row>
    <row r="173" spans="1:16" x14ac:dyDescent="0.25">
      <c r="A173" s="5">
        <v>44070.041666666672</v>
      </c>
      <c r="B173" s="6">
        <v>57.574738000000004</v>
      </c>
      <c r="C173" s="6">
        <v>0</v>
      </c>
      <c r="D173" s="6">
        <v>7.1084379999999996</v>
      </c>
      <c r="E173" s="6">
        <v>102.99460999999999</v>
      </c>
      <c r="F173" s="18"/>
      <c r="G173" s="22">
        <v>44070.041666666672</v>
      </c>
      <c r="H173" s="20">
        <v>44070.041666666672</v>
      </c>
      <c r="I173" s="6">
        <f t="shared" si="0"/>
        <v>14.208187777777779</v>
      </c>
      <c r="J173" s="6">
        <f t="shared" si="1"/>
        <v>3.1777561235199996</v>
      </c>
      <c r="L173" s="121">
        <v>44068.708333333328</v>
      </c>
      <c r="M173" s="118">
        <v>24.798185555555555</v>
      </c>
      <c r="N173" s="118"/>
      <c r="O173" s="118"/>
      <c r="P173" s="119"/>
    </row>
    <row r="174" spans="1:16" x14ac:dyDescent="0.25">
      <c r="A174" s="3">
        <v>44070.083333333328</v>
      </c>
      <c r="B174" s="4">
        <v>58.420740000000002</v>
      </c>
      <c r="C174" s="4">
        <v>0</v>
      </c>
      <c r="D174" s="4">
        <v>6.4817923999999998</v>
      </c>
      <c r="E174" s="4">
        <v>99.462320000000005</v>
      </c>
      <c r="F174" s="18"/>
      <c r="G174" s="21">
        <v>44070.083333333328</v>
      </c>
      <c r="H174" s="19">
        <v>44070.083333333328</v>
      </c>
      <c r="I174" s="4">
        <f t="shared" si="0"/>
        <v>14.67818888888889</v>
      </c>
      <c r="J174" s="4">
        <f t="shared" si="1"/>
        <v>2.8976204744959997</v>
      </c>
      <c r="L174" s="120">
        <v>44068.75</v>
      </c>
      <c r="M174" s="116">
        <v>24.668188888888885</v>
      </c>
      <c r="N174" s="116"/>
      <c r="O174" s="116"/>
      <c r="P174" s="117"/>
    </row>
    <row r="175" spans="1:16" x14ac:dyDescent="0.25">
      <c r="A175" s="5">
        <v>44070.125</v>
      </c>
      <c r="B175" s="6">
        <v>58.078735000000002</v>
      </c>
      <c r="C175" s="6">
        <v>0</v>
      </c>
      <c r="D175" s="6">
        <v>6.1272000000000002</v>
      </c>
      <c r="E175" s="6">
        <v>89.999989999999997</v>
      </c>
      <c r="F175" s="18"/>
      <c r="G175" s="22">
        <v>44070.125</v>
      </c>
      <c r="H175" s="20">
        <v>44070.125</v>
      </c>
      <c r="I175" s="6">
        <f t="shared" si="0"/>
        <v>14.488186111111112</v>
      </c>
      <c r="J175" s="6">
        <f t="shared" si="1"/>
        <v>2.739103488</v>
      </c>
      <c r="L175" s="121">
        <v>44068.791666666672</v>
      </c>
      <c r="M175" s="118">
        <v>23.738188888888889</v>
      </c>
      <c r="N175" s="118"/>
      <c r="O175" s="118"/>
      <c r="P175" s="119"/>
    </row>
    <row r="176" spans="1:16" x14ac:dyDescent="0.25">
      <c r="A176" s="3">
        <v>44070.166666666672</v>
      </c>
      <c r="B176" s="4">
        <v>57.664734000000003</v>
      </c>
      <c r="C176" s="4">
        <v>0</v>
      </c>
      <c r="D176" s="4">
        <v>6.5903726000000002</v>
      </c>
      <c r="E176" s="4">
        <v>75.963759999999994</v>
      </c>
      <c r="F176" s="18"/>
      <c r="G176" s="21">
        <v>44070.166666666672</v>
      </c>
      <c r="H176" s="19">
        <v>44070.166666666672</v>
      </c>
      <c r="I176" s="4">
        <f t="shared" si="0"/>
        <v>14.258185555555556</v>
      </c>
      <c r="J176" s="4">
        <f t="shared" si="1"/>
        <v>2.9461601671039999</v>
      </c>
      <c r="L176" s="120">
        <v>44068.833333333328</v>
      </c>
      <c r="M176" s="116">
        <v>21.358188888888886</v>
      </c>
      <c r="N176" s="116"/>
      <c r="O176" s="116"/>
      <c r="P176" s="117"/>
    </row>
    <row r="177" spans="1:16" x14ac:dyDescent="0.25">
      <c r="A177" s="5">
        <v>44070.208333333328</v>
      </c>
      <c r="B177" s="6">
        <v>57.394736999999999</v>
      </c>
      <c r="C177" s="6">
        <v>0</v>
      </c>
      <c r="D177" s="6">
        <v>7.1730394000000004</v>
      </c>
      <c r="E177" s="6">
        <v>68.198589999999996</v>
      </c>
      <c r="F177" s="18"/>
      <c r="G177" s="22">
        <v>44070.208333333328</v>
      </c>
      <c r="H177" s="20">
        <v>44070.208333333328</v>
      </c>
      <c r="I177" s="6">
        <f t="shared" si="0"/>
        <v>14.108187222222222</v>
      </c>
      <c r="J177" s="6">
        <f t="shared" si="1"/>
        <v>3.2066355333760002</v>
      </c>
      <c r="L177" s="121">
        <v>44068.875</v>
      </c>
      <c r="M177" s="118">
        <v>18.198188888888886</v>
      </c>
      <c r="N177" s="118"/>
      <c r="O177" s="118"/>
      <c r="P177" s="119"/>
    </row>
    <row r="178" spans="1:16" x14ac:dyDescent="0.25">
      <c r="A178" s="3">
        <v>44070.25</v>
      </c>
      <c r="B178" s="4">
        <v>56.980736</v>
      </c>
      <c r="C178" s="4">
        <v>0</v>
      </c>
      <c r="D178" s="4">
        <v>7.9831146999999998</v>
      </c>
      <c r="E178" s="4">
        <v>64.290040000000005</v>
      </c>
      <c r="F178" s="18"/>
      <c r="G178" s="21">
        <v>44070.25</v>
      </c>
      <c r="H178" s="19">
        <v>44070.25</v>
      </c>
      <c r="I178" s="4">
        <f t="shared" si="0"/>
        <v>13.878186666666666</v>
      </c>
      <c r="J178" s="4">
        <f t="shared" si="1"/>
        <v>3.5687715954879997</v>
      </c>
      <c r="L178" s="120">
        <v>44068.916666666672</v>
      </c>
      <c r="M178" s="116">
        <v>16.508187222222222</v>
      </c>
      <c r="N178" s="116"/>
      <c r="O178" s="116"/>
      <c r="P178" s="117"/>
    </row>
    <row r="179" spans="1:16" x14ac:dyDescent="0.25">
      <c r="A179" s="5">
        <v>44070.291666666672</v>
      </c>
      <c r="B179" s="6">
        <v>57.286735999999998</v>
      </c>
      <c r="C179" s="6">
        <v>0</v>
      </c>
      <c r="D179" s="6">
        <v>11.15386</v>
      </c>
      <c r="E179" s="6">
        <v>49.843994000000002</v>
      </c>
      <c r="F179" s="18"/>
      <c r="G179" s="22">
        <v>44070.291666666672</v>
      </c>
      <c r="H179" s="20">
        <v>44070.291666666672</v>
      </c>
      <c r="I179" s="6">
        <f t="shared" si="0"/>
        <v>14.048186666666664</v>
      </c>
      <c r="J179" s="6">
        <f t="shared" si="1"/>
        <v>4.9862215744</v>
      </c>
      <c r="L179" s="121">
        <v>44068.958333333328</v>
      </c>
      <c r="M179" s="118">
        <v>15.408187222222223</v>
      </c>
      <c r="N179" s="118"/>
      <c r="O179" s="118"/>
      <c r="P179" s="119"/>
    </row>
    <row r="180" spans="1:16" x14ac:dyDescent="0.25">
      <c r="A180" s="3">
        <v>44070.333333333328</v>
      </c>
      <c r="B180" s="4">
        <v>60.400737999999997</v>
      </c>
      <c r="C180" s="4">
        <v>0</v>
      </c>
      <c r="D180" s="4">
        <v>13.693063</v>
      </c>
      <c r="E180" s="4">
        <v>52.907158000000003</v>
      </c>
      <c r="F180" s="18"/>
      <c r="G180" s="21">
        <v>44070.333333333328</v>
      </c>
      <c r="H180" s="19">
        <v>44070.333333333328</v>
      </c>
      <c r="I180" s="4">
        <f t="shared" si="0"/>
        <v>15.778187777777775</v>
      </c>
      <c r="J180" s="4">
        <f t="shared" si="1"/>
        <v>6.1213468835200002</v>
      </c>
      <c r="L180" s="120">
        <v>44069</v>
      </c>
      <c r="M180" s="116">
        <v>14.608188888888886</v>
      </c>
      <c r="N180" s="116"/>
      <c r="O180" s="116"/>
      <c r="P180" s="117"/>
    </row>
    <row r="181" spans="1:16" x14ac:dyDescent="0.25">
      <c r="A181" s="5">
        <v>44070.375</v>
      </c>
      <c r="B181" s="6">
        <v>62.812736999999998</v>
      </c>
      <c r="C181" s="6">
        <v>0</v>
      </c>
      <c r="D181" s="6">
        <v>15.081628</v>
      </c>
      <c r="E181" s="6">
        <v>54.344658000000003</v>
      </c>
      <c r="F181" s="18"/>
      <c r="G181" s="22">
        <v>44070.375</v>
      </c>
      <c r="H181" s="20">
        <v>44070.375</v>
      </c>
      <c r="I181" s="6">
        <f t="shared" si="0"/>
        <v>17.118187222222222</v>
      </c>
      <c r="J181" s="6">
        <f t="shared" si="1"/>
        <v>6.7420909811199996</v>
      </c>
      <c r="L181" s="121">
        <v>44069.041666666672</v>
      </c>
      <c r="M181" s="118">
        <v>14.818187222222221</v>
      </c>
      <c r="N181" s="118"/>
      <c r="O181" s="118"/>
      <c r="P181" s="119"/>
    </row>
    <row r="182" spans="1:16" x14ac:dyDescent="0.25">
      <c r="A182" s="3">
        <v>44070.416666666672</v>
      </c>
      <c r="B182" s="4">
        <v>64.414733999999996</v>
      </c>
      <c r="C182" s="4">
        <v>0</v>
      </c>
      <c r="D182" s="4">
        <v>15.894952</v>
      </c>
      <c r="E182" s="4">
        <v>50.440322999999999</v>
      </c>
      <c r="F182" s="18"/>
      <c r="G182" s="21">
        <v>44070.416666666672</v>
      </c>
      <c r="H182" s="19">
        <v>44070.416666666672</v>
      </c>
      <c r="I182" s="4">
        <f t="shared" si="0"/>
        <v>18.008185555555553</v>
      </c>
      <c r="J182" s="4">
        <f t="shared" si="1"/>
        <v>7.1056793420800002</v>
      </c>
      <c r="L182" s="120">
        <v>44069.083333333328</v>
      </c>
      <c r="M182" s="116">
        <v>15.718186666666664</v>
      </c>
      <c r="N182" s="116"/>
      <c r="O182" s="116"/>
      <c r="P182" s="117"/>
    </row>
    <row r="183" spans="1:16" x14ac:dyDescent="0.25">
      <c r="A183" s="5">
        <v>44070.458333333328</v>
      </c>
      <c r="B183" s="6">
        <v>68.464740000000006</v>
      </c>
      <c r="C183" s="6">
        <v>0</v>
      </c>
      <c r="D183" s="6">
        <v>17.544011999999999</v>
      </c>
      <c r="E183" s="6">
        <v>41.922530000000002</v>
      </c>
      <c r="F183" s="18"/>
      <c r="G183" s="22">
        <v>44070.458333333328</v>
      </c>
      <c r="H183" s="20">
        <v>44070.458333333328</v>
      </c>
      <c r="I183" s="6">
        <f t="shared" si="0"/>
        <v>20.258188888888892</v>
      </c>
      <c r="J183" s="6">
        <f t="shared" si="1"/>
        <v>7.842875124479999</v>
      </c>
      <c r="L183" s="121">
        <v>44069.125</v>
      </c>
      <c r="M183" s="118">
        <v>15.598186666666665</v>
      </c>
      <c r="N183" s="118"/>
      <c r="O183" s="118"/>
      <c r="P183" s="119"/>
    </row>
    <row r="184" spans="1:16" x14ac:dyDescent="0.25">
      <c r="A184" s="3">
        <v>44070.5</v>
      </c>
      <c r="B184" s="4">
        <v>69.940735000000004</v>
      </c>
      <c r="C184" s="4">
        <v>0</v>
      </c>
      <c r="D184" s="4">
        <v>18.921904000000001</v>
      </c>
      <c r="E184" s="4">
        <v>35.256348000000003</v>
      </c>
      <c r="F184" s="18"/>
      <c r="G184" s="21">
        <v>44070.5</v>
      </c>
      <c r="H184" s="19">
        <v>44070.5</v>
      </c>
      <c r="I184" s="4">
        <f t="shared" si="0"/>
        <v>21.078186111111112</v>
      </c>
      <c r="J184" s="4">
        <f t="shared" si="1"/>
        <v>8.4588479641600003</v>
      </c>
      <c r="L184" s="120">
        <v>44069.166666666672</v>
      </c>
      <c r="M184" s="116">
        <v>15.228186666666666</v>
      </c>
      <c r="N184" s="116"/>
      <c r="O184" s="116"/>
      <c r="P184" s="117"/>
    </row>
    <row r="185" spans="1:16" x14ac:dyDescent="0.25">
      <c r="A185" s="5">
        <v>44070.541666666672</v>
      </c>
      <c r="B185" s="6">
        <v>70.408739999999995</v>
      </c>
      <c r="C185" s="6">
        <v>0</v>
      </c>
      <c r="D185" s="6">
        <v>20.137443999999999</v>
      </c>
      <c r="E185" s="6">
        <v>27.582015999999999</v>
      </c>
      <c r="F185" s="18"/>
      <c r="G185" s="22">
        <v>44070.541666666672</v>
      </c>
      <c r="H185" s="20">
        <v>44070.541666666672</v>
      </c>
      <c r="I185" s="6">
        <f t="shared" si="0"/>
        <v>21.338188888888887</v>
      </c>
      <c r="J185" s="6">
        <f t="shared" si="1"/>
        <v>9.0022429657599989</v>
      </c>
      <c r="L185" s="121">
        <v>44069.208333333328</v>
      </c>
      <c r="M185" s="118">
        <v>14.988187222222223</v>
      </c>
      <c r="N185" s="118"/>
      <c r="O185" s="118"/>
      <c r="P185" s="119"/>
    </row>
    <row r="186" spans="1:16" x14ac:dyDescent="0.25">
      <c r="A186" s="3">
        <v>44070.583333333328</v>
      </c>
      <c r="B186" s="4">
        <v>69.454734999999999</v>
      </c>
      <c r="C186" s="4">
        <v>0</v>
      </c>
      <c r="D186" s="4">
        <v>21.373515999999999</v>
      </c>
      <c r="E186" s="4">
        <v>22.729721000000001</v>
      </c>
      <c r="F186" s="18"/>
      <c r="G186" s="21">
        <v>44070.583333333328</v>
      </c>
      <c r="H186" s="19">
        <v>44070.583333333328</v>
      </c>
      <c r="I186" s="4">
        <f t="shared" si="0"/>
        <v>20.808186111111109</v>
      </c>
      <c r="J186" s="4">
        <f t="shared" si="1"/>
        <v>9.5548165926399999</v>
      </c>
      <c r="L186" s="120">
        <v>44069.25</v>
      </c>
      <c r="M186" s="116">
        <v>14.728186111111109</v>
      </c>
      <c r="N186" s="116"/>
      <c r="O186" s="116"/>
      <c r="P186" s="117"/>
    </row>
    <row r="187" spans="1:16" x14ac:dyDescent="0.25">
      <c r="A187" s="5">
        <v>44070.625</v>
      </c>
      <c r="B187" s="6">
        <v>67.510739999999998</v>
      </c>
      <c r="C187" s="6">
        <v>0</v>
      </c>
      <c r="D187" s="6">
        <v>21.995349999999998</v>
      </c>
      <c r="E187" s="6">
        <v>16.898636</v>
      </c>
      <c r="F187" s="18"/>
      <c r="G187" s="22">
        <v>44070.625</v>
      </c>
      <c r="H187" s="20">
        <v>44070.625</v>
      </c>
      <c r="I187" s="6">
        <f t="shared" si="0"/>
        <v>19.728188888888887</v>
      </c>
      <c r="J187" s="6">
        <f t="shared" si="1"/>
        <v>9.8328012639999987</v>
      </c>
      <c r="L187" s="121">
        <v>44069.291666666672</v>
      </c>
      <c r="M187" s="118">
        <v>15.008186666666665</v>
      </c>
      <c r="N187" s="118"/>
      <c r="O187" s="118"/>
      <c r="P187" s="119"/>
    </row>
    <row r="188" spans="1:16" x14ac:dyDescent="0.25">
      <c r="A188" s="3">
        <v>44070.666666666672</v>
      </c>
      <c r="B188" s="4">
        <v>65.764740000000003</v>
      </c>
      <c r="C188" s="4">
        <v>0</v>
      </c>
      <c r="D188" s="4">
        <v>20.935718999999999</v>
      </c>
      <c r="E188" s="4">
        <v>14.743561</v>
      </c>
      <c r="F188" s="18"/>
      <c r="G188" s="21">
        <v>44070.666666666672</v>
      </c>
      <c r="H188" s="19">
        <v>44070.666666666672</v>
      </c>
      <c r="I188" s="4">
        <f t="shared" si="0"/>
        <v>18.758188888888892</v>
      </c>
      <c r="J188" s="4">
        <f t="shared" si="1"/>
        <v>9.3591038217599998</v>
      </c>
      <c r="L188" s="120">
        <v>44069.333333333328</v>
      </c>
      <c r="M188" s="116">
        <v>16.168187222222219</v>
      </c>
      <c r="N188" s="116"/>
      <c r="O188" s="116"/>
      <c r="P188" s="117"/>
    </row>
    <row r="189" spans="1:16" x14ac:dyDescent="0.25">
      <c r="A189" s="5">
        <v>44070.708333333328</v>
      </c>
      <c r="B189" s="6">
        <v>65.098740000000006</v>
      </c>
      <c r="C189" s="6">
        <v>0</v>
      </c>
      <c r="D189" s="6">
        <v>18.132818</v>
      </c>
      <c r="E189" s="6">
        <v>10.154266</v>
      </c>
      <c r="F189" s="18"/>
      <c r="G189" s="22">
        <v>44070.708333333328</v>
      </c>
      <c r="H189" s="20">
        <v>44070.708333333328</v>
      </c>
      <c r="I189" s="6">
        <f t="shared" si="0"/>
        <v>18.388188888888891</v>
      </c>
      <c r="J189" s="6">
        <f t="shared" si="1"/>
        <v>8.10609495872</v>
      </c>
      <c r="L189" s="121">
        <v>44069.375</v>
      </c>
      <c r="M189" s="118">
        <v>17.298185555555552</v>
      </c>
      <c r="N189" s="118"/>
      <c r="O189" s="118"/>
      <c r="P189" s="119"/>
    </row>
    <row r="190" spans="1:16" x14ac:dyDescent="0.25">
      <c r="A190" s="3">
        <v>44070.75</v>
      </c>
      <c r="B190" s="4">
        <v>65.134735000000006</v>
      </c>
      <c r="C190" s="4">
        <v>0</v>
      </c>
      <c r="D190" s="4">
        <v>15.194143</v>
      </c>
      <c r="E190" s="4">
        <v>2.0095519999999998</v>
      </c>
      <c r="F190" s="18"/>
      <c r="G190" s="21">
        <v>44070.75</v>
      </c>
      <c r="H190" s="19">
        <v>44070.75</v>
      </c>
      <c r="I190" s="4">
        <f t="shared" si="0"/>
        <v>18.408186111111114</v>
      </c>
      <c r="J190" s="4">
        <f t="shared" si="1"/>
        <v>6.79238968672</v>
      </c>
      <c r="L190" s="120">
        <v>44069.416666666672</v>
      </c>
      <c r="M190" s="116">
        <v>17.818188888888887</v>
      </c>
      <c r="N190" s="116"/>
      <c r="O190" s="116"/>
      <c r="P190" s="117"/>
    </row>
    <row r="191" spans="1:16" x14ac:dyDescent="0.25">
      <c r="A191" s="5">
        <v>44070.791666666672</v>
      </c>
      <c r="B191" s="6">
        <v>64.594740000000002</v>
      </c>
      <c r="C191" s="6">
        <v>0</v>
      </c>
      <c r="D191" s="6">
        <v>13.097022000000001</v>
      </c>
      <c r="E191" s="6">
        <v>355.33312999999998</v>
      </c>
      <c r="F191" s="18"/>
      <c r="G191" s="22">
        <v>44070.791666666672</v>
      </c>
      <c r="H191" s="20">
        <v>44070.791666666672</v>
      </c>
      <c r="I191" s="6">
        <f t="shared" si="0"/>
        <v>18.10818888888889</v>
      </c>
      <c r="J191" s="6">
        <f t="shared" si="1"/>
        <v>5.8548927148800001</v>
      </c>
      <c r="L191" s="121">
        <v>44069.458333333328</v>
      </c>
      <c r="M191" s="118">
        <v>18.838188888888887</v>
      </c>
      <c r="N191" s="118"/>
      <c r="O191" s="118"/>
      <c r="P191" s="119"/>
    </row>
    <row r="192" spans="1:16" x14ac:dyDescent="0.25">
      <c r="A192" s="3">
        <v>44070.833333333328</v>
      </c>
      <c r="B192" s="4">
        <v>62.200736999999997</v>
      </c>
      <c r="C192" s="4">
        <v>0</v>
      </c>
      <c r="D192" s="4">
        <v>8.8555460000000004</v>
      </c>
      <c r="E192" s="4">
        <v>353.08877999999999</v>
      </c>
      <c r="F192" s="18"/>
      <c r="G192" s="21">
        <v>44070.833333333328</v>
      </c>
      <c r="H192" s="19">
        <v>44070.833333333328</v>
      </c>
      <c r="I192" s="4">
        <f t="shared" si="0"/>
        <v>16.778187222222218</v>
      </c>
      <c r="J192" s="4">
        <f t="shared" si="1"/>
        <v>3.9587832838399999</v>
      </c>
      <c r="L192" s="120">
        <v>44069.5</v>
      </c>
      <c r="M192" s="116">
        <v>20.568186666666662</v>
      </c>
      <c r="N192" s="116"/>
      <c r="O192" s="116"/>
      <c r="P192" s="117"/>
    </row>
    <row r="193" spans="1:16" x14ac:dyDescent="0.25">
      <c r="A193" s="5">
        <v>44070.875</v>
      </c>
      <c r="B193" s="6">
        <v>58.456738000000001</v>
      </c>
      <c r="C193" s="6">
        <v>0</v>
      </c>
      <c r="D193" s="6">
        <v>5.3876065999999998</v>
      </c>
      <c r="E193" s="6">
        <v>351.46924000000001</v>
      </c>
      <c r="F193" s="18"/>
      <c r="G193" s="22">
        <v>44070.875</v>
      </c>
      <c r="H193" s="20">
        <v>44070.875</v>
      </c>
      <c r="I193" s="6">
        <f t="shared" si="0"/>
        <v>14.698187777777779</v>
      </c>
      <c r="J193" s="6">
        <f t="shared" si="1"/>
        <v>2.408475654464</v>
      </c>
      <c r="L193" s="121">
        <v>44069.541666666672</v>
      </c>
      <c r="M193" s="118">
        <v>22.158186111111114</v>
      </c>
      <c r="N193" s="118"/>
      <c r="O193" s="118"/>
      <c r="P193" s="119"/>
    </row>
    <row r="194" spans="1:16" x14ac:dyDescent="0.25">
      <c r="A194" s="3">
        <v>44070.916666666672</v>
      </c>
      <c r="B194" s="4">
        <v>57.322740000000003</v>
      </c>
      <c r="C194" s="4">
        <v>0</v>
      </c>
      <c r="D194" s="4">
        <v>3.7009470000000002</v>
      </c>
      <c r="E194" s="4">
        <v>329.74360000000001</v>
      </c>
      <c r="F194" s="18"/>
      <c r="G194" s="21">
        <v>44070.916666666672</v>
      </c>
      <c r="H194" s="19">
        <v>44070.916666666672</v>
      </c>
      <c r="I194" s="4">
        <f t="shared" si="0"/>
        <v>14.068188888888891</v>
      </c>
      <c r="J194" s="4">
        <f t="shared" si="1"/>
        <v>1.6544713468800001</v>
      </c>
      <c r="L194" s="120">
        <v>44069.583333333328</v>
      </c>
      <c r="M194" s="116">
        <v>23.428188888888887</v>
      </c>
      <c r="N194" s="116"/>
      <c r="O194" s="116"/>
      <c r="P194" s="117"/>
    </row>
    <row r="195" spans="1:16" x14ac:dyDescent="0.25">
      <c r="A195" s="5">
        <v>44070.958333333328</v>
      </c>
      <c r="B195" s="6">
        <v>56.206738000000001</v>
      </c>
      <c r="C195" s="6">
        <v>0</v>
      </c>
      <c r="D195" s="6">
        <v>4.1356400000000004</v>
      </c>
      <c r="E195" s="6">
        <v>284.93142999999998</v>
      </c>
      <c r="F195" s="18"/>
      <c r="G195" s="22">
        <v>44070.958333333328</v>
      </c>
      <c r="H195" s="20">
        <v>44070.958333333328</v>
      </c>
      <c r="I195" s="6">
        <f t="shared" si="0"/>
        <v>13.448187777777779</v>
      </c>
      <c r="J195" s="6">
        <f t="shared" si="1"/>
        <v>1.8487965056000002</v>
      </c>
      <c r="L195" s="121">
        <v>44069.625</v>
      </c>
      <c r="M195" s="118">
        <v>24.308188888888886</v>
      </c>
      <c r="N195" s="118"/>
      <c r="O195" s="118"/>
      <c r="P195" s="119"/>
    </row>
    <row r="196" spans="1:16" x14ac:dyDescent="0.25">
      <c r="L196" s="120">
        <v>44069.666666666672</v>
      </c>
      <c r="M196" s="116">
        <v>24.788188888888889</v>
      </c>
      <c r="N196" s="116"/>
      <c r="O196" s="116"/>
      <c r="P196" s="117"/>
    </row>
    <row r="197" spans="1:16" x14ac:dyDescent="0.25">
      <c r="L197" s="121">
        <v>44069.708333333328</v>
      </c>
      <c r="M197" s="118">
        <v>25.01818888888889</v>
      </c>
      <c r="N197" s="118"/>
      <c r="O197" s="118"/>
      <c r="P197" s="119"/>
    </row>
    <row r="198" spans="1:16" x14ac:dyDescent="0.25">
      <c r="L198" s="120">
        <v>44069.75</v>
      </c>
      <c r="M198" s="116">
        <v>24.338188888888887</v>
      </c>
      <c r="N198" s="116"/>
      <c r="O198" s="116"/>
      <c r="P198" s="117"/>
    </row>
    <row r="199" spans="1:16" x14ac:dyDescent="0.25">
      <c r="L199" s="121">
        <v>44069.791666666672</v>
      </c>
      <c r="M199" s="118">
        <v>23.918185555555556</v>
      </c>
      <c r="N199" s="118"/>
      <c r="O199" s="118"/>
      <c r="P199" s="119"/>
    </row>
    <row r="200" spans="1:16" x14ac:dyDescent="0.25">
      <c r="L200" s="120">
        <v>44069.833333333328</v>
      </c>
      <c r="M200" s="116">
        <v>22.278188888888888</v>
      </c>
      <c r="N200" s="116"/>
      <c r="O200" s="116"/>
      <c r="P200" s="117"/>
    </row>
    <row r="201" spans="1:16" x14ac:dyDescent="0.25">
      <c r="L201" s="121">
        <v>44069.875</v>
      </c>
      <c r="M201" s="118">
        <v>20.208188888888891</v>
      </c>
      <c r="N201" s="118"/>
      <c r="O201" s="118"/>
      <c r="P201" s="119"/>
    </row>
    <row r="202" spans="1:16" x14ac:dyDescent="0.25">
      <c r="L202" s="120">
        <v>44069.916666666672</v>
      </c>
      <c r="M202" s="116">
        <v>18.608186666666668</v>
      </c>
      <c r="N202" s="116"/>
      <c r="O202" s="116"/>
      <c r="P202" s="117"/>
    </row>
    <row r="203" spans="1:16" x14ac:dyDescent="0.25">
      <c r="L203" s="121">
        <v>44069.958333333328</v>
      </c>
      <c r="M203" s="118">
        <v>16.76818888888889</v>
      </c>
      <c r="N203" s="118"/>
      <c r="O203" s="118"/>
      <c r="P203" s="119"/>
    </row>
    <row r="204" spans="1:16" x14ac:dyDescent="0.25">
      <c r="L204" s="120">
        <v>44070</v>
      </c>
      <c r="M204" s="116">
        <v>15.198186111111111</v>
      </c>
      <c r="N204" s="116"/>
      <c r="O204" s="116"/>
      <c r="P204" s="117"/>
    </row>
    <row r="205" spans="1:16" x14ac:dyDescent="0.25">
      <c r="L205" s="121">
        <v>44070.041666666672</v>
      </c>
      <c r="M205" s="118">
        <v>14.208187777777779</v>
      </c>
      <c r="N205" s="118"/>
      <c r="O205" s="118"/>
      <c r="P205" s="119"/>
    </row>
    <row r="206" spans="1:16" x14ac:dyDescent="0.25">
      <c r="L206" s="120">
        <v>44070.083333333328</v>
      </c>
      <c r="M206" s="116">
        <v>14.67818888888889</v>
      </c>
      <c r="N206" s="116"/>
      <c r="O206" s="116"/>
      <c r="P206" s="117"/>
    </row>
    <row r="207" spans="1:16" x14ac:dyDescent="0.25">
      <c r="L207" s="121">
        <v>44070.125</v>
      </c>
      <c r="M207" s="118">
        <v>14.488186111111112</v>
      </c>
      <c r="N207" s="118"/>
      <c r="O207" s="118"/>
      <c r="P207" s="119"/>
    </row>
    <row r="208" spans="1:16" x14ac:dyDescent="0.25">
      <c r="L208" s="120">
        <v>44070.166666666672</v>
      </c>
      <c r="M208" s="116">
        <v>14.258185555555556</v>
      </c>
      <c r="N208" s="116"/>
      <c r="O208" s="116"/>
      <c r="P208" s="117"/>
    </row>
    <row r="209" spans="12:16" x14ac:dyDescent="0.25">
      <c r="L209" s="121">
        <v>44070.208333333328</v>
      </c>
      <c r="M209" s="118">
        <v>14.108187222222222</v>
      </c>
      <c r="N209" s="118"/>
      <c r="O209" s="118"/>
      <c r="P209" s="119"/>
    </row>
    <row r="210" spans="12:16" x14ac:dyDescent="0.25">
      <c r="L210" s="120">
        <v>44070.25</v>
      </c>
      <c r="M210" s="116">
        <v>13.878186666666666</v>
      </c>
      <c r="N210" s="116"/>
      <c r="O210" s="116"/>
      <c r="P210" s="117"/>
    </row>
    <row r="211" spans="12:16" x14ac:dyDescent="0.25">
      <c r="L211" s="121">
        <v>44070.291666666672</v>
      </c>
      <c r="M211" s="118">
        <v>14.048186666666664</v>
      </c>
      <c r="N211" s="118"/>
      <c r="O211" s="118"/>
      <c r="P211" s="119"/>
    </row>
    <row r="212" spans="12:16" x14ac:dyDescent="0.25">
      <c r="L212" s="120">
        <v>44070.333333333328</v>
      </c>
      <c r="M212" s="116">
        <v>15.778187777777775</v>
      </c>
      <c r="N212" s="116"/>
      <c r="O212" s="116"/>
      <c r="P212" s="117"/>
    </row>
    <row r="213" spans="12:16" x14ac:dyDescent="0.25">
      <c r="L213" s="121">
        <v>44070.375</v>
      </c>
      <c r="M213" s="118">
        <v>17.118187222222222</v>
      </c>
      <c r="N213" s="118"/>
      <c r="O213" s="118"/>
      <c r="P213" s="119"/>
    </row>
    <row r="214" spans="12:16" x14ac:dyDescent="0.25">
      <c r="L214" s="120">
        <v>44070.416666666672</v>
      </c>
      <c r="M214" s="116">
        <v>18.008185555555553</v>
      </c>
      <c r="N214" s="116"/>
      <c r="O214" s="116"/>
      <c r="P214" s="117"/>
    </row>
    <row r="215" spans="12:16" x14ac:dyDescent="0.25">
      <c r="L215" s="121">
        <v>44070.458333333328</v>
      </c>
      <c r="M215" s="118">
        <v>20.258188888888892</v>
      </c>
      <c r="N215" s="118"/>
      <c r="O215" s="118"/>
      <c r="P215" s="119"/>
    </row>
    <row r="216" spans="12:16" x14ac:dyDescent="0.25">
      <c r="L216" s="120">
        <v>44070.5</v>
      </c>
      <c r="M216" s="116">
        <v>21.078186111111112</v>
      </c>
      <c r="N216" s="116"/>
      <c r="O216" s="116"/>
      <c r="P216" s="117"/>
    </row>
    <row r="217" spans="12:16" x14ac:dyDescent="0.25">
      <c r="L217" s="121">
        <v>44070.541666666672</v>
      </c>
      <c r="M217" s="118">
        <v>21.338188888888887</v>
      </c>
      <c r="N217" s="118"/>
      <c r="O217" s="118"/>
      <c r="P217" s="119"/>
    </row>
    <row r="218" spans="12:16" x14ac:dyDescent="0.25">
      <c r="L218" s="120">
        <v>44070.583333333328</v>
      </c>
      <c r="M218" s="116">
        <v>20.808186111111109</v>
      </c>
      <c r="N218" s="116"/>
      <c r="O218" s="116"/>
      <c r="P218" s="117"/>
    </row>
    <row r="219" spans="12:16" x14ac:dyDescent="0.25">
      <c r="L219" s="121">
        <v>44070.625</v>
      </c>
      <c r="M219" s="118">
        <v>19.728188888888887</v>
      </c>
      <c r="N219" s="118"/>
      <c r="O219" s="118"/>
      <c r="P219" s="119"/>
    </row>
    <row r="220" spans="12:16" x14ac:dyDescent="0.25">
      <c r="L220" s="120">
        <v>44070.666666666672</v>
      </c>
      <c r="M220" s="116">
        <v>18.758188888888892</v>
      </c>
      <c r="N220" s="116"/>
      <c r="O220" s="116"/>
      <c r="P220" s="117"/>
    </row>
    <row r="221" spans="12:16" x14ac:dyDescent="0.25">
      <c r="L221" s="121">
        <v>44070.708333333328</v>
      </c>
      <c r="M221" s="118">
        <v>18.388188888888891</v>
      </c>
      <c r="N221" s="118"/>
      <c r="O221" s="118"/>
      <c r="P221" s="119"/>
    </row>
    <row r="222" spans="12:16" x14ac:dyDescent="0.25">
      <c r="L222" s="120">
        <v>44070.75</v>
      </c>
      <c r="M222" s="116">
        <v>18.408186111111114</v>
      </c>
      <c r="N222" s="116"/>
      <c r="O222" s="116"/>
      <c r="P222" s="117"/>
    </row>
    <row r="223" spans="12:16" x14ac:dyDescent="0.25">
      <c r="L223" s="121">
        <v>44070.791666666672</v>
      </c>
      <c r="M223" s="118">
        <v>18.10818888888889</v>
      </c>
      <c r="N223" s="118"/>
      <c r="O223" s="118"/>
      <c r="P223" s="119"/>
    </row>
    <row r="224" spans="12:16" x14ac:dyDescent="0.25">
      <c r="L224" s="120">
        <v>44070.833333333328</v>
      </c>
      <c r="M224" s="116">
        <v>16.778187222222218</v>
      </c>
      <c r="N224" s="116"/>
      <c r="O224" s="116"/>
      <c r="P224" s="117"/>
    </row>
    <row r="225" spans="12:16" x14ac:dyDescent="0.25">
      <c r="L225" s="121">
        <v>44070.875</v>
      </c>
      <c r="M225" s="118">
        <v>14.698187777777779</v>
      </c>
      <c r="N225" s="118"/>
      <c r="O225" s="118"/>
      <c r="P225" s="119"/>
    </row>
    <row r="226" spans="12:16" x14ac:dyDescent="0.25">
      <c r="L226" s="120">
        <v>44070.916666666672</v>
      </c>
      <c r="M226" s="116">
        <v>14.068188888888891</v>
      </c>
      <c r="N226" s="116"/>
      <c r="O226" s="116"/>
      <c r="P226" s="117"/>
    </row>
    <row r="227" spans="12:16" x14ac:dyDescent="0.25">
      <c r="L227" s="121">
        <v>44070.958333333328</v>
      </c>
      <c r="M227" s="118">
        <v>13.448187777777779</v>
      </c>
      <c r="N227" s="118">
        <v>13.448187777777779</v>
      </c>
      <c r="O227" s="122">
        <v>13.448187777777779</v>
      </c>
      <c r="P227" s="123">
        <v>13.448187777777779</v>
      </c>
    </row>
    <row r="228" spans="12:16" x14ac:dyDescent="0.25">
      <c r="L228" s="120">
        <v>44071</v>
      </c>
      <c r="M228" s="116"/>
      <c r="N228" s="116">
        <v>11.843366880362971</v>
      </c>
      <c r="O228" s="124">
        <v>10.389319511889385</v>
      </c>
      <c r="P228" s="125">
        <v>13.297414248836558</v>
      </c>
    </row>
    <row r="229" spans="12:16" x14ac:dyDescent="0.25">
      <c r="L229" s="121">
        <v>44071.041666666672</v>
      </c>
      <c r="M229" s="118"/>
      <c r="N229" s="118">
        <v>10.468365276849021</v>
      </c>
      <c r="O229" s="122">
        <v>8.4130596776049202</v>
      </c>
      <c r="P229" s="123">
        <v>12.523670876093121</v>
      </c>
    </row>
    <row r="230" spans="12:16" x14ac:dyDescent="0.25">
      <c r="L230" s="120">
        <v>44071.083333333343</v>
      </c>
      <c r="M230" s="116"/>
      <c r="N230" s="116">
        <v>9.4079540341885455</v>
      </c>
      <c r="O230" s="124">
        <v>6.8903093300952314</v>
      </c>
      <c r="P230" s="125">
        <v>11.92559873828186</v>
      </c>
    </row>
    <row r="231" spans="12:16" x14ac:dyDescent="0.25">
      <c r="L231" s="121">
        <v>44071.125000000015</v>
      </c>
      <c r="M231" s="118"/>
      <c r="N231" s="118">
        <v>8.412644089580267</v>
      </c>
      <c r="O231" s="122">
        <v>5.5045486256095</v>
      </c>
      <c r="P231" s="123">
        <v>11.320739553551034</v>
      </c>
    </row>
    <row r="232" spans="12:16" x14ac:dyDescent="0.25">
      <c r="L232" s="120">
        <v>44071.166666666686</v>
      </c>
      <c r="M232" s="116"/>
      <c r="N232" s="116">
        <v>7.4957319762961889</v>
      </c>
      <c r="O232" s="124">
        <v>4.2430809883562937</v>
      </c>
      <c r="P232" s="125">
        <v>10.748382964236084</v>
      </c>
    </row>
    <row r="233" spans="12:16" x14ac:dyDescent="0.25">
      <c r="L233" s="121">
        <v>44071.208333333358</v>
      </c>
      <c r="M233" s="118"/>
      <c r="N233" s="118">
        <v>6.9284917472733349</v>
      </c>
      <c r="O233" s="122">
        <v>3.3638463581927218</v>
      </c>
      <c r="P233" s="123">
        <v>10.493137136353948</v>
      </c>
    </row>
    <row r="234" spans="12:16" x14ac:dyDescent="0.25">
      <c r="L234" s="120">
        <v>44071.250000000029</v>
      </c>
      <c r="M234" s="116"/>
      <c r="N234" s="116">
        <v>7.1404281321693155</v>
      </c>
      <c r="O234" s="124">
        <v>3.288428864552984</v>
      </c>
      <c r="P234" s="125">
        <v>10.992427399785647</v>
      </c>
    </row>
    <row r="235" spans="12:16" x14ac:dyDescent="0.25">
      <c r="L235" s="121">
        <v>44071.291666666701</v>
      </c>
      <c r="M235" s="118"/>
      <c r="N235" s="118">
        <v>7.9489615854580631</v>
      </c>
      <c r="O235" s="122">
        <v>3.8290893178600607</v>
      </c>
      <c r="P235" s="123">
        <v>12.068833853056066</v>
      </c>
    </row>
    <row r="236" spans="12:16" x14ac:dyDescent="0.25">
      <c r="L236" s="120">
        <v>44071.333333333372</v>
      </c>
      <c r="M236" s="116"/>
      <c r="N236" s="116">
        <v>10.978884442847415</v>
      </c>
      <c r="O236" s="124">
        <v>6.6070371892004802</v>
      </c>
      <c r="P236" s="125">
        <v>15.35073169649435</v>
      </c>
    </row>
    <row r="237" spans="12:16" x14ac:dyDescent="0.25">
      <c r="L237" s="121">
        <v>44071.375000000044</v>
      </c>
      <c r="M237" s="118"/>
      <c r="N237" s="118">
        <v>13.643275647664034</v>
      </c>
      <c r="O237" s="122">
        <v>9.0327436490855995</v>
      </c>
      <c r="P237" s="123">
        <v>18.253807646242468</v>
      </c>
    </row>
    <row r="238" spans="12:16" x14ac:dyDescent="0.25">
      <c r="L238" s="120">
        <v>44071.416666666715</v>
      </c>
      <c r="M238" s="116"/>
      <c r="N238" s="116">
        <v>15.746614048842542</v>
      </c>
      <c r="O238" s="124">
        <v>10.908719627514515</v>
      </c>
      <c r="P238" s="125">
        <v>20.584508470170569</v>
      </c>
    </row>
    <row r="239" spans="12:16" x14ac:dyDescent="0.25">
      <c r="L239" s="121">
        <v>44071.458333333387</v>
      </c>
      <c r="M239" s="118"/>
      <c r="N239" s="118">
        <v>17.789193324802792</v>
      </c>
      <c r="O239" s="122">
        <v>12.733730536518092</v>
      </c>
      <c r="P239" s="123">
        <v>22.844656113087492</v>
      </c>
    </row>
    <row r="240" spans="12:16" x14ac:dyDescent="0.25">
      <c r="L240" s="120">
        <v>44071.500000000058</v>
      </c>
      <c r="M240" s="116"/>
      <c r="N240" s="116">
        <v>18.2183317603617</v>
      </c>
      <c r="O240" s="124">
        <v>12.953879817959095</v>
      </c>
      <c r="P240" s="125">
        <v>23.482783702764305</v>
      </c>
    </row>
    <row r="241" spans="12:16" x14ac:dyDescent="0.25">
      <c r="L241" s="121">
        <v>44071.54166666673</v>
      </c>
      <c r="M241" s="118"/>
      <c r="N241" s="118">
        <v>18.402048402563331</v>
      </c>
      <c r="O241" s="122">
        <v>12.936201952942737</v>
      </c>
      <c r="P241" s="123">
        <v>23.867894852183923</v>
      </c>
    </row>
    <row r="242" spans="12:16" x14ac:dyDescent="0.25">
      <c r="L242" s="120">
        <v>44071.583333333401</v>
      </c>
      <c r="M242" s="116"/>
      <c r="N242" s="116">
        <v>18.853598436079974</v>
      </c>
      <c r="O242" s="124">
        <v>13.193141060290509</v>
      </c>
      <c r="P242" s="125">
        <v>24.51405581186944</v>
      </c>
    </row>
    <row r="243" spans="12:16" x14ac:dyDescent="0.25">
      <c r="L243" s="121">
        <v>44071.625000000073</v>
      </c>
      <c r="M243" s="118"/>
      <c r="N243" s="118">
        <v>19.654080297029108</v>
      </c>
      <c r="O243" s="122">
        <v>13.805118050675322</v>
      </c>
      <c r="P243" s="123">
        <v>25.503042543382893</v>
      </c>
    </row>
    <row r="244" spans="12:16" x14ac:dyDescent="0.25">
      <c r="L244" s="120">
        <v>44071.666666666744</v>
      </c>
      <c r="M244" s="116"/>
      <c r="N244" s="116">
        <v>20.192284009790356</v>
      </c>
      <c r="O244" s="124">
        <v>14.160350106988929</v>
      </c>
      <c r="P244" s="125">
        <v>26.224217912591783</v>
      </c>
    </row>
    <row r="245" spans="12:16" x14ac:dyDescent="0.25">
      <c r="L245" s="121">
        <v>44071.708333333416</v>
      </c>
      <c r="M245" s="118"/>
      <c r="N245" s="118">
        <v>20.219679025357046</v>
      </c>
      <c r="O245" s="122">
        <v>14.009817217142883</v>
      </c>
      <c r="P245" s="123">
        <v>26.42954083357121</v>
      </c>
    </row>
    <row r="246" spans="12:16" x14ac:dyDescent="0.25">
      <c r="L246" s="120">
        <v>44071.750000000087</v>
      </c>
      <c r="M246" s="116"/>
      <c r="N246" s="116">
        <v>19.921788747452268</v>
      </c>
      <c r="O246" s="124">
        <v>13.538620662885307</v>
      </c>
      <c r="P246" s="125">
        <v>26.304956832019229</v>
      </c>
    </row>
    <row r="247" spans="12:16" x14ac:dyDescent="0.25">
      <c r="L247" s="121">
        <v>44071.791666666759</v>
      </c>
      <c r="M247" s="118"/>
      <c r="N247" s="118">
        <v>19.353088131769788</v>
      </c>
      <c r="O247" s="122">
        <v>12.800868340552089</v>
      </c>
      <c r="P247" s="123">
        <v>25.905307922987486</v>
      </c>
    </row>
    <row r="248" spans="12:16" x14ac:dyDescent="0.25">
      <c r="L248" s="120">
        <v>44071.83333333343</v>
      </c>
      <c r="M248" s="116"/>
      <c r="N248" s="116">
        <v>17.563624290657042</v>
      </c>
      <c r="O248" s="124">
        <v>10.846285822528738</v>
      </c>
      <c r="P248" s="125">
        <v>24.280962758785346</v>
      </c>
    </row>
    <row r="249" spans="12:16" x14ac:dyDescent="0.25">
      <c r="L249" s="121">
        <v>44071.875000000102</v>
      </c>
      <c r="M249" s="118"/>
      <c r="N249" s="118">
        <v>15.124978394562604</v>
      </c>
      <c r="O249" s="122">
        <v>8.2461707411057912</v>
      </c>
      <c r="P249" s="123">
        <v>22.003786048019414</v>
      </c>
    </row>
    <row r="250" spans="12:16" x14ac:dyDescent="0.25">
      <c r="L250" s="120">
        <v>44071.916666666773</v>
      </c>
      <c r="M250" s="116"/>
      <c r="N250" s="116">
        <v>13.844447938312868</v>
      </c>
      <c r="O250" s="124">
        <v>6.8075690609616686</v>
      </c>
      <c r="P250" s="125">
        <v>20.881326815664067</v>
      </c>
    </row>
    <row r="251" spans="12:16" x14ac:dyDescent="0.25">
      <c r="L251" s="121">
        <v>44071.958333333445</v>
      </c>
      <c r="M251" s="118"/>
      <c r="N251" s="118">
        <v>12.69703810073598</v>
      </c>
      <c r="O251" s="122">
        <v>5.5052616075689258</v>
      </c>
      <c r="P251" s="123">
        <v>19.888814593903035</v>
      </c>
    </row>
    <row r="252" spans="12:16" x14ac:dyDescent="0.25">
      <c r="L252" s="120">
        <v>44072.000000000116</v>
      </c>
      <c r="M252" s="116"/>
      <c r="N252" s="116">
        <v>11.092217203321173</v>
      </c>
      <c r="O252" s="124">
        <v>3.748221220876875</v>
      </c>
      <c r="P252" s="125">
        <v>18.436213185765471</v>
      </c>
    </row>
    <row r="253" spans="12:16" x14ac:dyDescent="0.25">
      <c r="L253" s="121">
        <v>44072.041666666788</v>
      </c>
      <c r="M253" s="118"/>
      <c r="N253" s="118">
        <v>9.717215599807222</v>
      </c>
      <c r="O253" s="122">
        <v>2.2240917617376965</v>
      </c>
      <c r="P253" s="123">
        <v>17.210339437876748</v>
      </c>
    </row>
    <row r="254" spans="12:16" x14ac:dyDescent="0.25">
      <c r="L254" s="120">
        <v>44072.083333333459</v>
      </c>
      <c r="M254" s="116"/>
      <c r="N254" s="116">
        <v>8.656804357146747</v>
      </c>
      <c r="O254" s="124">
        <v>1.0171799820508536</v>
      </c>
      <c r="P254" s="125">
        <v>16.296428732242639</v>
      </c>
    </row>
    <row r="255" spans="12:16" x14ac:dyDescent="0.25">
      <c r="L255" s="121">
        <v>44072.125000000131</v>
      </c>
      <c r="M255" s="118"/>
      <c r="N255" s="118">
        <v>7.6614944125384685</v>
      </c>
      <c r="O255" s="122">
        <v>-0.12215180491040378</v>
      </c>
      <c r="P255" s="123">
        <v>15.445140629987341</v>
      </c>
    </row>
    <row r="256" spans="12:16" x14ac:dyDescent="0.25">
      <c r="L256" s="120">
        <v>44072.166666666802</v>
      </c>
      <c r="M256" s="116"/>
      <c r="N256" s="116">
        <v>6.7445822992543905</v>
      </c>
      <c r="O256" s="124">
        <v>-1.1807424649867393</v>
      </c>
      <c r="P256" s="125">
        <v>14.66990706349552</v>
      </c>
    </row>
    <row r="257" spans="12:16" x14ac:dyDescent="0.25">
      <c r="L257" s="121">
        <v>44072.208333333474</v>
      </c>
      <c r="M257" s="118"/>
      <c r="N257" s="118">
        <v>6.1773420702315365</v>
      </c>
      <c r="O257" s="122">
        <v>-1.8874417062828437</v>
      </c>
      <c r="P257" s="123">
        <v>14.242125846745918</v>
      </c>
    </row>
    <row r="258" spans="12:16" x14ac:dyDescent="0.25">
      <c r="L258" s="120">
        <v>44072.250000000146</v>
      </c>
      <c r="M258" s="116"/>
      <c r="N258" s="116">
        <v>6.389278455127517</v>
      </c>
      <c r="O258" s="124">
        <v>-1.8128582723735054</v>
      </c>
      <c r="P258" s="125">
        <v>14.591415182628539</v>
      </c>
    </row>
    <row r="259" spans="12:16" x14ac:dyDescent="0.25">
      <c r="L259" s="121">
        <v>44072.291666666817</v>
      </c>
      <c r="M259" s="118"/>
      <c r="N259" s="118">
        <v>7.1978119084162646</v>
      </c>
      <c r="O259" s="122">
        <v>-1.1396760496725538</v>
      </c>
      <c r="P259" s="123">
        <v>15.535299866505083</v>
      </c>
    </row>
    <row r="260" spans="12:16" x14ac:dyDescent="0.25">
      <c r="L260" s="120">
        <v>44072.333333333489</v>
      </c>
      <c r="M260" s="116"/>
      <c r="N260" s="116">
        <v>10.227734765805616</v>
      </c>
      <c r="O260" s="124">
        <v>1.7568010950464288</v>
      </c>
      <c r="P260" s="125">
        <v>18.698668436564802</v>
      </c>
    </row>
    <row r="261" spans="12:16" x14ac:dyDescent="0.25">
      <c r="L261" s="121">
        <v>44072.37500000016</v>
      </c>
      <c r="M261" s="118"/>
      <c r="N261" s="118">
        <v>12.892125970622235</v>
      </c>
      <c r="O261" s="122">
        <v>4.289563181865292</v>
      </c>
      <c r="P261" s="123">
        <v>21.49468875937918</v>
      </c>
    </row>
    <row r="262" spans="12:16" x14ac:dyDescent="0.25">
      <c r="L262" s="120">
        <v>44072.416666666832</v>
      </c>
      <c r="M262" s="116"/>
      <c r="N262" s="116">
        <v>14.995464371800743</v>
      </c>
      <c r="O262" s="124">
        <v>6.2630066696360576</v>
      </c>
      <c r="P262" s="125">
        <v>23.727922073965431</v>
      </c>
    </row>
    <row r="263" spans="12:16" x14ac:dyDescent="0.25">
      <c r="L263" s="121">
        <v>44072.458333333503</v>
      </c>
      <c r="M263" s="118"/>
      <c r="N263" s="118">
        <v>17.038043647760993</v>
      </c>
      <c r="O263" s="122">
        <v>8.1773487292075817</v>
      </c>
      <c r="P263" s="123">
        <v>25.898738566314407</v>
      </c>
    </row>
    <row r="264" spans="12:16" x14ac:dyDescent="0.25">
      <c r="L264" s="120">
        <v>44072.500000000175</v>
      </c>
      <c r="M264" s="116"/>
      <c r="N264" s="116">
        <v>17.467182083319905</v>
      </c>
      <c r="O264" s="124">
        <v>8.4798364506115487</v>
      </c>
      <c r="P264" s="125">
        <v>26.454527716028259</v>
      </c>
    </row>
    <row r="265" spans="12:16" x14ac:dyDescent="0.25">
      <c r="L265" s="121">
        <v>44072.541666666846</v>
      </c>
      <c r="M265" s="118"/>
      <c r="N265" s="118">
        <v>17.650898725521529</v>
      </c>
      <c r="O265" s="122">
        <v>8.5384224981257084</v>
      </c>
      <c r="P265" s="123">
        <v>26.763374952917349</v>
      </c>
    </row>
    <row r="266" spans="12:16" x14ac:dyDescent="0.25">
      <c r="L266" s="120">
        <v>44072.583333333518</v>
      </c>
      <c r="M266" s="116"/>
      <c r="N266" s="116">
        <v>18.102448759038175</v>
      </c>
      <c r="O266" s="124">
        <v>8.8663000439371853</v>
      </c>
      <c r="P266" s="125">
        <v>27.338597474139164</v>
      </c>
    </row>
    <row r="267" spans="12:16" x14ac:dyDescent="0.25">
      <c r="L267" s="121">
        <v>44072.625000000189</v>
      </c>
      <c r="M267" s="118"/>
      <c r="N267" s="118">
        <v>18.902930619987309</v>
      </c>
      <c r="O267" s="122">
        <v>9.5445094909670569</v>
      </c>
      <c r="P267" s="123">
        <v>28.261351749007559</v>
      </c>
    </row>
    <row r="268" spans="12:16" x14ac:dyDescent="0.25">
      <c r="L268" s="120">
        <v>44072.666666666861</v>
      </c>
      <c r="M268" s="116"/>
      <c r="N268" s="116">
        <v>19.441134332748558</v>
      </c>
      <c r="O268" s="124">
        <v>9.9617864624963826</v>
      </c>
      <c r="P268" s="125">
        <v>28.920482203000731</v>
      </c>
    </row>
    <row r="269" spans="12:16" x14ac:dyDescent="0.25">
      <c r="L269" s="121">
        <v>44072.708333333532</v>
      </c>
      <c r="M269" s="118"/>
      <c r="N269" s="118">
        <v>19.468529348315247</v>
      </c>
      <c r="O269" s="122">
        <v>9.8695493312793499</v>
      </c>
      <c r="P269" s="123">
        <v>29.067509365351142</v>
      </c>
    </row>
    <row r="270" spans="12:16" x14ac:dyDescent="0.25">
      <c r="L270" s="120">
        <v>44072.750000000204</v>
      </c>
      <c r="M270" s="116"/>
      <c r="N270" s="116">
        <v>19.17063907041047</v>
      </c>
      <c r="O270" s="124">
        <v>9.4532734694257936</v>
      </c>
      <c r="P270" s="125">
        <v>28.888004671395144</v>
      </c>
    </row>
    <row r="271" spans="12:16" x14ac:dyDescent="0.25">
      <c r="L271" s="121">
        <v>44072.791666666875</v>
      </c>
      <c r="M271" s="118"/>
      <c r="N271" s="118">
        <v>18.601938454727986</v>
      </c>
      <c r="O271" s="122">
        <v>8.7673886002100208</v>
      </c>
      <c r="P271" s="123">
        <v>28.436488309245952</v>
      </c>
    </row>
    <row r="272" spans="12:16" x14ac:dyDescent="0.25">
      <c r="L272" s="120">
        <v>44072.833333333547</v>
      </c>
      <c r="M272" s="116"/>
      <c r="N272" s="116">
        <v>16.812474613615244</v>
      </c>
      <c r="O272" s="124">
        <v>6.8618991805380638</v>
      </c>
      <c r="P272" s="125">
        <v>26.763050046692424</v>
      </c>
    </row>
    <row r="273" spans="12:16" x14ac:dyDescent="0.25">
      <c r="L273" s="121">
        <v>44072.875000000218</v>
      </c>
      <c r="M273" s="118"/>
      <c r="N273" s="118">
        <v>14.373828717520805</v>
      </c>
      <c r="O273" s="122">
        <v>4.3083461023260838</v>
      </c>
      <c r="P273" s="123">
        <v>24.439311332715526</v>
      </c>
    </row>
    <row r="274" spans="12:16" x14ac:dyDescent="0.25">
      <c r="L274" s="120">
        <v>44072.91666666689</v>
      </c>
      <c r="M274" s="116"/>
      <c r="N274" s="116">
        <v>13.09329826127107</v>
      </c>
      <c r="O274" s="124">
        <v>2.9139887782171723</v>
      </c>
      <c r="P274" s="125">
        <v>23.272607744324965</v>
      </c>
    </row>
    <row r="275" spans="12:16" x14ac:dyDescent="0.25">
      <c r="L275" s="121">
        <v>44072.958333333561</v>
      </c>
      <c r="M275" s="118"/>
      <c r="N275" s="118">
        <v>11.945888423694182</v>
      </c>
      <c r="O275" s="122">
        <v>1.653796337880042</v>
      </c>
      <c r="P275" s="123">
        <v>22.237980509508322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0497-3E1A-4592-BA3B-7176C35E7BCB}">
  <dimension ref="A1:E241"/>
  <sheetViews>
    <sheetView workbookViewId="0">
      <selection activeCell="H6" sqref="H6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621</v>
      </c>
      <c r="B1" t="s">
        <v>460</v>
      </c>
      <c r="C1" t="s">
        <v>622</v>
      </c>
      <c r="D1" t="s">
        <v>623</v>
      </c>
      <c r="E1" t="s">
        <v>624</v>
      </c>
    </row>
    <row r="2" spans="1:5" x14ac:dyDescent="0.25">
      <c r="A2" s="23">
        <v>44063</v>
      </c>
      <c r="B2">
        <v>21.108186666666668</v>
      </c>
    </row>
    <row r="3" spans="1:5" x14ac:dyDescent="0.25">
      <c r="A3" s="23">
        <v>44063.041666666672</v>
      </c>
      <c r="B3">
        <v>19.728188888888887</v>
      </c>
    </row>
    <row r="4" spans="1:5" x14ac:dyDescent="0.25">
      <c r="A4" s="23">
        <v>44063.083333333328</v>
      </c>
      <c r="B4">
        <v>18.448183333333329</v>
      </c>
    </row>
    <row r="5" spans="1:5" x14ac:dyDescent="0.25">
      <c r="A5" s="23">
        <v>44063.125</v>
      </c>
      <c r="B5">
        <v>17.068186666666666</v>
      </c>
    </row>
    <row r="6" spans="1:5" x14ac:dyDescent="0.25">
      <c r="A6" s="23">
        <v>44063.166666666672</v>
      </c>
      <c r="B6">
        <v>15.978186111111109</v>
      </c>
    </row>
    <row r="7" spans="1:5" x14ac:dyDescent="0.25">
      <c r="A7" s="23">
        <v>44063.208333333328</v>
      </c>
      <c r="B7">
        <v>14.498187222222221</v>
      </c>
    </row>
    <row r="8" spans="1:5" x14ac:dyDescent="0.25">
      <c r="A8" s="23">
        <v>44063.25</v>
      </c>
      <c r="B8">
        <v>15.468186111111109</v>
      </c>
    </row>
    <row r="9" spans="1:5" x14ac:dyDescent="0.25">
      <c r="A9" s="23">
        <v>44063.291666666672</v>
      </c>
      <c r="B9">
        <v>16.008186111111112</v>
      </c>
    </row>
    <row r="10" spans="1:5" x14ac:dyDescent="0.25">
      <c r="A10" s="23">
        <v>44063.333333333328</v>
      </c>
      <c r="B10">
        <v>19.038188888888886</v>
      </c>
    </row>
    <row r="11" spans="1:5" x14ac:dyDescent="0.25">
      <c r="A11" s="23">
        <v>44063.375</v>
      </c>
      <c r="B11">
        <v>22.688188888888888</v>
      </c>
    </row>
    <row r="12" spans="1:5" x14ac:dyDescent="0.25">
      <c r="A12" s="23">
        <v>44063.416666666672</v>
      </c>
      <c r="B12">
        <v>25.438188888888892</v>
      </c>
    </row>
    <row r="13" spans="1:5" x14ac:dyDescent="0.25">
      <c r="A13" s="23">
        <v>44063.458333333328</v>
      </c>
      <c r="B13">
        <v>28.10818888888889</v>
      </c>
    </row>
    <row r="14" spans="1:5" x14ac:dyDescent="0.25">
      <c r="A14" s="23">
        <v>44063.5</v>
      </c>
      <c r="B14">
        <v>29.698183333333329</v>
      </c>
    </row>
    <row r="15" spans="1:5" x14ac:dyDescent="0.25">
      <c r="A15" s="23">
        <v>44063.541666666672</v>
      </c>
      <c r="B15">
        <v>30.588188888888887</v>
      </c>
    </row>
    <row r="16" spans="1:5" x14ac:dyDescent="0.25">
      <c r="A16" s="23">
        <v>44063.583333333328</v>
      </c>
      <c r="B16">
        <v>31.188183333333331</v>
      </c>
    </row>
    <row r="17" spans="1:2" x14ac:dyDescent="0.25">
      <c r="A17" s="23">
        <v>44063.625</v>
      </c>
      <c r="B17">
        <v>31.63818333333333</v>
      </c>
    </row>
    <row r="18" spans="1:2" x14ac:dyDescent="0.25">
      <c r="A18" s="23">
        <v>44063.666666666672</v>
      </c>
      <c r="B18">
        <v>31.868183333333331</v>
      </c>
    </row>
    <row r="19" spans="1:2" x14ac:dyDescent="0.25">
      <c r="A19" s="23">
        <v>44063.708333333328</v>
      </c>
      <c r="B19">
        <v>31.848188888888888</v>
      </c>
    </row>
    <row r="20" spans="1:2" x14ac:dyDescent="0.25">
      <c r="A20" s="23">
        <v>44063.75</v>
      </c>
      <c r="B20">
        <v>31.498183333333333</v>
      </c>
    </row>
    <row r="21" spans="1:2" x14ac:dyDescent="0.25">
      <c r="A21" s="23">
        <v>44063.791666666672</v>
      </c>
      <c r="B21">
        <v>30.678183333333333</v>
      </c>
    </row>
    <row r="22" spans="1:2" x14ac:dyDescent="0.25">
      <c r="A22" s="23">
        <v>44063.833333333328</v>
      </c>
      <c r="B22">
        <v>28.958188888888891</v>
      </c>
    </row>
    <row r="23" spans="1:2" x14ac:dyDescent="0.25">
      <c r="A23" s="23">
        <v>44063.875</v>
      </c>
      <c r="B23">
        <v>27.208183333333331</v>
      </c>
    </row>
    <row r="24" spans="1:2" x14ac:dyDescent="0.25">
      <c r="A24" s="23">
        <v>44063.916666666672</v>
      </c>
      <c r="B24">
        <v>26.068188888888891</v>
      </c>
    </row>
    <row r="25" spans="1:2" x14ac:dyDescent="0.25">
      <c r="A25" s="23">
        <v>44063.958333333328</v>
      </c>
      <c r="B25">
        <v>24.888188888888884</v>
      </c>
    </row>
    <row r="26" spans="1:2" x14ac:dyDescent="0.25">
      <c r="A26" s="23">
        <v>44064</v>
      </c>
      <c r="B26">
        <v>22.218188888888886</v>
      </c>
    </row>
    <row r="27" spans="1:2" x14ac:dyDescent="0.25">
      <c r="A27" s="23">
        <v>44064.041666666672</v>
      </c>
      <c r="B27">
        <v>20.048183333333334</v>
      </c>
    </row>
    <row r="28" spans="1:2" x14ac:dyDescent="0.25">
      <c r="A28" s="23">
        <v>44064.083333333328</v>
      </c>
      <c r="B28">
        <v>18.258188888888888</v>
      </c>
    </row>
    <row r="29" spans="1:2" x14ac:dyDescent="0.25">
      <c r="A29" s="23">
        <v>44064.125</v>
      </c>
      <c r="B29">
        <v>16.788186111111113</v>
      </c>
    </row>
    <row r="30" spans="1:2" x14ac:dyDescent="0.25">
      <c r="A30" s="23">
        <v>44064.166666666672</v>
      </c>
      <c r="B30">
        <v>15.688188888888888</v>
      </c>
    </row>
    <row r="31" spans="1:2" x14ac:dyDescent="0.25">
      <c r="A31" s="23">
        <v>44064.208333333328</v>
      </c>
      <c r="B31">
        <v>14.708188888888888</v>
      </c>
    </row>
    <row r="32" spans="1:2" x14ac:dyDescent="0.25">
      <c r="A32" s="23">
        <v>44064.25</v>
      </c>
      <c r="B32">
        <v>15.708188888888889</v>
      </c>
    </row>
    <row r="33" spans="1:2" x14ac:dyDescent="0.25">
      <c r="A33" s="23">
        <v>44064.291666666672</v>
      </c>
      <c r="B33">
        <v>14.99818888888889</v>
      </c>
    </row>
    <row r="34" spans="1:2" x14ac:dyDescent="0.25">
      <c r="A34" s="23">
        <v>44064.333333333328</v>
      </c>
      <c r="B34">
        <v>15.598186666666665</v>
      </c>
    </row>
    <row r="35" spans="1:2" x14ac:dyDescent="0.25">
      <c r="A35" s="23">
        <v>44064.375</v>
      </c>
      <c r="B35">
        <v>17.26818888888889</v>
      </c>
    </row>
    <row r="36" spans="1:2" x14ac:dyDescent="0.25">
      <c r="A36" s="23">
        <v>44064.416666666672</v>
      </c>
      <c r="B36">
        <v>19.668188888888885</v>
      </c>
    </row>
    <row r="37" spans="1:2" x14ac:dyDescent="0.25">
      <c r="A37" s="23">
        <v>44064.458333333328</v>
      </c>
      <c r="B37">
        <v>20.448183333333333</v>
      </c>
    </row>
    <row r="38" spans="1:2" x14ac:dyDescent="0.25">
      <c r="A38" s="23">
        <v>44064.5</v>
      </c>
      <c r="B38">
        <v>21.308188888888893</v>
      </c>
    </row>
    <row r="39" spans="1:2" x14ac:dyDescent="0.25">
      <c r="A39" s="23">
        <v>44064.541666666672</v>
      </c>
      <c r="B39">
        <v>23.098188888888888</v>
      </c>
    </row>
    <row r="40" spans="1:2" x14ac:dyDescent="0.25">
      <c r="A40" s="23">
        <v>44064.583333333328</v>
      </c>
      <c r="B40">
        <v>24.228183333333334</v>
      </c>
    </row>
    <row r="41" spans="1:2" x14ac:dyDescent="0.25">
      <c r="A41" s="23">
        <v>44064.625</v>
      </c>
      <c r="B41">
        <v>24.968183333333332</v>
      </c>
    </row>
    <row r="42" spans="1:2" x14ac:dyDescent="0.25">
      <c r="A42" s="23">
        <v>44064.666666666672</v>
      </c>
      <c r="B42">
        <v>25.348188888888888</v>
      </c>
    </row>
    <row r="43" spans="1:2" x14ac:dyDescent="0.25">
      <c r="A43" s="23">
        <v>44064.708333333328</v>
      </c>
      <c r="B43">
        <v>25.378188888888889</v>
      </c>
    </row>
    <row r="44" spans="1:2" x14ac:dyDescent="0.25">
      <c r="A44" s="23">
        <v>44064.75</v>
      </c>
      <c r="B44">
        <v>25.17818888888889</v>
      </c>
    </row>
    <row r="45" spans="1:2" x14ac:dyDescent="0.25">
      <c r="A45" s="23">
        <v>44064.791666666672</v>
      </c>
      <c r="B45">
        <v>25.238188888888892</v>
      </c>
    </row>
    <row r="46" spans="1:2" x14ac:dyDescent="0.25">
      <c r="A46" s="23">
        <v>44064.833333333328</v>
      </c>
      <c r="B46">
        <v>23.418188888888885</v>
      </c>
    </row>
    <row r="47" spans="1:2" x14ac:dyDescent="0.25">
      <c r="A47" s="23">
        <v>44064.875</v>
      </c>
      <c r="B47">
        <v>20.328188888888885</v>
      </c>
    </row>
    <row r="48" spans="1:2" x14ac:dyDescent="0.25">
      <c r="A48" s="23">
        <v>44064.916666666672</v>
      </c>
      <c r="B48">
        <v>18.678188888888887</v>
      </c>
    </row>
    <row r="49" spans="1:2" x14ac:dyDescent="0.25">
      <c r="A49" s="23">
        <v>44064.958333333328</v>
      </c>
      <c r="B49">
        <v>17.538185000000002</v>
      </c>
    </row>
    <row r="50" spans="1:2" x14ac:dyDescent="0.25">
      <c r="A50" s="23">
        <v>44065</v>
      </c>
      <c r="B50">
        <v>16.528186666666667</v>
      </c>
    </row>
    <row r="51" spans="1:2" x14ac:dyDescent="0.25">
      <c r="A51" s="23">
        <v>44065.041666666672</v>
      </c>
      <c r="B51">
        <v>15.688188888888888</v>
      </c>
    </row>
    <row r="52" spans="1:2" x14ac:dyDescent="0.25">
      <c r="A52" s="23">
        <v>44065.083333333328</v>
      </c>
      <c r="B52">
        <v>15.138187222222221</v>
      </c>
    </row>
    <row r="53" spans="1:2" x14ac:dyDescent="0.25">
      <c r="A53" s="23">
        <v>44065.125</v>
      </c>
      <c r="B53">
        <v>14.438188888888888</v>
      </c>
    </row>
    <row r="54" spans="1:2" x14ac:dyDescent="0.25">
      <c r="A54" s="23">
        <v>44065.166666666672</v>
      </c>
      <c r="B54">
        <v>13.258188888888887</v>
      </c>
    </row>
    <row r="55" spans="1:2" x14ac:dyDescent="0.25">
      <c r="A55" s="23">
        <v>44065.208333333328</v>
      </c>
      <c r="B55">
        <v>12.338188888888888</v>
      </c>
    </row>
    <row r="56" spans="1:2" x14ac:dyDescent="0.25">
      <c r="A56" s="23">
        <v>44065.25</v>
      </c>
      <c r="B56">
        <v>11.758185555555556</v>
      </c>
    </row>
    <row r="57" spans="1:2" x14ac:dyDescent="0.25">
      <c r="A57" s="23">
        <v>44065.291666666672</v>
      </c>
      <c r="B57">
        <v>13.998188888888887</v>
      </c>
    </row>
    <row r="58" spans="1:2" x14ac:dyDescent="0.25">
      <c r="A58" s="23">
        <v>44065.333333333328</v>
      </c>
      <c r="B58">
        <v>19.938183333333331</v>
      </c>
    </row>
    <row r="59" spans="1:2" x14ac:dyDescent="0.25">
      <c r="A59" s="23">
        <v>44065.375</v>
      </c>
      <c r="B59">
        <v>23.688183333333331</v>
      </c>
    </row>
    <row r="60" spans="1:2" x14ac:dyDescent="0.25">
      <c r="A60" s="23">
        <v>44065.416666666672</v>
      </c>
      <c r="B60">
        <v>25.628188888888889</v>
      </c>
    </row>
    <row r="61" spans="1:2" x14ac:dyDescent="0.25">
      <c r="A61" s="23">
        <v>44065.458333333328</v>
      </c>
      <c r="B61">
        <v>25.568186666666662</v>
      </c>
    </row>
    <row r="62" spans="1:2" x14ac:dyDescent="0.25">
      <c r="A62" s="23">
        <v>44065.5</v>
      </c>
      <c r="B62">
        <v>24.218186111111113</v>
      </c>
    </row>
    <row r="63" spans="1:2" x14ac:dyDescent="0.25">
      <c r="A63" s="23">
        <v>44065.541666666672</v>
      </c>
      <c r="B63">
        <v>21.988186111111109</v>
      </c>
    </row>
    <row r="64" spans="1:2" x14ac:dyDescent="0.25">
      <c r="A64" s="23">
        <v>44065.583333333328</v>
      </c>
      <c r="B64">
        <v>21.528183333333335</v>
      </c>
    </row>
    <row r="65" spans="1:2" x14ac:dyDescent="0.25">
      <c r="A65" s="23">
        <v>44065.625</v>
      </c>
      <c r="B65">
        <v>22.668185555555556</v>
      </c>
    </row>
    <row r="66" spans="1:2" x14ac:dyDescent="0.25">
      <c r="A66" s="23">
        <v>44065.666666666672</v>
      </c>
      <c r="B66">
        <v>23.608186666666668</v>
      </c>
    </row>
    <row r="67" spans="1:2" x14ac:dyDescent="0.25">
      <c r="A67" s="23">
        <v>44065.708333333328</v>
      </c>
      <c r="B67">
        <v>23.65818333333333</v>
      </c>
    </row>
    <row r="68" spans="1:2" x14ac:dyDescent="0.25">
      <c r="A68" s="23">
        <v>44065.75</v>
      </c>
      <c r="B68">
        <v>23.258188888888888</v>
      </c>
    </row>
    <row r="69" spans="1:2" x14ac:dyDescent="0.25">
      <c r="A69" s="23">
        <v>44065.791666666672</v>
      </c>
      <c r="B69">
        <v>22.298185555555559</v>
      </c>
    </row>
    <row r="70" spans="1:2" x14ac:dyDescent="0.25">
      <c r="A70" s="23">
        <v>44065.833333333328</v>
      </c>
      <c r="B70">
        <v>20.498186666666669</v>
      </c>
    </row>
    <row r="71" spans="1:2" x14ac:dyDescent="0.25">
      <c r="A71" s="23">
        <v>44065.875</v>
      </c>
      <c r="B71">
        <v>18.048188888888888</v>
      </c>
    </row>
    <row r="72" spans="1:2" x14ac:dyDescent="0.25">
      <c r="A72" s="23">
        <v>44065.916666666672</v>
      </c>
      <c r="B72">
        <v>17.008188888888888</v>
      </c>
    </row>
    <row r="73" spans="1:2" x14ac:dyDescent="0.25">
      <c r="A73" s="23">
        <v>44065.958333333328</v>
      </c>
      <c r="B73">
        <v>15.898187222222223</v>
      </c>
    </row>
    <row r="74" spans="1:2" x14ac:dyDescent="0.25">
      <c r="A74" s="23">
        <v>44066</v>
      </c>
      <c r="B74">
        <v>14.798185555555554</v>
      </c>
    </row>
    <row r="75" spans="1:2" x14ac:dyDescent="0.25">
      <c r="A75" s="23">
        <v>44066.041666666672</v>
      </c>
      <c r="B75">
        <v>13.738187222222223</v>
      </c>
    </row>
    <row r="76" spans="1:2" x14ac:dyDescent="0.25">
      <c r="A76" s="23">
        <v>44066.083333333328</v>
      </c>
      <c r="B76">
        <v>12.958187777777779</v>
      </c>
    </row>
    <row r="77" spans="1:2" x14ac:dyDescent="0.25">
      <c r="A77" s="23">
        <v>44066.125</v>
      </c>
      <c r="B77">
        <v>12.228186111111109</v>
      </c>
    </row>
    <row r="78" spans="1:2" x14ac:dyDescent="0.25">
      <c r="A78" s="23">
        <v>44066.166666666672</v>
      </c>
      <c r="B78">
        <v>11.848186666666665</v>
      </c>
    </row>
    <row r="79" spans="1:2" x14ac:dyDescent="0.25">
      <c r="A79" s="23">
        <v>44066.208333333328</v>
      </c>
      <c r="B79">
        <v>12.17818888888889</v>
      </c>
    </row>
    <row r="80" spans="1:2" x14ac:dyDescent="0.25">
      <c r="A80" s="23">
        <v>44066.25</v>
      </c>
      <c r="B80">
        <v>12.528186111111113</v>
      </c>
    </row>
    <row r="81" spans="1:2" x14ac:dyDescent="0.25">
      <c r="A81" s="23">
        <v>44066.291666666672</v>
      </c>
      <c r="B81">
        <v>13.538186666666665</v>
      </c>
    </row>
    <row r="82" spans="1:2" x14ac:dyDescent="0.25">
      <c r="A82" s="23">
        <v>44066.333333333328</v>
      </c>
      <c r="B82">
        <v>16.178188888888887</v>
      </c>
    </row>
    <row r="83" spans="1:2" x14ac:dyDescent="0.25">
      <c r="A83" s="23">
        <v>44066.375</v>
      </c>
      <c r="B83">
        <v>18.788188888888893</v>
      </c>
    </row>
    <row r="84" spans="1:2" x14ac:dyDescent="0.25">
      <c r="A84" s="23">
        <v>44066.416666666672</v>
      </c>
      <c r="B84">
        <v>20.778185555555556</v>
      </c>
    </row>
    <row r="85" spans="1:2" x14ac:dyDescent="0.25">
      <c r="A85" s="23">
        <v>44066.458333333328</v>
      </c>
      <c r="B85">
        <v>22.488188888888889</v>
      </c>
    </row>
    <row r="86" spans="1:2" x14ac:dyDescent="0.25">
      <c r="A86" s="23">
        <v>44066.5</v>
      </c>
      <c r="B86">
        <v>23.938188888888888</v>
      </c>
    </row>
    <row r="87" spans="1:2" x14ac:dyDescent="0.25">
      <c r="A87" s="23">
        <v>44066.541666666672</v>
      </c>
      <c r="B87">
        <v>25.248183333333333</v>
      </c>
    </row>
    <row r="88" spans="1:2" x14ac:dyDescent="0.25">
      <c r="A88" s="23">
        <v>44066.583333333328</v>
      </c>
      <c r="B88">
        <v>26.318188888888884</v>
      </c>
    </row>
    <row r="89" spans="1:2" x14ac:dyDescent="0.25">
      <c r="A89" s="23">
        <v>44066.625</v>
      </c>
      <c r="B89">
        <v>27.10818888888889</v>
      </c>
    </row>
    <row r="90" spans="1:2" x14ac:dyDescent="0.25">
      <c r="A90" s="23">
        <v>44066.666666666672</v>
      </c>
      <c r="B90">
        <v>27.468183333333332</v>
      </c>
    </row>
    <row r="91" spans="1:2" x14ac:dyDescent="0.25">
      <c r="A91" s="23">
        <v>44066.708333333328</v>
      </c>
      <c r="B91">
        <v>27.67818888888889</v>
      </c>
    </row>
    <row r="92" spans="1:2" x14ac:dyDescent="0.25">
      <c r="A92" s="23">
        <v>44066.75</v>
      </c>
      <c r="B92">
        <v>27.668185555555556</v>
      </c>
    </row>
    <row r="93" spans="1:2" x14ac:dyDescent="0.25">
      <c r="A93" s="23">
        <v>44066.791666666672</v>
      </c>
      <c r="B93">
        <v>26.728183333333334</v>
      </c>
    </row>
    <row r="94" spans="1:2" x14ac:dyDescent="0.25">
      <c r="A94" s="23">
        <v>44066.833333333328</v>
      </c>
      <c r="B94">
        <v>24.218186111111113</v>
      </c>
    </row>
    <row r="95" spans="1:2" x14ac:dyDescent="0.25">
      <c r="A95" s="23">
        <v>44066.875</v>
      </c>
      <c r="B95">
        <v>20.848183333333335</v>
      </c>
    </row>
    <row r="96" spans="1:2" x14ac:dyDescent="0.25">
      <c r="A96" s="23">
        <v>44066.916666666672</v>
      </c>
      <c r="B96">
        <v>18.818188888888884</v>
      </c>
    </row>
    <row r="97" spans="1:2" x14ac:dyDescent="0.25">
      <c r="A97" s="23">
        <v>44066.958333333328</v>
      </c>
      <c r="B97">
        <v>17.67818888888889</v>
      </c>
    </row>
    <row r="98" spans="1:2" x14ac:dyDescent="0.25">
      <c r="A98" s="23">
        <v>44067</v>
      </c>
      <c r="B98">
        <v>16.578186666666667</v>
      </c>
    </row>
    <row r="99" spans="1:2" x14ac:dyDescent="0.25">
      <c r="A99" s="23">
        <v>44067.041666666672</v>
      </c>
      <c r="B99">
        <v>15.51818888888889</v>
      </c>
    </row>
    <row r="100" spans="1:2" x14ac:dyDescent="0.25">
      <c r="A100" s="23">
        <v>44067.083333333328</v>
      </c>
      <c r="B100">
        <v>14.558186111111111</v>
      </c>
    </row>
    <row r="101" spans="1:2" x14ac:dyDescent="0.25">
      <c r="A101" s="23">
        <v>44067.125</v>
      </c>
      <c r="B101">
        <v>13.618187222222222</v>
      </c>
    </row>
    <row r="102" spans="1:2" x14ac:dyDescent="0.25">
      <c r="A102" s="23">
        <v>44067.166666666672</v>
      </c>
      <c r="B102">
        <v>12.698186111111111</v>
      </c>
    </row>
    <row r="103" spans="1:2" x14ac:dyDescent="0.25">
      <c r="A103" s="23">
        <v>44067.208333333328</v>
      </c>
      <c r="B103">
        <v>11.838188888888888</v>
      </c>
    </row>
    <row r="104" spans="1:2" x14ac:dyDescent="0.25">
      <c r="A104" s="23">
        <v>44067.25</v>
      </c>
      <c r="B104">
        <v>11.168187222222221</v>
      </c>
    </row>
    <row r="105" spans="1:2" x14ac:dyDescent="0.25">
      <c r="A105" s="23">
        <v>44067.291666666672</v>
      </c>
      <c r="B105">
        <v>12.018186666666667</v>
      </c>
    </row>
    <row r="106" spans="1:2" x14ac:dyDescent="0.25">
      <c r="A106" s="23">
        <v>44067.333333333328</v>
      </c>
      <c r="B106">
        <v>15.33818777777778</v>
      </c>
    </row>
    <row r="107" spans="1:2" x14ac:dyDescent="0.25">
      <c r="A107" s="23">
        <v>44067.375</v>
      </c>
      <c r="B107">
        <v>18.10818888888889</v>
      </c>
    </row>
    <row r="108" spans="1:2" x14ac:dyDescent="0.25">
      <c r="A108" s="23">
        <v>44067.416666666672</v>
      </c>
      <c r="B108">
        <v>20.338185555555555</v>
      </c>
    </row>
    <row r="109" spans="1:2" x14ac:dyDescent="0.25">
      <c r="A109" s="23">
        <v>44067.458333333328</v>
      </c>
      <c r="B109">
        <v>22.44818888888889</v>
      </c>
    </row>
    <row r="110" spans="1:2" x14ac:dyDescent="0.25">
      <c r="A110" s="23">
        <v>44067.5</v>
      </c>
      <c r="B110">
        <v>24.328188888888889</v>
      </c>
    </row>
    <row r="111" spans="1:2" x14ac:dyDescent="0.25">
      <c r="A111" s="23">
        <v>44067.541666666672</v>
      </c>
      <c r="B111">
        <v>26.118183333333334</v>
      </c>
    </row>
    <row r="112" spans="1:2" x14ac:dyDescent="0.25">
      <c r="A112" s="23">
        <v>44067.583333333328</v>
      </c>
      <c r="B112">
        <v>27.628186666666661</v>
      </c>
    </row>
    <row r="113" spans="1:2" x14ac:dyDescent="0.25">
      <c r="A113" s="23">
        <v>44067.625</v>
      </c>
      <c r="B113">
        <v>28.948186111111109</v>
      </c>
    </row>
    <row r="114" spans="1:2" x14ac:dyDescent="0.25">
      <c r="A114" s="23">
        <v>44067.666666666672</v>
      </c>
      <c r="B114">
        <v>29.968183333333332</v>
      </c>
    </row>
    <row r="115" spans="1:2" x14ac:dyDescent="0.25">
      <c r="A115" s="23">
        <v>44067.708333333328</v>
      </c>
      <c r="B115">
        <v>30.738186111111109</v>
      </c>
    </row>
    <row r="116" spans="1:2" x14ac:dyDescent="0.25">
      <c r="A116" s="23">
        <v>44067.75</v>
      </c>
      <c r="B116">
        <v>31.148188888888885</v>
      </c>
    </row>
    <row r="117" spans="1:2" x14ac:dyDescent="0.25">
      <c r="A117" s="23">
        <v>44067.791666666672</v>
      </c>
      <c r="B117">
        <v>30.398186666666664</v>
      </c>
    </row>
    <row r="118" spans="1:2" x14ac:dyDescent="0.25">
      <c r="A118" s="23">
        <v>44067.833333333328</v>
      </c>
      <c r="B118">
        <v>27.568188888888884</v>
      </c>
    </row>
    <row r="119" spans="1:2" x14ac:dyDescent="0.25">
      <c r="A119" s="23">
        <v>44067.875</v>
      </c>
      <c r="B119">
        <v>24.498188888888887</v>
      </c>
    </row>
    <row r="120" spans="1:2" x14ac:dyDescent="0.25">
      <c r="A120" s="23">
        <v>44067.916666666672</v>
      </c>
      <c r="B120">
        <v>22.278188888888888</v>
      </c>
    </row>
    <row r="121" spans="1:2" x14ac:dyDescent="0.25">
      <c r="A121" s="23">
        <v>44067.958333333328</v>
      </c>
      <c r="B121">
        <v>21.348188888888885</v>
      </c>
    </row>
    <row r="122" spans="1:2" x14ac:dyDescent="0.25">
      <c r="A122" s="23">
        <v>44068</v>
      </c>
      <c r="B122">
        <v>20.398186666666664</v>
      </c>
    </row>
    <row r="123" spans="1:2" x14ac:dyDescent="0.25">
      <c r="A123" s="23">
        <v>44068.041666666672</v>
      </c>
      <c r="B123">
        <v>17.978183333333334</v>
      </c>
    </row>
    <row r="124" spans="1:2" x14ac:dyDescent="0.25">
      <c r="A124" s="23">
        <v>44068.083333333328</v>
      </c>
      <c r="B124">
        <v>14.978188888888889</v>
      </c>
    </row>
    <row r="125" spans="1:2" x14ac:dyDescent="0.25">
      <c r="A125" s="23">
        <v>44068.125</v>
      </c>
      <c r="B125">
        <v>13.048186666666666</v>
      </c>
    </row>
    <row r="126" spans="1:2" x14ac:dyDescent="0.25">
      <c r="A126" s="23">
        <v>44068.166666666672</v>
      </c>
      <c r="B126">
        <v>13.148187222222221</v>
      </c>
    </row>
    <row r="127" spans="1:2" x14ac:dyDescent="0.25">
      <c r="A127" s="23">
        <v>44068.208333333328</v>
      </c>
      <c r="B127">
        <v>12.188186666666665</v>
      </c>
    </row>
    <row r="128" spans="1:2" x14ac:dyDescent="0.25">
      <c r="A128" s="23">
        <v>44068.25</v>
      </c>
      <c r="B128">
        <v>11.52818888888889</v>
      </c>
    </row>
    <row r="129" spans="1:2" x14ac:dyDescent="0.25">
      <c r="A129" s="23">
        <v>44068.291666666672</v>
      </c>
      <c r="B129">
        <v>12.17818888888889</v>
      </c>
    </row>
    <row r="130" spans="1:2" x14ac:dyDescent="0.25">
      <c r="A130" s="23">
        <v>44068.333333333328</v>
      </c>
      <c r="B130">
        <v>13.948186111111111</v>
      </c>
    </row>
    <row r="131" spans="1:2" x14ac:dyDescent="0.25">
      <c r="A131" s="23">
        <v>44068.375</v>
      </c>
      <c r="B131">
        <v>15.698187222222222</v>
      </c>
    </row>
    <row r="132" spans="1:2" x14ac:dyDescent="0.25">
      <c r="A132" s="23">
        <v>44068.416666666672</v>
      </c>
      <c r="B132">
        <v>17.518187777777779</v>
      </c>
    </row>
    <row r="133" spans="1:2" x14ac:dyDescent="0.25">
      <c r="A133" s="23">
        <v>44068.458333333328</v>
      </c>
      <c r="B133">
        <v>19.348188888888888</v>
      </c>
    </row>
    <row r="134" spans="1:2" x14ac:dyDescent="0.25">
      <c r="A134" s="23">
        <v>44068.5</v>
      </c>
      <c r="B134">
        <v>20.998188888888887</v>
      </c>
    </row>
    <row r="135" spans="1:2" x14ac:dyDescent="0.25">
      <c r="A135" s="23">
        <v>44068.541666666672</v>
      </c>
      <c r="B135">
        <v>22.44818888888889</v>
      </c>
    </row>
    <row r="136" spans="1:2" x14ac:dyDescent="0.25">
      <c r="A136" s="23">
        <v>44068.583333333328</v>
      </c>
      <c r="B136">
        <v>23.488183333333332</v>
      </c>
    </row>
    <row r="137" spans="1:2" x14ac:dyDescent="0.25">
      <c r="A137" s="23">
        <v>44068.625</v>
      </c>
      <c r="B137">
        <v>24.218186111111113</v>
      </c>
    </row>
    <row r="138" spans="1:2" x14ac:dyDescent="0.25">
      <c r="A138" s="23">
        <v>44068.666666666672</v>
      </c>
      <c r="B138">
        <v>24.628185555555557</v>
      </c>
    </row>
    <row r="139" spans="1:2" x14ac:dyDescent="0.25">
      <c r="A139" s="23">
        <v>44068.708333333328</v>
      </c>
      <c r="B139">
        <v>24.798185555555555</v>
      </c>
    </row>
    <row r="140" spans="1:2" x14ac:dyDescent="0.25">
      <c r="A140" s="23">
        <v>44068.75</v>
      </c>
      <c r="B140">
        <v>24.668188888888885</v>
      </c>
    </row>
    <row r="141" spans="1:2" x14ac:dyDescent="0.25">
      <c r="A141" s="23">
        <v>44068.791666666672</v>
      </c>
      <c r="B141">
        <v>23.738188888888889</v>
      </c>
    </row>
    <row r="142" spans="1:2" x14ac:dyDescent="0.25">
      <c r="A142" s="23">
        <v>44068.833333333328</v>
      </c>
      <c r="B142">
        <v>21.358188888888886</v>
      </c>
    </row>
    <row r="143" spans="1:2" x14ac:dyDescent="0.25">
      <c r="A143" s="23">
        <v>44068.875</v>
      </c>
      <c r="B143">
        <v>18.198188888888886</v>
      </c>
    </row>
    <row r="144" spans="1:2" x14ac:dyDescent="0.25">
      <c r="A144" s="23">
        <v>44068.916666666672</v>
      </c>
      <c r="B144">
        <v>16.508187222222222</v>
      </c>
    </row>
    <row r="145" spans="1:2" x14ac:dyDescent="0.25">
      <c r="A145" s="23">
        <v>44068.958333333328</v>
      </c>
      <c r="B145">
        <v>15.408187222222223</v>
      </c>
    </row>
    <row r="146" spans="1:2" x14ac:dyDescent="0.25">
      <c r="A146" s="23">
        <v>44069</v>
      </c>
      <c r="B146">
        <v>14.608188888888886</v>
      </c>
    </row>
    <row r="147" spans="1:2" x14ac:dyDescent="0.25">
      <c r="A147" s="23">
        <v>44069.041666666672</v>
      </c>
      <c r="B147">
        <v>14.818187222222221</v>
      </c>
    </row>
    <row r="148" spans="1:2" x14ac:dyDescent="0.25">
      <c r="A148" s="23">
        <v>44069.083333333328</v>
      </c>
      <c r="B148">
        <v>15.718186666666664</v>
      </c>
    </row>
    <row r="149" spans="1:2" x14ac:dyDescent="0.25">
      <c r="A149" s="23">
        <v>44069.125</v>
      </c>
      <c r="B149">
        <v>15.598186666666665</v>
      </c>
    </row>
    <row r="150" spans="1:2" x14ac:dyDescent="0.25">
      <c r="A150" s="23">
        <v>44069.166666666672</v>
      </c>
      <c r="B150">
        <v>15.228186666666666</v>
      </c>
    </row>
    <row r="151" spans="1:2" x14ac:dyDescent="0.25">
      <c r="A151" s="23">
        <v>44069.208333333328</v>
      </c>
      <c r="B151">
        <v>14.988187222222223</v>
      </c>
    </row>
    <row r="152" spans="1:2" x14ac:dyDescent="0.25">
      <c r="A152" s="23">
        <v>44069.25</v>
      </c>
      <c r="B152">
        <v>14.728186111111109</v>
      </c>
    </row>
    <row r="153" spans="1:2" x14ac:dyDescent="0.25">
      <c r="A153" s="23">
        <v>44069.291666666672</v>
      </c>
      <c r="B153">
        <v>15.008186666666665</v>
      </c>
    </row>
    <row r="154" spans="1:2" x14ac:dyDescent="0.25">
      <c r="A154" s="23">
        <v>44069.333333333328</v>
      </c>
      <c r="B154">
        <v>16.168187222222219</v>
      </c>
    </row>
    <row r="155" spans="1:2" x14ac:dyDescent="0.25">
      <c r="A155" s="23">
        <v>44069.375</v>
      </c>
      <c r="B155">
        <v>17.298185555555552</v>
      </c>
    </row>
    <row r="156" spans="1:2" x14ac:dyDescent="0.25">
      <c r="A156" s="23">
        <v>44069.416666666672</v>
      </c>
      <c r="B156">
        <v>17.818188888888887</v>
      </c>
    </row>
    <row r="157" spans="1:2" x14ac:dyDescent="0.25">
      <c r="A157" s="23">
        <v>44069.458333333328</v>
      </c>
      <c r="B157">
        <v>18.838188888888887</v>
      </c>
    </row>
    <row r="158" spans="1:2" x14ac:dyDescent="0.25">
      <c r="A158" s="23">
        <v>44069.5</v>
      </c>
      <c r="B158">
        <v>20.568186666666662</v>
      </c>
    </row>
    <row r="159" spans="1:2" x14ac:dyDescent="0.25">
      <c r="A159" s="23">
        <v>44069.541666666672</v>
      </c>
      <c r="B159">
        <v>22.158186111111114</v>
      </c>
    </row>
    <row r="160" spans="1:2" x14ac:dyDescent="0.25">
      <c r="A160" s="23">
        <v>44069.583333333328</v>
      </c>
      <c r="B160">
        <v>23.428188888888887</v>
      </c>
    </row>
    <row r="161" spans="1:2" x14ac:dyDescent="0.25">
      <c r="A161" s="23">
        <v>44069.625</v>
      </c>
      <c r="B161">
        <v>24.308188888888886</v>
      </c>
    </row>
    <row r="162" spans="1:2" x14ac:dyDescent="0.25">
      <c r="A162" s="23">
        <v>44069.666666666672</v>
      </c>
      <c r="B162">
        <v>24.788188888888889</v>
      </c>
    </row>
    <row r="163" spans="1:2" x14ac:dyDescent="0.25">
      <c r="A163" s="23">
        <v>44069.708333333328</v>
      </c>
      <c r="B163">
        <v>25.01818888888889</v>
      </c>
    </row>
    <row r="164" spans="1:2" x14ac:dyDescent="0.25">
      <c r="A164" s="23">
        <v>44069.75</v>
      </c>
      <c r="B164">
        <v>24.338188888888887</v>
      </c>
    </row>
    <row r="165" spans="1:2" x14ac:dyDescent="0.25">
      <c r="A165" s="23">
        <v>44069.791666666672</v>
      </c>
      <c r="B165">
        <v>23.918185555555556</v>
      </c>
    </row>
    <row r="166" spans="1:2" x14ac:dyDescent="0.25">
      <c r="A166" s="23">
        <v>44069.833333333328</v>
      </c>
      <c r="B166">
        <v>22.278188888888888</v>
      </c>
    </row>
    <row r="167" spans="1:2" x14ac:dyDescent="0.25">
      <c r="A167" s="23">
        <v>44069.875</v>
      </c>
      <c r="B167">
        <v>20.208188888888891</v>
      </c>
    </row>
    <row r="168" spans="1:2" x14ac:dyDescent="0.25">
      <c r="A168" s="23">
        <v>44069.916666666672</v>
      </c>
      <c r="B168">
        <v>18.608186666666668</v>
      </c>
    </row>
    <row r="169" spans="1:2" x14ac:dyDescent="0.25">
      <c r="A169" s="23">
        <v>44069.958333333328</v>
      </c>
      <c r="B169">
        <v>16.76818888888889</v>
      </c>
    </row>
    <row r="170" spans="1:2" x14ac:dyDescent="0.25">
      <c r="A170" s="23">
        <v>44070</v>
      </c>
      <c r="B170">
        <v>15.198186111111111</v>
      </c>
    </row>
    <row r="171" spans="1:2" x14ac:dyDescent="0.25">
      <c r="A171" s="23">
        <v>44070.041666666672</v>
      </c>
      <c r="B171">
        <v>14.208187777777779</v>
      </c>
    </row>
    <row r="172" spans="1:2" x14ac:dyDescent="0.25">
      <c r="A172" s="23">
        <v>44070.083333333328</v>
      </c>
      <c r="B172">
        <v>14.67818888888889</v>
      </c>
    </row>
    <row r="173" spans="1:2" x14ac:dyDescent="0.25">
      <c r="A173" s="23">
        <v>44070.125</v>
      </c>
      <c r="B173">
        <v>14.488186111111112</v>
      </c>
    </row>
    <row r="174" spans="1:2" x14ac:dyDescent="0.25">
      <c r="A174" s="23">
        <v>44070.166666666672</v>
      </c>
      <c r="B174">
        <v>14.258185555555556</v>
      </c>
    </row>
    <row r="175" spans="1:2" x14ac:dyDescent="0.25">
      <c r="A175" s="23">
        <v>44070.208333333328</v>
      </c>
      <c r="B175">
        <v>14.108187222222222</v>
      </c>
    </row>
    <row r="176" spans="1:2" x14ac:dyDescent="0.25">
      <c r="A176" s="23">
        <v>44070.25</v>
      </c>
      <c r="B176">
        <v>13.878186666666666</v>
      </c>
    </row>
    <row r="177" spans="1:2" x14ac:dyDescent="0.25">
      <c r="A177" s="23">
        <v>44070.291666666672</v>
      </c>
      <c r="B177">
        <v>14.048186666666664</v>
      </c>
    </row>
    <row r="178" spans="1:2" x14ac:dyDescent="0.25">
      <c r="A178" s="23">
        <v>44070.333333333328</v>
      </c>
      <c r="B178">
        <v>15.778187777777775</v>
      </c>
    </row>
    <row r="179" spans="1:2" x14ac:dyDescent="0.25">
      <c r="A179" s="23">
        <v>44070.375</v>
      </c>
      <c r="B179">
        <v>17.118187222222222</v>
      </c>
    </row>
    <row r="180" spans="1:2" x14ac:dyDescent="0.25">
      <c r="A180" s="23">
        <v>44070.416666666672</v>
      </c>
      <c r="B180">
        <v>18.008185555555553</v>
      </c>
    </row>
    <row r="181" spans="1:2" x14ac:dyDescent="0.25">
      <c r="A181" s="23">
        <v>44070.458333333328</v>
      </c>
      <c r="B181">
        <v>20.258188888888892</v>
      </c>
    </row>
    <row r="182" spans="1:2" x14ac:dyDescent="0.25">
      <c r="A182" s="23">
        <v>44070.5</v>
      </c>
      <c r="B182">
        <v>21.078186111111112</v>
      </c>
    </row>
    <row r="183" spans="1:2" x14ac:dyDescent="0.25">
      <c r="A183" s="23">
        <v>44070.541666666672</v>
      </c>
      <c r="B183">
        <v>21.338188888888887</v>
      </c>
    </row>
    <row r="184" spans="1:2" x14ac:dyDescent="0.25">
      <c r="A184" s="23">
        <v>44070.583333333328</v>
      </c>
      <c r="B184">
        <v>20.808186111111109</v>
      </c>
    </row>
    <row r="185" spans="1:2" x14ac:dyDescent="0.25">
      <c r="A185" s="23">
        <v>44070.625</v>
      </c>
      <c r="B185">
        <v>19.728188888888887</v>
      </c>
    </row>
    <row r="186" spans="1:2" x14ac:dyDescent="0.25">
      <c r="A186" s="23">
        <v>44070.666666666672</v>
      </c>
      <c r="B186">
        <v>18.758188888888892</v>
      </c>
    </row>
    <row r="187" spans="1:2" x14ac:dyDescent="0.25">
      <c r="A187" s="23">
        <v>44070.708333333328</v>
      </c>
      <c r="B187">
        <v>18.388188888888891</v>
      </c>
    </row>
    <row r="188" spans="1:2" x14ac:dyDescent="0.25">
      <c r="A188" s="23">
        <v>44070.75</v>
      </c>
      <c r="B188">
        <v>18.408186111111114</v>
      </c>
    </row>
    <row r="189" spans="1:2" x14ac:dyDescent="0.25">
      <c r="A189" s="23">
        <v>44070.791666666672</v>
      </c>
      <c r="B189">
        <v>18.10818888888889</v>
      </c>
    </row>
    <row r="190" spans="1:2" x14ac:dyDescent="0.25">
      <c r="A190" s="23">
        <v>44070.833333333328</v>
      </c>
      <c r="B190">
        <v>16.778187222222218</v>
      </c>
    </row>
    <row r="191" spans="1:2" x14ac:dyDescent="0.25">
      <c r="A191" s="23">
        <v>44070.875</v>
      </c>
      <c r="B191">
        <v>14.698187777777779</v>
      </c>
    </row>
    <row r="192" spans="1:2" x14ac:dyDescent="0.25">
      <c r="A192" s="23">
        <v>44070.916666666672</v>
      </c>
      <c r="B192">
        <v>14.068188888888891</v>
      </c>
    </row>
    <row r="193" spans="1:5" x14ac:dyDescent="0.25">
      <c r="A193" s="23">
        <v>44070.958333333328</v>
      </c>
      <c r="B193">
        <v>13.448187777777779</v>
      </c>
      <c r="C193">
        <v>13.448187777777779</v>
      </c>
      <c r="D193" s="112">
        <v>13.448187777777779</v>
      </c>
      <c r="E193" s="112">
        <v>13.448187777777779</v>
      </c>
    </row>
    <row r="194" spans="1:5" x14ac:dyDescent="0.25">
      <c r="A194" s="23">
        <v>44071</v>
      </c>
      <c r="C194">
        <f>_xlfn.FORECAST.ETS(A194,$B$2:$B$193,$A$2:$A$193,1,1)</f>
        <v>11.843366880362971</v>
      </c>
      <c r="D194" s="112">
        <f>C194-_xlfn.FORECAST.ETS.CONFINT(A194,$B$2:$B$193,$A$2:$A$193,0.95,1,1)</f>
        <v>10.389319511889385</v>
      </c>
      <c r="E194" s="112">
        <f>C194+_xlfn.FORECAST.ETS.CONFINT(A194,$B$2:$B$193,$A$2:$A$193,0.95,1,1)</f>
        <v>13.297414248836558</v>
      </c>
    </row>
    <row r="195" spans="1:5" x14ac:dyDescent="0.25">
      <c r="A195" s="23">
        <v>44071.041666666672</v>
      </c>
      <c r="C195">
        <f>_xlfn.FORECAST.ETS(A195,$B$2:$B$193,$A$2:$A$193,1,1)</f>
        <v>10.468365276849021</v>
      </c>
      <c r="D195" s="112">
        <f>C195-_xlfn.FORECAST.ETS.CONFINT(A195,$B$2:$B$193,$A$2:$A$193,0.95,1,1)</f>
        <v>8.4130596776049202</v>
      </c>
      <c r="E195" s="112">
        <f>C195+_xlfn.FORECAST.ETS.CONFINT(A195,$B$2:$B$193,$A$2:$A$193,0.95,1,1)</f>
        <v>12.523670876093121</v>
      </c>
    </row>
    <row r="196" spans="1:5" x14ac:dyDescent="0.25">
      <c r="A196" s="23">
        <v>44071.083333333343</v>
      </c>
      <c r="C196">
        <f>_xlfn.FORECAST.ETS(A196,$B$2:$B$193,$A$2:$A$193,1,1)</f>
        <v>9.4079540341885455</v>
      </c>
      <c r="D196" s="112">
        <f>C196-_xlfn.FORECAST.ETS.CONFINT(A196,$B$2:$B$193,$A$2:$A$193,0.95,1,1)</f>
        <v>6.8903093300952323</v>
      </c>
      <c r="E196" s="112">
        <f>C196+_xlfn.FORECAST.ETS.CONFINT(A196,$B$2:$B$193,$A$2:$A$193,0.95,1,1)</f>
        <v>11.92559873828186</v>
      </c>
    </row>
    <row r="197" spans="1:5" x14ac:dyDescent="0.25">
      <c r="A197" s="23">
        <v>44071.125000000015</v>
      </c>
      <c r="C197">
        <f>_xlfn.FORECAST.ETS(A197,$B$2:$B$193,$A$2:$A$193,1,1)</f>
        <v>8.412644089580267</v>
      </c>
      <c r="D197" s="112">
        <f>C197-_xlfn.FORECAST.ETS.CONFINT(A197,$B$2:$B$193,$A$2:$A$193,0.95,1,1)</f>
        <v>5.5045486256095</v>
      </c>
      <c r="E197" s="112">
        <f>C197+_xlfn.FORECAST.ETS.CONFINT(A197,$B$2:$B$193,$A$2:$A$193,0.95,1,1)</f>
        <v>11.320739553551034</v>
      </c>
    </row>
    <row r="198" spans="1:5" x14ac:dyDescent="0.25">
      <c r="A198" s="23">
        <v>44071.166666666686</v>
      </c>
      <c r="C198">
        <f>_xlfn.FORECAST.ETS(A198,$B$2:$B$193,$A$2:$A$193,1,1)</f>
        <v>7.4957319762961889</v>
      </c>
      <c r="D198" s="112">
        <f>C198-_xlfn.FORECAST.ETS.CONFINT(A198,$B$2:$B$193,$A$2:$A$193,0.95,1,1)</f>
        <v>4.2430809883562937</v>
      </c>
      <c r="E198" s="112">
        <f>C198+_xlfn.FORECAST.ETS.CONFINT(A198,$B$2:$B$193,$A$2:$A$193,0.95,1,1)</f>
        <v>10.748382964236084</v>
      </c>
    </row>
    <row r="199" spans="1:5" x14ac:dyDescent="0.25">
      <c r="A199" s="23">
        <v>44071.208333333358</v>
      </c>
      <c r="C199">
        <f>_xlfn.FORECAST.ETS(A199,$B$2:$B$193,$A$2:$A$193,1,1)</f>
        <v>6.9284917472733349</v>
      </c>
      <c r="D199" s="112">
        <f>C199-_xlfn.FORECAST.ETS.CONFINT(A199,$B$2:$B$193,$A$2:$A$193,0.95,1,1)</f>
        <v>3.3638463581927223</v>
      </c>
      <c r="E199" s="112">
        <f>C199+_xlfn.FORECAST.ETS.CONFINT(A199,$B$2:$B$193,$A$2:$A$193,0.95,1,1)</f>
        <v>10.493137136353948</v>
      </c>
    </row>
    <row r="200" spans="1:5" x14ac:dyDescent="0.25">
      <c r="A200" s="23">
        <v>44071.250000000029</v>
      </c>
      <c r="C200">
        <f>_xlfn.FORECAST.ETS(A200,$B$2:$B$193,$A$2:$A$193,1,1)</f>
        <v>7.1404281321693155</v>
      </c>
      <c r="D200" s="112">
        <f>C200-_xlfn.FORECAST.ETS.CONFINT(A200,$B$2:$B$193,$A$2:$A$193,0.95,1,1)</f>
        <v>3.2884288645529844</v>
      </c>
      <c r="E200" s="112">
        <f>C200+_xlfn.FORECAST.ETS.CONFINT(A200,$B$2:$B$193,$A$2:$A$193,0.95,1,1)</f>
        <v>10.992427399785647</v>
      </c>
    </row>
    <row r="201" spans="1:5" x14ac:dyDescent="0.25">
      <c r="A201" s="23">
        <v>44071.291666666701</v>
      </c>
      <c r="C201">
        <f>_xlfn.FORECAST.ETS(A201,$B$2:$B$193,$A$2:$A$193,1,1)</f>
        <v>7.9489615854580631</v>
      </c>
      <c r="D201" s="112">
        <f>C201-_xlfn.FORECAST.ETS.CONFINT(A201,$B$2:$B$193,$A$2:$A$193,0.95,1,1)</f>
        <v>3.8290893178600607</v>
      </c>
      <c r="E201" s="112">
        <f>C201+_xlfn.FORECAST.ETS.CONFINT(A201,$B$2:$B$193,$A$2:$A$193,0.95,1,1)</f>
        <v>12.068833853056066</v>
      </c>
    </row>
    <row r="202" spans="1:5" x14ac:dyDescent="0.25">
      <c r="A202" s="23">
        <v>44071.333333333372</v>
      </c>
      <c r="C202">
        <f>_xlfn.FORECAST.ETS(A202,$B$2:$B$193,$A$2:$A$193,1,1)</f>
        <v>10.978884442847415</v>
      </c>
      <c r="D202" s="112">
        <f>C202-_xlfn.FORECAST.ETS.CONFINT(A202,$B$2:$B$193,$A$2:$A$193,0.95,1,1)</f>
        <v>6.6070371892004802</v>
      </c>
      <c r="E202" s="112">
        <f>C202+_xlfn.FORECAST.ETS.CONFINT(A202,$B$2:$B$193,$A$2:$A$193,0.95,1,1)</f>
        <v>15.35073169649435</v>
      </c>
    </row>
    <row r="203" spans="1:5" x14ac:dyDescent="0.25">
      <c r="A203" s="23">
        <v>44071.375000000044</v>
      </c>
      <c r="C203">
        <f>_xlfn.FORECAST.ETS(A203,$B$2:$B$193,$A$2:$A$193,1,1)</f>
        <v>13.643275647664034</v>
      </c>
      <c r="D203" s="112">
        <f>C203-_xlfn.FORECAST.ETS.CONFINT(A203,$B$2:$B$193,$A$2:$A$193,0.95,1,1)</f>
        <v>9.0327436490855995</v>
      </c>
      <c r="E203" s="112">
        <f>C203+_xlfn.FORECAST.ETS.CONFINT(A203,$B$2:$B$193,$A$2:$A$193,0.95,1,1)</f>
        <v>18.253807646242468</v>
      </c>
    </row>
    <row r="204" spans="1:5" x14ac:dyDescent="0.25">
      <c r="A204" s="23">
        <v>44071.416666666715</v>
      </c>
      <c r="C204">
        <f>_xlfn.FORECAST.ETS(A204,$B$2:$B$193,$A$2:$A$193,1,1)</f>
        <v>15.746614048842542</v>
      </c>
      <c r="D204" s="112">
        <f>C204-_xlfn.FORECAST.ETS.CONFINT(A204,$B$2:$B$193,$A$2:$A$193,0.95,1,1)</f>
        <v>10.908719627514515</v>
      </c>
      <c r="E204" s="112">
        <f>C204+_xlfn.FORECAST.ETS.CONFINT(A204,$B$2:$B$193,$A$2:$A$193,0.95,1,1)</f>
        <v>20.584508470170569</v>
      </c>
    </row>
    <row r="205" spans="1:5" x14ac:dyDescent="0.25">
      <c r="A205" s="23">
        <v>44071.458333333387</v>
      </c>
      <c r="C205">
        <f>_xlfn.FORECAST.ETS(A205,$B$2:$B$193,$A$2:$A$193,1,1)</f>
        <v>17.789193324802792</v>
      </c>
      <c r="D205" s="112">
        <f>C205-_xlfn.FORECAST.ETS.CONFINT(A205,$B$2:$B$193,$A$2:$A$193,0.95,1,1)</f>
        <v>12.733730536518092</v>
      </c>
      <c r="E205" s="112">
        <f>C205+_xlfn.FORECAST.ETS.CONFINT(A205,$B$2:$B$193,$A$2:$A$193,0.95,1,1)</f>
        <v>22.844656113087492</v>
      </c>
    </row>
    <row r="206" spans="1:5" x14ac:dyDescent="0.25">
      <c r="A206" s="23">
        <v>44071.500000000058</v>
      </c>
      <c r="C206">
        <f>_xlfn.FORECAST.ETS(A206,$B$2:$B$193,$A$2:$A$193,1,1)</f>
        <v>18.2183317603617</v>
      </c>
      <c r="D206" s="112">
        <f>C206-_xlfn.FORECAST.ETS.CONFINT(A206,$B$2:$B$193,$A$2:$A$193,0.95,1,1)</f>
        <v>12.953879817959097</v>
      </c>
      <c r="E206" s="112">
        <f>C206+_xlfn.FORECAST.ETS.CONFINT(A206,$B$2:$B$193,$A$2:$A$193,0.95,1,1)</f>
        <v>23.482783702764301</v>
      </c>
    </row>
    <row r="207" spans="1:5" x14ac:dyDescent="0.25">
      <c r="A207" s="23">
        <v>44071.54166666673</v>
      </c>
      <c r="C207">
        <f>_xlfn.FORECAST.ETS(A207,$B$2:$B$193,$A$2:$A$193,1,1)</f>
        <v>18.402048402563331</v>
      </c>
      <c r="D207" s="112">
        <f>C207-_xlfn.FORECAST.ETS.CONFINT(A207,$B$2:$B$193,$A$2:$A$193,0.95,1,1)</f>
        <v>12.936201952942737</v>
      </c>
      <c r="E207" s="112">
        <f>C207+_xlfn.FORECAST.ETS.CONFINT(A207,$B$2:$B$193,$A$2:$A$193,0.95,1,1)</f>
        <v>23.867894852183923</v>
      </c>
    </row>
    <row r="208" spans="1:5" x14ac:dyDescent="0.25">
      <c r="A208" s="23">
        <v>44071.583333333401</v>
      </c>
      <c r="C208">
        <f>_xlfn.FORECAST.ETS(A208,$B$2:$B$193,$A$2:$A$193,1,1)</f>
        <v>18.853598436079974</v>
      </c>
      <c r="D208" s="112">
        <f>C208-_xlfn.FORECAST.ETS.CONFINT(A208,$B$2:$B$193,$A$2:$A$193,0.95,1,1)</f>
        <v>13.193141060290511</v>
      </c>
      <c r="E208" s="112">
        <f>C208+_xlfn.FORECAST.ETS.CONFINT(A208,$B$2:$B$193,$A$2:$A$193,0.95,1,1)</f>
        <v>24.514055811869436</v>
      </c>
    </row>
    <row r="209" spans="1:5" x14ac:dyDescent="0.25">
      <c r="A209" s="23">
        <v>44071.625000000073</v>
      </c>
      <c r="C209">
        <f>_xlfn.FORECAST.ETS(A209,$B$2:$B$193,$A$2:$A$193,1,1)</f>
        <v>19.654080297029108</v>
      </c>
      <c r="D209" s="112">
        <f>C209-_xlfn.FORECAST.ETS.CONFINT(A209,$B$2:$B$193,$A$2:$A$193,0.95,1,1)</f>
        <v>13.805118050675322</v>
      </c>
      <c r="E209" s="112">
        <f>C209+_xlfn.FORECAST.ETS.CONFINT(A209,$B$2:$B$193,$A$2:$A$193,0.95,1,1)</f>
        <v>25.503042543382893</v>
      </c>
    </row>
    <row r="210" spans="1:5" x14ac:dyDescent="0.25">
      <c r="A210" s="23">
        <v>44071.666666666744</v>
      </c>
      <c r="C210">
        <f>_xlfn.FORECAST.ETS(A210,$B$2:$B$193,$A$2:$A$193,1,1)</f>
        <v>20.192284009790356</v>
      </c>
      <c r="D210" s="112">
        <f>C210-_xlfn.FORECAST.ETS.CONFINT(A210,$B$2:$B$193,$A$2:$A$193,0.95,1,1)</f>
        <v>14.160350106988929</v>
      </c>
      <c r="E210" s="112">
        <f>C210+_xlfn.FORECAST.ETS.CONFINT(A210,$B$2:$B$193,$A$2:$A$193,0.95,1,1)</f>
        <v>26.224217912591783</v>
      </c>
    </row>
    <row r="211" spans="1:5" x14ac:dyDescent="0.25">
      <c r="A211" s="23">
        <v>44071.708333333416</v>
      </c>
      <c r="C211">
        <f>_xlfn.FORECAST.ETS(A211,$B$2:$B$193,$A$2:$A$193,1,1)</f>
        <v>20.219679025357046</v>
      </c>
      <c r="D211" s="112">
        <f>C211-_xlfn.FORECAST.ETS.CONFINT(A211,$B$2:$B$193,$A$2:$A$193,0.95,1,1)</f>
        <v>14.009817217142885</v>
      </c>
      <c r="E211" s="112">
        <f>C211+_xlfn.FORECAST.ETS.CONFINT(A211,$B$2:$B$193,$A$2:$A$193,0.95,1,1)</f>
        <v>26.429540833571206</v>
      </c>
    </row>
    <row r="212" spans="1:5" x14ac:dyDescent="0.25">
      <c r="A212" s="23">
        <v>44071.750000000087</v>
      </c>
      <c r="C212">
        <f>_xlfn.FORECAST.ETS(A212,$B$2:$B$193,$A$2:$A$193,1,1)</f>
        <v>19.921788747452268</v>
      </c>
      <c r="D212" s="112">
        <f>C212-_xlfn.FORECAST.ETS.CONFINT(A212,$B$2:$B$193,$A$2:$A$193,0.95,1,1)</f>
        <v>13.538620662885307</v>
      </c>
      <c r="E212" s="112">
        <f>C212+_xlfn.FORECAST.ETS.CONFINT(A212,$B$2:$B$193,$A$2:$A$193,0.95,1,1)</f>
        <v>26.304956832019229</v>
      </c>
    </row>
    <row r="213" spans="1:5" x14ac:dyDescent="0.25">
      <c r="A213" s="23">
        <v>44071.791666666759</v>
      </c>
      <c r="C213">
        <f>_xlfn.FORECAST.ETS(A213,$B$2:$B$193,$A$2:$A$193,1,1)</f>
        <v>19.353088131769788</v>
      </c>
      <c r="D213" s="112">
        <f>C213-_xlfn.FORECAST.ETS.CONFINT(A213,$B$2:$B$193,$A$2:$A$193,0.95,1,1)</f>
        <v>12.800868340552089</v>
      </c>
      <c r="E213" s="112">
        <f>C213+_xlfn.FORECAST.ETS.CONFINT(A213,$B$2:$B$193,$A$2:$A$193,0.95,1,1)</f>
        <v>25.905307922987486</v>
      </c>
    </row>
    <row r="214" spans="1:5" x14ac:dyDescent="0.25">
      <c r="A214" s="23">
        <v>44071.83333333343</v>
      </c>
      <c r="C214">
        <f>_xlfn.FORECAST.ETS(A214,$B$2:$B$193,$A$2:$A$193,1,1)</f>
        <v>17.563624290657042</v>
      </c>
      <c r="D214" s="112">
        <f>C214-_xlfn.FORECAST.ETS.CONFINT(A214,$B$2:$B$193,$A$2:$A$193,0.95,1,1)</f>
        <v>10.846285822528738</v>
      </c>
      <c r="E214" s="112">
        <f>C214+_xlfn.FORECAST.ETS.CONFINT(A214,$B$2:$B$193,$A$2:$A$193,0.95,1,1)</f>
        <v>24.280962758785346</v>
      </c>
    </row>
    <row r="215" spans="1:5" x14ac:dyDescent="0.25">
      <c r="A215" s="23">
        <v>44071.875000000102</v>
      </c>
      <c r="C215">
        <f>_xlfn.FORECAST.ETS(A215,$B$2:$B$193,$A$2:$A$193,1,1)</f>
        <v>15.124978394562604</v>
      </c>
      <c r="D215" s="112">
        <f>C215-_xlfn.FORECAST.ETS.CONFINT(A215,$B$2:$B$193,$A$2:$A$193,0.95,1,1)</f>
        <v>8.2461707411057912</v>
      </c>
      <c r="E215" s="112">
        <f>C215+_xlfn.FORECAST.ETS.CONFINT(A215,$B$2:$B$193,$A$2:$A$193,0.95,1,1)</f>
        <v>22.003786048019414</v>
      </c>
    </row>
    <row r="216" spans="1:5" x14ac:dyDescent="0.25">
      <c r="A216" s="23">
        <v>44071.916666666773</v>
      </c>
      <c r="C216">
        <f>_xlfn.FORECAST.ETS(A216,$B$2:$B$193,$A$2:$A$193,1,1)</f>
        <v>13.844447938312868</v>
      </c>
      <c r="D216" s="112">
        <f>C216-_xlfn.FORECAST.ETS.CONFINT(A216,$B$2:$B$193,$A$2:$A$193,0.95,1,1)</f>
        <v>6.8075690609616695</v>
      </c>
      <c r="E216" s="112">
        <f>C216+_xlfn.FORECAST.ETS.CONFINT(A216,$B$2:$B$193,$A$2:$A$193,0.95,1,1)</f>
        <v>20.881326815664067</v>
      </c>
    </row>
    <row r="217" spans="1:5" x14ac:dyDescent="0.25">
      <c r="A217" s="23">
        <v>44071.958333333445</v>
      </c>
      <c r="C217">
        <f>_xlfn.FORECAST.ETS(A217,$B$2:$B$193,$A$2:$A$193,1,1)</f>
        <v>12.69703810073598</v>
      </c>
      <c r="D217" s="112">
        <f>C217-_xlfn.FORECAST.ETS.CONFINT(A217,$B$2:$B$193,$A$2:$A$193,0.95,1,1)</f>
        <v>5.5052616075689267</v>
      </c>
      <c r="E217" s="112">
        <f>C217+_xlfn.FORECAST.ETS.CONFINT(A217,$B$2:$B$193,$A$2:$A$193,0.95,1,1)</f>
        <v>19.888814593903035</v>
      </c>
    </row>
    <row r="218" spans="1:5" x14ac:dyDescent="0.25">
      <c r="A218" s="23">
        <v>44072.000000000116</v>
      </c>
      <c r="C218">
        <f>_xlfn.FORECAST.ETS(A218,$B$2:$B$193,$A$2:$A$193,1,1)</f>
        <v>11.092217203321173</v>
      </c>
      <c r="D218" s="112">
        <f>C218-_xlfn.FORECAST.ETS.CONFINT(A218,$B$2:$B$193,$A$2:$A$193,0.95,1,1)</f>
        <v>3.748221220876875</v>
      </c>
      <c r="E218" s="112">
        <f>C218+_xlfn.FORECAST.ETS.CONFINT(A218,$B$2:$B$193,$A$2:$A$193,0.95,1,1)</f>
        <v>18.436213185765471</v>
      </c>
    </row>
    <row r="219" spans="1:5" x14ac:dyDescent="0.25">
      <c r="A219" s="23">
        <v>44072.041666666788</v>
      </c>
      <c r="C219">
        <f>_xlfn.FORECAST.ETS(A219,$B$2:$B$193,$A$2:$A$193,1,1)</f>
        <v>9.717215599807222</v>
      </c>
      <c r="D219" s="112">
        <f>C219-_xlfn.FORECAST.ETS.CONFINT(A219,$B$2:$B$193,$A$2:$A$193,0.95,1,1)</f>
        <v>2.2240917617376974</v>
      </c>
      <c r="E219" s="112">
        <f>C219+_xlfn.FORECAST.ETS.CONFINT(A219,$B$2:$B$193,$A$2:$A$193,0.95,1,1)</f>
        <v>17.210339437876748</v>
      </c>
    </row>
    <row r="220" spans="1:5" x14ac:dyDescent="0.25">
      <c r="A220" s="23">
        <v>44072.083333333459</v>
      </c>
      <c r="C220">
        <f>_xlfn.FORECAST.ETS(A220,$B$2:$B$193,$A$2:$A$193,1,1)</f>
        <v>8.656804357146747</v>
      </c>
      <c r="D220" s="112">
        <f>C220-_xlfn.FORECAST.ETS.CONFINT(A220,$B$2:$B$193,$A$2:$A$193,0.95,1,1)</f>
        <v>1.0171799820508545</v>
      </c>
      <c r="E220" s="112">
        <f>C220+_xlfn.FORECAST.ETS.CONFINT(A220,$B$2:$B$193,$A$2:$A$193,0.95,1,1)</f>
        <v>16.296428732242639</v>
      </c>
    </row>
    <row r="221" spans="1:5" x14ac:dyDescent="0.25">
      <c r="A221" s="23">
        <v>44072.125000000131</v>
      </c>
      <c r="C221">
        <f>_xlfn.FORECAST.ETS(A221,$B$2:$B$193,$A$2:$A$193,1,1)</f>
        <v>7.6614944125384685</v>
      </c>
      <c r="D221" s="112">
        <f>C221-_xlfn.FORECAST.ETS.CONFINT(A221,$B$2:$B$193,$A$2:$A$193,0.95,1,1)</f>
        <v>-0.12215180491040289</v>
      </c>
      <c r="E221" s="112">
        <f>C221+_xlfn.FORECAST.ETS.CONFINT(A221,$B$2:$B$193,$A$2:$A$193,0.95,1,1)</f>
        <v>15.445140629987339</v>
      </c>
    </row>
    <row r="222" spans="1:5" x14ac:dyDescent="0.25">
      <c r="A222" s="23">
        <v>44072.166666666802</v>
      </c>
      <c r="C222">
        <f>_xlfn.FORECAST.ETS(A222,$B$2:$B$193,$A$2:$A$193,1,1)</f>
        <v>6.7445822992543905</v>
      </c>
      <c r="D222" s="112">
        <f>C222-_xlfn.FORECAST.ETS.CONFINT(A222,$B$2:$B$193,$A$2:$A$193,0.95,1,1)</f>
        <v>-1.1807424649867393</v>
      </c>
      <c r="E222" s="112">
        <f>C222+_xlfn.FORECAST.ETS.CONFINT(A222,$B$2:$B$193,$A$2:$A$193,0.95,1,1)</f>
        <v>14.66990706349552</v>
      </c>
    </row>
    <row r="223" spans="1:5" x14ac:dyDescent="0.25">
      <c r="A223" s="23">
        <v>44072.208333333474</v>
      </c>
      <c r="C223">
        <f>_xlfn.FORECAST.ETS(A223,$B$2:$B$193,$A$2:$A$193,1,1)</f>
        <v>6.1773420702315365</v>
      </c>
      <c r="D223" s="112">
        <f>C223-_xlfn.FORECAST.ETS.CONFINT(A223,$B$2:$B$193,$A$2:$A$193,0.95,1,1)</f>
        <v>-1.8874417062828437</v>
      </c>
      <c r="E223" s="112">
        <f>C223+_xlfn.FORECAST.ETS.CONFINT(A223,$B$2:$B$193,$A$2:$A$193,0.95,1,1)</f>
        <v>14.242125846745918</v>
      </c>
    </row>
    <row r="224" spans="1:5" x14ac:dyDescent="0.25">
      <c r="A224" s="23">
        <v>44072.250000000146</v>
      </c>
      <c r="C224">
        <f>_xlfn.FORECAST.ETS(A224,$B$2:$B$193,$A$2:$A$193,1,1)</f>
        <v>6.389278455127517</v>
      </c>
      <c r="D224" s="112">
        <f>C224-_xlfn.FORECAST.ETS.CONFINT(A224,$B$2:$B$193,$A$2:$A$193,0.95,1,1)</f>
        <v>-1.8128582723735054</v>
      </c>
      <c r="E224" s="112">
        <f>C224+_xlfn.FORECAST.ETS.CONFINT(A224,$B$2:$B$193,$A$2:$A$193,0.95,1,1)</f>
        <v>14.591415182628539</v>
      </c>
    </row>
    <row r="225" spans="1:5" x14ac:dyDescent="0.25">
      <c r="A225" s="23">
        <v>44072.291666666817</v>
      </c>
      <c r="C225">
        <f>_xlfn.FORECAST.ETS(A225,$B$2:$B$193,$A$2:$A$193,1,1)</f>
        <v>7.1978119084162646</v>
      </c>
      <c r="D225" s="112">
        <f>C225-_xlfn.FORECAST.ETS.CONFINT(A225,$B$2:$B$193,$A$2:$A$193,0.95,1,1)</f>
        <v>-1.1396760496725538</v>
      </c>
      <c r="E225" s="112">
        <f>C225+_xlfn.FORECAST.ETS.CONFINT(A225,$B$2:$B$193,$A$2:$A$193,0.95,1,1)</f>
        <v>15.535299866505083</v>
      </c>
    </row>
    <row r="226" spans="1:5" x14ac:dyDescent="0.25">
      <c r="A226" s="23">
        <v>44072.333333333489</v>
      </c>
      <c r="C226">
        <f>_xlfn.FORECAST.ETS(A226,$B$2:$B$193,$A$2:$A$193,1,1)</f>
        <v>10.227734765805616</v>
      </c>
      <c r="D226" s="112">
        <f>C226-_xlfn.FORECAST.ETS.CONFINT(A226,$B$2:$B$193,$A$2:$A$193,0.95,1,1)</f>
        <v>1.7568010950464306</v>
      </c>
      <c r="E226" s="112">
        <f>C226+_xlfn.FORECAST.ETS.CONFINT(A226,$B$2:$B$193,$A$2:$A$193,0.95,1,1)</f>
        <v>18.698668436564802</v>
      </c>
    </row>
    <row r="227" spans="1:5" x14ac:dyDescent="0.25">
      <c r="A227" s="23">
        <v>44072.37500000016</v>
      </c>
      <c r="C227">
        <f>_xlfn.FORECAST.ETS(A227,$B$2:$B$193,$A$2:$A$193,1,1)</f>
        <v>12.892125970622235</v>
      </c>
      <c r="D227" s="112">
        <f>C227-_xlfn.FORECAST.ETS.CONFINT(A227,$B$2:$B$193,$A$2:$A$193,0.95,1,1)</f>
        <v>4.289563181865292</v>
      </c>
      <c r="E227" s="112">
        <f>C227+_xlfn.FORECAST.ETS.CONFINT(A227,$B$2:$B$193,$A$2:$A$193,0.95,1,1)</f>
        <v>21.49468875937918</v>
      </c>
    </row>
    <row r="228" spans="1:5" x14ac:dyDescent="0.25">
      <c r="A228" s="23">
        <v>44072.416666666832</v>
      </c>
      <c r="C228">
        <f>_xlfn.FORECAST.ETS(A228,$B$2:$B$193,$A$2:$A$193,1,1)</f>
        <v>14.995464371800743</v>
      </c>
      <c r="D228" s="112">
        <f>C228-_xlfn.FORECAST.ETS.CONFINT(A228,$B$2:$B$193,$A$2:$A$193,0.95,1,1)</f>
        <v>6.2630066696360576</v>
      </c>
      <c r="E228" s="112">
        <f>C228+_xlfn.FORECAST.ETS.CONFINT(A228,$B$2:$B$193,$A$2:$A$193,0.95,1,1)</f>
        <v>23.727922073965431</v>
      </c>
    </row>
    <row r="229" spans="1:5" x14ac:dyDescent="0.25">
      <c r="A229" s="23">
        <v>44072.458333333503</v>
      </c>
      <c r="C229">
        <f>_xlfn.FORECAST.ETS(A229,$B$2:$B$193,$A$2:$A$193,1,1)</f>
        <v>17.038043647760993</v>
      </c>
      <c r="D229" s="112">
        <f>C229-_xlfn.FORECAST.ETS.CONFINT(A229,$B$2:$B$193,$A$2:$A$193,0.95,1,1)</f>
        <v>8.1773487292075817</v>
      </c>
      <c r="E229" s="112">
        <f>C229+_xlfn.FORECAST.ETS.CONFINT(A229,$B$2:$B$193,$A$2:$A$193,0.95,1,1)</f>
        <v>25.898738566314407</v>
      </c>
    </row>
    <row r="230" spans="1:5" x14ac:dyDescent="0.25">
      <c r="A230" s="23">
        <v>44072.500000000175</v>
      </c>
      <c r="C230">
        <f>_xlfn.FORECAST.ETS(A230,$B$2:$B$193,$A$2:$A$193,1,1)</f>
        <v>17.467182083319905</v>
      </c>
      <c r="D230" s="112">
        <f>C230-_xlfn.FORECAST.ETS.CONFINT(A230,$B$2:$B$193,$A$2:$A$193,0.95,1,1)</f>
        <v>8.4798364506115487</v>
      </c>
      <c r="E230" s="112">
        <f>C230+_xlfn.FORECAST.ETS.CONFINT(A230,$B$2:$B$193,$A$2:$A$193,0.95,1,1)</f>
        <v>26.454527716028259</v>
      </c>
    </row>
    <row r="231" spans="1:5" x14ac:dyDescent="0.25">
      <c r="A231" s="23">
        <v>44072.541666666846</v>
      </c>
      <c r="C231">
        <f>_xlfn.FORECAST.ETS(A231,$B$2:$B$193,$A$2:$A$193,1,1)</f>
        <v>17.650898725521529</v>
      </c>
      <c r="D231" s="112">
        <f>C231-_xlfn.FORECAST.ETS.CONFINT(A231,$B$2:$B$193,$A$2:$A$193,0.95,1,1)</f>
        <v>8.5384224981257084</v>
      </c>
      <c r="E231" s="112">
        <f>C231+_xlfn.FORECAST.ETS.CONFINT(A231,$B$2:$B$193,$A$2:$A$193,0.95,1,1)</f>
        <v>26.763374952917349</v>
      </c>
    </row>
    <row r="232" spans="1:5" x14ac:dyDescent="0.25">
      <c r="A232" s="23">
        <v>44072.583333333518</v>
      </c>
      <c r="C232">
        <f>_xlfn.FORECAST.ETS(A232,$B$2:$B$193,$A$2:$A$193,1,1)</f>
        <v>18.102448759038175</v>
      </c>
      <c r="D232" s="112">
        <f>C232-_xlfn.FORECAST.ETS.CONFINT(A232,$B$2:$B$193,$A$2:$A$193,0.95,1,1)</f>
        <v>8.8663000439371853</v>
      </c>
      <c r="E232" s="112">
        <f>C232+_xlfn.FORECAST.ETS.CONFINT(A232,$B$2:$B$193,$A$2:$A$193,0.95,1,1)</f>
        <v>27.338597474139164</v>
      </c>
    </row>
    <row r="233" spans="1:5" x14ac:dyDescent="0.25">
      <c r="A233" s="23">
        <v>44072.625000000189</v>
      </c>
      <c r="C233">
        <f>_xlfn.FORECAST.ETS(A233,$B$2:$B$193,$A$2:$A$193,1,1)</f>
        <v>18.902930619987309</v>
      </c>
      <c r="D233" s="112">
        <f>C233-_xlfn.FORECAST.ETS.CONFINT(A233,$B$2:$B$193,$A$2:$A$193,0.95,1,1)</f>
        <v>9.5445094909670587</v>
      </c>
      <c r="E233" s="112">
        <f>C233+_xlfn.FORECAST.ETS.CONFINT(A233,$B$2:$B$193,$A$2:$A$193,0.95,1,1)</f>
        <v>28.261351749007559</v>
      </c>
    </row>
    <row r="234" spans="1:5" x14ac:dyDescent="0.25">
      <c r="A234" s="23">
        <v>44072.666666666861</v>
      </c>
      <c r="C234">
        <f>_xlfn.FORECAST.ETS(A234,$B$2:$B$193,$A$2:$A$193,1,1)</f>
        <v>19.441134332748558</v>
      </c>
      <c r="D234" s="112">
        <f>C234-_xlfn.FORECAST.ETS.CONFINT(A234,$B$2:$B$193,$A$2:$A$193,0.95,1,1)</f>
        <v>9.9617864624963826</v>
      </c>
      <c r="E234" s="112">
        <f>C234+_xlfn.FORECAST.ETS.CONFINT(A234,$B$2:$B$193,$A$2:$A$193,0.95,1,1)</f>
        <v>28.920482203000731</v>
      </c>
    </row>
    <row r="235" spans="1:5" x14ac:dyDescent="0.25">
      <c r="A235" s="23">
        <v>44072.708333333532</v>
      </c>
      <c r="C235">
        <f>_xlfn.FORECAST.ETS(A235,$B$2:$B$193,$A$2:$A$193,1,1)</f>
        <v>19.468529348315247</v>
      </c>
      <c r="D235" s="112">
        <f>C235-_xlfn.FORECAST.ETS.CONFINT(A235,$B$2:$B$193,$A$2:$A$193,0.95,1,1)</f>
        <v>9.8695493312793516</v>
      </c>
      <c r="E235" s="112">
        <f>C235+_xlfn.FORECAST.ETS.CONFINT(A235,$B$2:$B$193,$A$2:$A$193,0.95,1,1)</f>
        <v>29.067509365351142</v>
      </c>
    </row>
    <row r="236" spans="1:5" x14ac:dyDescent="0.25">
      <c r="A236" s="23">
        <v>44072.750000000204</v>
      </c>
      <c r="C236">
        <f>_xlfn.FORECAST.ETS(A236,$B$2:$B$193,$A$2:$A$193,1,1)</f>
        <v>19.17063907041047</v>
      </c>
      <c r="D236" s="112">
        <f>C236-_xlfn.FORECAST.ETS.CONFINT(A236,$B$2:$B$193,$A$2:$A$193,0.95,1,1)</f>
        <v>9.4532734694257954</v>
      </c>
      <c r="E236" s="112">
        <f>C236+_xlfn.FORECAST.ETS.CONFINT(A236,$B$2:$B$193,$A$2:$A$193,0.95,1,1)</f>
        <v>28.888004671395144</v>
      </c>
    </row>
    <row r="237" spans="1:5" x14ac:dyDescent="0.25">
      <c r="A237" s="23">
        <v>44072.791666666875</v>
      </c>
      <c r="C237">
        <f>_xlfn.FORECAST.ETS(A237,$B$2:$B$193,$A$2:$A$193,1,1)</f>
        <v>18.601938454727986</v>
      </c>
      <c r="D237" s="112">
        <f>C237-_xlfn.FORECAST.ETS.CONFINT(A237,$B$2:$B$193,$A$2:$A$193,0.95,1,1)</f>
        <v>8.7673886002100225</v>
      </c>
      <c r="E237" s="112">
        <f>C237+_xlfn.FORECAST.ETS.CONFINT(A237,$B$2:$B$193,$A$2:$A$193,0.95,1,1)</f>
        <v>28.436488309245949</v>
      </c>
    </row>
    <row r="238" spans="1:5" x14ac:dyDescent="0.25">
      <c r="A238" s="23">
        <v>44072.833333333547</v>
      </c>
      <c r="C238">
        <f>_xlfn.FORECAST.ETS(A238,$B$2:$B$193,$A$2:$A$193,1,1)</f>
        <v>16.812474613615244</v>
      </c>
      <c r="D238" s="112">
        <f>C238-_xlfn.FORECAST.ETS.CONFINT(A238,$B$2:$B$193,$A$2:$A$193,0.95,1,1)</f>
        <v>6.8618991805380656</v>
      </c>
      <c r="E238" s="112">
        <f>C238+_xlfn.FORECAST.ETS.CONFINT(A238,$B$2:$B$193,$A$2:$A$193,0.95,1,1)</f>
        <v>26.76305004669242</v>
      </c>
    </row>
    <row r="239" spans="1:5" x14ac:dyDescent="0.25">
      <c r="A239" s="23">
        <v>44072.875000000218</v>
      </c>
      <c r="C239">
        <f>_xlfn.FORECAST.ETS(A239,$B$2:$B$193,$A$2:$A$193,1,1)</f>
        <v>14.373828717520805</v>
      </c>
      <c r="D239" s="112">
        <f>C239-_xlfn.FORECAST.ETS.CONFINT(A239,$B$2:$B$193,$A$2:$A$193,0.95,1,1)</f>
        <v>4.3083461023260856</v>
      </c>
      <c r="E239" s="112">
        <f>C239+_xlfn.FORECAST.ETS.CONFINT(A239,$B$2:$B$193,$A$2:$A$193,0.95,1,1)</f>
        <v>24.439311332715526</v>
      </c>
    </row>
    <row r="240" spans="1:5" x14ac:dyDescent="0.25">
      <c r="A240" s="23">
        <v>44072.91666666689</v>
      </c>
      <c r="C240">
        <f>_xlfn.FORECAST.ETS(A240,$B$2:$B$193,$A$2:$A$193,1,1)</f>
        <v>13.09329826127107</v>
      </c>
      <c r="D240" s="112">
        <f>C240-_xlfn.FORECAST.ETS.CONFINT(A240,$B$2:$B$193,$A$2:$A$193,0.95,1,1)</f>
        <v>2.9139887782171723</v>
      </c>
      <c r="E240" s="112">
        <f>C240+_xlfn.FORECAST.ETS.CONFINT(A240,$B$2:$B$193,$A$2:$A$193,0.95,1,1)</f>
        <v>23.272607744324965</v>
      </c>
    </row>
    <row r="241" spans="1:5" x14ac:dyDescent="0.25">
      <c r="A241" s="23">
        <v>44072.958333333561</v>
      </c>
      <c r="C241">
        <f>_xlfn.FORECAST.ETS(A241,$B$2:$B$193,$A$2:$A$193,1,1)</f>
        <v>11.945888423694182</v>
      </c>
      <c r="D241" s="112">
        <f>C241-_xlfn.FORECAST.ETS.CONFINT(A241,$B$2:$B$193,$A$2:$A$193,0.95,1,1)</f>
        <v>1.653796337880042</v>
      </c>
      <c r="E241" s="112">
        <f>C241+_xlfn.FORECAST.ETS.CONFINT(A241,$B$2:$B$193,$A$2:$A$193,0.95,1,1)</f>
        <v>22.237980509508322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E4C4-F74C-47F8-90BC-5C601E211EE3}">
  <dimension ref="A1:C83"/>
  <sheetViews>
    <sheetView workbookViewId="0">
      <selection activeCell="K36" sqref="K36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3.7109375" bestFit="1" customWidth="1"/>
  </cols>
  <sheetData>
    <row r="1" spans="1:3" ht="23.25" customHeight="1" x14ac:dyDescent="0.25">
      <c r="A1" s="90" t="s">
        <v>484</v>
      </c>
      <c r="B1" s="90"/>
      <c r="C1" s="90"/>
    </row>
    <row r="2" spans="1:3" ht="29.25" customHeight="1" thickBot="1" x14ac:dyDescent="0.3">
      <c r="A2" s="91" t="s">
        <v>482</v>
      </c>
      <c r="B2" s="91" t="s">
        <v>483</v>
      </c>
      <c r="C2" s="91" t="s">
        <v>463</v>
      </c>
    </row>
    <row r="3" spans="1:3" x14ac:dyDescent="0.25">
      <c r="A3" s="49" t="str" cm="1">
        <f t="array" ref="A3:C83">_xlfn._xlws.SORT('Wedding - Format'!A2:C82, 3, TRUE)</f>
        <v>Francisco</v>
      </c>
      <c r="B3" s="50" t="str">
        <v>Aaram</v>
      </c>
      <c r="C3" s="51">
        <v>1</v>
      </c>
    </row>
    <row r="4" spans="1:3" x14ac:dyDescent="0.25">
      <c r="A4" s="52" t="str">
        <v>Richard</v>
      </c>
      <c r="B4" s="48" t="str">
        <v>Dorion</v>
      </c>
      <c r="C4" s="53">
        <v>1</v>
      </c>
    </row>
    <row r="5" spans="1:3" x14ac:dyDescent="0.25">
      <c r="A5" s="52" t="str">
        <v>Sanjay</v>
      </c>
      <c r="B5" s="48" t="str">
        <v>Gougeon</v>
      </c>
      <c r="C5" s="53">
        <v>1</v>
      </c>
    </row>
    <row r="6" spans="1:3" x14ac:dyDescent="0.25">
      <c r="A6" s="52" t="str">
        <v>Bill</v>
      </c>
      <c r="B6" s="48" t="str">
        <v>Luehof</v>
      </c>
      <c r="C6" s="53">
        <v>1</v>
      </c>
    </row>
    <row r="7" spans="1:3" x14ac:dyDescent="0.25">
      <c r="A7" s="52" t="str">
        <v>Qasim</v>
      </c>
      <c r="B7" s="48" t="str">
        <v>McDiarmid</v>
      </c>
      <c r="C7" s="53">
        <v>1</v>
      </c>
    </row>
    <row r="8" spans="1:3" x14ac:dyDescent="0.25">
      <c r="A8" s="52" t="str">
        <v>Anthony</v>
      </c>
      <c r="B8" s="48" t="str">
        <v>Ouellet</v>
      </c>
      <c r="C8" s="53">
        <v>1</v>
      </c>
    </row>
    <row r="9" spans="1:3" x14ac:dyDescent="0.25">
      <c r="A9" s="52" t="str">
        <v>Marian</v>
      </c>
      <c r="B9" s="48" t="str">
        <v>Roman</v>
      </c>
      <c r="C9" s="53">
        <v>1</v>
      </c>
    </row>
    <row r="10" spans="1:3" x14ac:dyDescent="0.25">
      <c r="A10" s="52" t="str">
        <v>Abbas</v>
      </c>
      <c r="B10" s="48" t="str">
        <v>Sakaguchi</v>
      </c>
      <c r="C10" s="53">
        <v>1</v>
      </c>
    </row>
    <row r="11" spans="1:3" ht="15.75" thickBot="1" x14ac:dyDescent="0.3">
      <c r="A11" s="52" t="str">
        <v>Mohamed</v>
      </c>
      <c r="B11" s="48" t="str">
        <v>Wright</v>
      </c>
      <c r="C11" s="53">
        <v>1</v>
      </c>
    </row>
    <row r="12" spans="1:3" x14ac:dyDescent="0.25">
      <c r="A12" s="54" t="str">
        <v>Christian</v>
      </c>
      <c r="B12" s="55" t="str">
        <v>Allison</v>
      </c>
      <c r="C12" s="56">
        <v>2</v>
      </c>
    </row>
    <row r="13" spans="1:3" x14ac:dyDescent="0.25">
      <c r="A13" s="57" t="str">
        <v>Vanel</v>
      </c>
      <c r="B13" s="48" t="str">
        <v>Arbuthnot</v>
      </c>
      <c r="C13" s="58">
        <v>2</v>
      </c>
    </row>
    <row r="14" spans="1:3" x14ac:dyDescent="0.25">
      <c r="A14" s="57" t="str">
        <v>Maureen</v>
      </c>
      <c r="B14" s="48" t="str">
        <v>Fleming</v>
      </c>
      <c r="C14" s="58">
        <v>2</v>
      </c>
    </row>
    <row r="15" spans="1:3" x14ac:dyDescent="0.25">
      <c r="A15" s="57" t="str">
        <v>Ioan</v>
      </c>
      <c r="B15" s="48" t="str">
        <v>Foo</v>
      </c>
      <c r="C15" s="58">
        <v>2</v>
      </c>
    </row>
    <row r="16" spans="1:3" x14ac:dyDescent="0.25">
      <c r="A16" s="57" t="str">
        <v>Adil</v>
      </c>
      <c r="B16" s="48" t="str">
        <v>Frank</v>
      </c>
      <c r="C16" s="58">
        <v>2</v>
      </c>
    </row>
    <row r="17" spans="1:3" x14ac:dyDescent="0.25">
      <c r="A17" s="57" t="str">
        <v>Henry</v>
      </c>
      <c r="B17" s="48" t="str">
        <v>Johnston</v>
      </c>
      <c r="C17" s="58">
        <v>2</v>
      </c>
    </row>
    <row r="18" spans="1:3" x14ac:dyDescent="0.25">
      <c r="A18" s="57" t="str">
        <v>Luc</v>
      </c>
      <c r="B18" s="48" t="str">
        <v>Kither</v>
      </c>
      <c r="C18" s="58">
        <v>2</v>
      </c>
    </row>
    <row r="19" spans="1:3" x14ac:dyDescent="0.25">
      <c r="A19" s="57" t="str">
        <v>Michael</v>
      </c>
      <c r="B19" s="48" t="str">
        <v>Longley</v>
      </c>
      <c r="C19" s="58">
        <v>2</v>
      </c>
    </row>
    <row r="20" spans="1:3" x14ac:dyDescent="0.25">
      <c r="A20" s="57" t="str">
        <v>Mohammed</v>
      </c>
      <c r="B20" s="48" t="str">
        <v>Rasko</v>
      </c>
      <c r="C20" s="58">
        <v>2</v>
      </c>
    </row>
    <row r="21" spans="1:3" ht="15.75" thickBot="1" x14ac:dyDescent="0.3">
      <c r="A21" s="57" t="str">
        <v>Michael</v>
      </c>
      <c r="B21" s="48" t="str">
        <v>Tseng</v>
      </c>
      <c r="C21" s="58">
        <v>2</v>
      </c>
    </row>
    <row r="22" spans="1:3" x14ac:dyDescent="0.25">
      <c r="A22" s="59" t="str">
        <v>Lee</v>
      </c>
      <c r="B22" s="60" t="str">
        <v>Blackwell</v>
      </c>
      <c r="C22" s="61">
        <v>3</v>
      </c>
    </row>
    <row r="23" spans="1:3" x14ac:dyDescent="0.25">
      <c r="A23" s="62" t="str">
        <v>Richard</v>
      </c>
      <c r="B23" s="48" t="str">
        <v>Boswell</v>
      </c>
      <c r="C23" s="63">
        <v>3</v>
      </c>
    </row>
    <row r="24" spans="1:3" x14ac:dyDescent="0.25">
      <c r="A24" s="62" t="str">
        <v>Jean-Marc</v>
      </c>
      <c r="B24" s="48" t="str">
        <v>Bowers</v>
      </c>
      <c r="C24" s="63">
        <v>3</v>
      </c>
    </row>
    <row r="25" spans="1:3" x14ac:dyDescent="0.25">
      <c r="A25" s="62" t="str">
        <v>Ron</v>
      </c>
      <c r="B25" s="48" t="str">
        <v>Dickinson</v>
      </c>
      <c r="C25" s="63">
        <v>3</v>
      </c>
    </row>
    <row r="26" spans="1:3" x14ac:dyDescent="0.25">
      <c r="A26" s="62" t="str">
        <v>Tania</v>
      </c>
      <c r="B26" s="48" t="str">
        <v>Green</v>
      </c>
      <c r="C26" s="63">
        <v>3</v>
      </c>
    </row>
    <row r="27" spans="1:3" x14ac:dyDescent="0.25">
      <c r="A27" s="62" t="str">
        <v>Donald</v>
      </c>
      <c r="B27" s="48" t="str">
        <v>Maille</v>
      </c>
      <c r="C27" s="63">
        <v>3</v>
      </c>
    </row>
    <row r="28" spans="1:3" x14ac:dyDescent="0.25">
      <c r="A28" s="62" t="str">
        <v>Ferdinando</v>
      </c>
      <c r="B28" s="48" t="str">
        <v>Newton</v>
      </c>
      <c r="C28" s="63">
        <v>3</v>
      </c>
    </row>
    <row r="29" spans="1:3" x14ac:dyDescent="0.25">
      <c r="A29" s="62" t="str">
        <v>Peter</v>
      </c>
      <c r="B29" s="48" t="str">
        <v>Roberge</v>
      </c>
      <c r="C29" s="63">
        <v>3</v>
      </c>
    </row>
    <row r="30" spans="1:3" x14ac:dyDescent="0.25">
      <c r="A30" s="62" t="str">
        <v>Danielle</v>
      </c>
      <c r="B30" s="48" t="str">
        <v>Soong</v>
      </c>
      <c r="C30" s="63">
        <v>3</v>
      </c>
    </row>
    <row r="31" spans="1:3" ht="15.75" thickBot="1" x14ac:dyDescent="0.3">
      <c r="A31" s="62" t="str">
        <v>Elizabeth</v>
      </c>
      <c r="B31" s="48" t="str">
        <v>Townsend</v>
      </c>
      <c r="C31" s="63">
        <v>3</v>
      </c>
    </row>
    <row r="32" spans="1:3" x14ac:dyDescent="0.25">
      <c r="A32" s="64" t="str">
        <v>Shellie</v>
      </c>
      <c r="B32" s="65" t="str">
        <v>Beaudoin</v>
      </c>
      <c r="C32" s="66">
        <v>4</v>
      </c>
    </row>
    <row r="33" spans="1:3" x14ac:dyDescent="0.25">
      <c r="A33" s="67" t="str">
        <v>Wally</v>
      </c>
      <c r="B33" s="48" t="str">
        <v>Beaudoin</v>
      </c>
      <c r="C33" s="68">
        <v>4</v>
      </c>
    </row>
    <row r="34" spans="1:3" x14ac:dyDescent="0.25">
      <c r="A34" s="67" t="str">
        <v>Roger</v>
      </c>
      <c r="B34" s="48" t="str">
        <v>Companys</v>
      </c>
      <c r="C34" s="68">
        <v>4</v>
      </c>
    </row>
    <row r="35" spans="1:3" x14ac:dyDescent="0.25">
      <c r="A35" s="67" t="str">
        <v>Peter</v>
      </c>
      <c r="B35" s="48" t="str">
        <v>Cornelissen</v>
      </c>
      <c r="C35" s="68">
        <v>4</v>
      </c>
    </row>
    <row r="36" spans="1:3" x14ac:dyDescent="0.25">
      <c r="A36" s="67" t="str">
        <v>Srikanth</v>
      </c>
      <c r="B36" s="48" t="str">
        <v>Cowan</v>
      </c>
      <c r="C36" s="68">
        <v>4</v>
      </c>
    </row>
    <row r="37" spans="1:3" x14ac:dyDescent="0.25">
      <c r="A37" s="67" t="str">
        <v>Gordon</v>
      </c>
      <c r="B37" s="48" t="str">
        <v>Fielenbach</v>
      </c>
      <c r="C37" s="68">
        <v>4</v>
      </c>
    </row>
    <row r="38" spans="1:3" x14ac:dyDescent="0.25">
      <c r="A38" s="67" t="str">
        <v>Don</v>
      </c>
      <c r="B38" s="48" t="str">
        <v>Gloutnay</v>
      </c>
      <c r="C38" s="68">
        <v>4</v>
      </c>
    </row>
    <row r="39" spans="1:3" x14ac:dyDescent="0.25">
      <c r="A39" s="67" t="str">
        <v>Charles</v>
      </c>
      <c r="B39" s="48" t="str">
        <v>Legentil</v>
      </c>
      <c r="C39" s="68">
        <v>4</v>
      </c>
    </row>
    <row r="40" spans="1:3" x14ac:dyDescent="0.25">
      <c r="A40" s="67" t="str">
        <v>Mohammed</v>
      </c>
      <c r="B40" s="48" t="str">
        <v>Tardi</v>
      </c>
      <c r="C40" s="68">
        <v>4</v>
      </c>
    </row>
    <row r="41" spans="1:3" ht="15.75" thickBot="1" x14ac:dyDescent="0.3">
      <c r="A41" s="67" t="str">
        <v>Robert</v>
      </c>
      <c r="B41" s="48" t="str">
        <v>Verwoerd</v>
      </c>
      <c r="C41" s="68">
        <v>4</v>
      </c>
    </row>
    <row r="42" spans="1:3" x14ac:dyDescent="0.25">
      <c r="A42" s="69" t="str">
        <v>Michael</v>
      </c>
      <c r="B42" s="70" t="str">
        <v>Alonso</v>
      </c>
      <c r="C42" s="71">
        <v>5</v>
      </c>
    </row>
    <row r="43" spans="1:3" x14ac:dyDescent="0.25">
      <c r="A43" s="72" t="str">
        <v>Jan</v>
      </c>
      <c r="B43" s="48" t="str">
        <v>Bickle</v>
      </c>
      <c r="C43" s="73">
        <v>5</v>
      </c>
    </row>
    <row r="44" spans="1:3" x14ac:dyDescent="0.25">
      <c r="A44" s="72" t="str">
        <v>J Clark</v>
      </c>
      <c r="B44" s="48" t="str">
        <v>Bruns</v>
      </c>
      <c r="C44" s="73">
        <v>5</v>
      </c>
    </row>
    <row r="45" spans="1:3" x14ac:dyDescent="0.25">
      <c r="A45" s="72" t="str">
        <v>Eriks</v>
      </c>
      <c r="B45" s="48" t="str">
        <v>Desbiens</v>
      </c>
      <c r="C45" s="73">
        <v>5</v>
      </c>
    </row>
    <row r="46" spans="1:3" x14ac:dyDescent="0.25">
      <c r="A46" s="72" t="str">
        <v>Geoff</v>
      </c>
      <c r="B46" s="48" t="str">
        <v>Dusome</v>
      </c>
      <c r="C46" s="73">
        <v>5</v>
      </c>
    </row>
    <row r="47" spans="1:3" x14ac:dyDescent="0.25">
      <c r="A47" s="72" t="str">
        <v>Allen</v>
      </c>
      <c r="B47" s="48" t="str">
        <v>Gravel</v>
      </c>
      <c r="C47" s="73">
        <v>5</v>
      </c>
    </row>
    <row r="48" spans="1:3" x14ac:dyDescent="0.25">
      <c r="A48" s="72" t="str">
        <v>Luc</v>
      </c>
      <c r="B48" s="48" t="str">
        <v>L'Abbe</v>
      </c>
      <c r="C48" s="73">
        <v>5</v>
      </c>
    </row>
    <row r="49" spans="1:3" x14ac:dyDescent="0.25">
      <c r="A49" s="72" t="str">
        <v>Bernard</v>
      </c>
      <c r="B49" s="48" t="str">
        <v>Landry</v>
      </c>
      <c r="C49" s="73">
        <v>5</v>
      </c>
    </row>
    <row r="50" spans="1:3" x14ac:dyDescent="0.25">
      <c r="A50" s="72" t="str">
        <v>John</v>
      </c>
      <c r="B50" s="48" t="str">
        <v>Livingstone</v>
      </c>
      <c r="C50" s="73">
        <v>5</v>
      </c>
    </row>
    <row r="51" spans="1:3" ht="15.75" thickBot="1" x14ac:dyDescent="0.3">
      <c r="A51" s="72" t="str">
        <v>Claude</v>
      </c>
      <c r="B51" s="48" t="str">
        <v>Murphy</v>
      </c>
      <c r="C51" s="73">
        <v>5</v>
      </c>
    </row>
    <row r="52" spans="1:3" x14ac:dyDescent="0.25">
      <c r="A52" s="74" t="str">
        <v>Lester</v>
      </c>
      <c r="B52" s="75" t="str">
        <v>Bechte</v>
      </c>
      <c r="C52" s="76">
        <v>6</v>
      </c>
    </row>
    <row r="53" spans="1:3" x14ac:dyDescent="0.25">
      <c r="A53" s="77" t="str">
        <v>Brian</v>
      </c>
      <c r="B53" s="48" t="str">
        <v>Bergkamp</v>
      </c>
      <c r="C53" s="78">
        <v>6</v>
      </c>
    </row>
    <row r="54" spans="1:3" x14ac:dyDescent="0.25">
      <c r="A54" s="77" t="str">
        <v>Dean</v>
      </c>
      <c r="B54" s="48" t="str">
        <v>Daamen</v>
      </c>
      <c r="C54" s="78">
        <v>6</v>
      </c>
    </row>
    <row r="55" spans="1:3" x14ac:dyDescent="0.25">
      <c r="A55" s="77" t="str">
        <v>Alan</v>
      </c>
      <c r="B55" s="48" t="str">
        <v>Kaufman</v>
      </c>
      <c r="C55" s="78">
        <v>6</v>
      </c>
    </row>
    <row r="56" spans="1:3" x14ac:dyDescent="0.25">
      <c r="A56" s="77" t="str">
        <v>Reinaldo</v>
      </c>
      <c r="B56" s="48" t="str">
        <v>Meyers</v>
      </c>
      <c r="C56" s="78">
        <v>6</v>
      </c>
    </row>
    <row r="57" spans="1:3" x14ac:dyDescent="0.25">
      <c r="A57" s="77" t="str">
        <v>Linda</v>
      </c>
      <c r="B57" s="48" t="str">
        <v>Peddie-Vasquez</v>
      </c>
      <c r="C57" s="78">
        <v>6</v>
      </c>
    </row>
    <row r="58" spans="1:3" x14ac:dyDescent="0.25">
      <c r="A58" s="77" t="str">
        <v>Leigh</v>
      </c>
      <c r="B58" s="48" t="str">
        <v>Remecki</v>
      </c>
      <c r="C58" s="78">
        <v>6</v>
      </c>
    </row>
    <row r="59" spans="1:3" x14ac:dyDescent="0.25">
      <c r="A59" s="77" t="str">
        <v>Roshni</v>
      </c>
      <c r="B59" s="48" t="str">
        <v>Sauter Miller</v>
      </c>
      <c r="C59" s="78">
        <v>6</v>
      </c>
    </row>
    <row r="60" spans="1:3" x14ac:dyDescent="0.25">
      <c r="A60" s="77" t="str">
        <v>David</v>
      </c>
      <c r="B60" s="48" t="str">
        <v>Silva</v>
      </c>
      <c r="C60" s="78">
        <v>6</v>
      </c>
    </row>
    <row r="61" spans="1:3" ht="15.75" thickBot="1" x14ac:dyDescent="0.3">
      <c r="A61" s="92" t="str">
        <v>Cornelis</v>
      </c>
      <c r="B61" s="84" t="str">
        <v>Wesenberg</v>
      </c>
      <c r="C61" s="93">
        <v>6</v>
      </c>
    </row>
    <row r="62" spans="1:3" x14ac:dyDescent="0.25">
      <c r="A62" s="79" t="str">
        <v>Andre</v>
      </c>
      <c r="B62" s="80" t="str">
        <v>Alarie</v>
      </c>
      <c r="C62" s="81">
        <v>7</v>
      </c>
    </row>
    <row r="63" spans="1:3" x14ac:dyDescent="0.25">
      <c r="A63" s="82" t="str">
        <v>Tony</v>
      </c>
      <c r="B63" s="48" t="str">
        <v>Allaire</v>
      </c>
      <c r="C63" s="83">
        <v>7</v>
      </c>
    </row>
    <row r="64" spans="1:3" x14ac:dyDescent="0.25">
      <c r="A64" s="82" t="str">
        <v>Pierre</v>
      </c>
      <c r="B64" s="48" t="str">
        <v>Belley</v>
      </c>
      <c r="C64" s="83">
        <v>7</v>
      </c>
    </row>
    <row r="65" spans="1:3" x14ac:dyDescent="0.25">
      <c r="A65" s="82" t="str">
        <v>Ramon</v>
      </c>
      <c r="B65" s="48" t="str">
        <v>Drolet</v>
      </c>
      <c r="C65" s="83">
        <v>7</v>
      </c>
    </row>
    <row r="66" spans="1:3" x14ac:dyDescent="0.25">
      <c r="A66" s="82" t="str">
        <v>John</v>
      </c>
      <c r="B66" s="48" t="str">
        <v>Enns</v>
      </c>
      <c r="C66" s="83">
        <v>7</v>
      </c>
    </row>
    <row r="67" spans="1:3" x14ac:dyDescent="0.25">
      <c r="A67" s="82" t="str">
        <v>Ellen</v>
      </c>
      <c r="B67" s="48" t="str">
        <v>Francis</v>
      </c>
      <c r="C67" s="83">
        <v>7</v>
      </c>
    </row>
    <row r="68" spans="1:3" x14ac:dyDescent="0.25">
      <c r="A68" s="82" t="str">
        <v>Phillipe</v>
      </c>
      <c r="B68" s="48" t="str">
        <v>Homburg</v>
      </c>
      <c r="C68" s="83">
        <v>7</v>
      </c>
    </row>
    <row r="69" spans="1:3" x14ac:dyDescent="0.25">
      <c r="A69" s="82" t="str">
        <v>Haruki</v>
      </c>
      <c r="B69" s="48" t="str">
        <v>Myers</v>
      </c>
      <c r="C69" s="83">
        <v>7</v>
      </c>
    </row>
    <row r="70" spans="1:3" x14ac:dyDescent="0.25">
      <c r="A70" s="82" t="str">
        <v>Donald</v>
      </c>
      <c r="B70" s="48" t="str">
        <v>Ulmer</v>
      </c>
      <c r="C70" s="83">
        <v>7</v>
      </c>
    </row>
    <row r="71" spans="1:3" ht="15.75" thickBot="1" x14ac:dyDescent="0.3">
      <c r="A71" s="82" t="str">
        <v>Ron</v>
      </c>
      <c r="B71" s="48" t="str">
        <v>Zimmermann</v>
      </c>
      <c r="C71" s="83">
        <v>7</v>
      </c>
    </row>
    <row r="72" spans="1:3" x14ac:dyDescent="0.25">
      <c r="A72" s="85" t="str">
        <v>Bruce</v>
      </c>
      <c r="B72" s="86" t="str">
        <v>Broker</v>
      </c>
      <c r="C72" s="87">
        <v>8</v>
      </c>
    </row>
    <row r="73" spans="1:3" x14ac:dyDescent="0.25">
      <c r="A73" s="88" t="str">
        <v>Marie</v>
      </c>
      <c r="B73" s="48" t="str">
        <v>Cook</v>
      </c>
      <c r="C73" s="89">
        <v>8</v>
      </c>
    </row>
    <row r="74" spans="1:3" x14ac:dyDescent="0.25">
      <c r="A74" s="88" t="str">
        <v>Robert</v>
      </c>
      <c r="B74" s="48" t="str">
        <v>Faccone</v>
      </c>
      <c r="C74" s="89">
        <v>8</v>
      </c>
    </row>
    <row r="75" spans="1:3" x14ac:dyDescent="0.25">
      <c r="A75" s="88" t="str">
        <v>Hamid</v>
      </c>
      <c r="B75" s="48" t="str">
        <v>Hoon</v>
      </c>
      <c r="C75" s="89">
        <v>8</v>
      </c>
    </row>
    <row r="76" spans="1:3" x14ac:dyDescent="0.25">
      <c r="A76" s="88" t="str">
        <v>Garry</v>
      </c>
      <c r="B76" s="48" t="str">
        <v>Mercure</v>
      </c>
      <c r="C76" s="89">
        <v>8</v>
      </c>
    </row>
    <row r="77" spans="1:3" x14ac:dyDescent="0.25">
      <c r="A77" s="88" t="str">
        <v>Howard</v>
      </c>
      <c r="B77" s="48" t="str">
        <v>Paquin</v>
      </c>
      <c r="C77" s="89">
        <v>8</v>
      </c>
    </row>
    <row r="78" spans="1:3" ht="15.75" thickBot="1" x14ac:dyDescent="0.3">
      <c r="A78" s="88" t="str">
        <v>Dave</v>
      </c>
      <c r="B78" s="48" t="str">
        <v>Wadsworth</v>
      </c>
      <c r="C78" s="89">
        <v>8</v>
      </c>
    </row>
    <row r="79" spans="1:3" x14ac:dyDescent="0.25">
      <c r="A79" s="94" t="str">
        <v>David</v>
      </c>
      <c r="B79" s="95" t="str">
        <v>Desjardins</v>
      </c>
      <c r="C79" s="96">
        <v>9</v>
      </c>
    </row>
    <row r="80" spans="1:3" x14ac:dyDescent="0.25">
      <c r="A80" s="97" t="str">
        <v>Ross</v>
      </c>
      <c r="B80" s="48" t="str">
        <v>Di Mario</v>
      </c>
      <c r="C80" s="98">
        <v>9</v>
      </c>
    </row>
    <row r="81" spans="1:3" x14ac:dyDescent="0.25">
      <c r="A81" s="97" t="str">
        <v>John</v>
      </c>
      <c r="B81" s="48" t="str">
        <v>Hickey</v>
      </c>
      <c r="C81" s="98">
        <v>9</v>
      </c>
    </row>
    <row r="82" spans="1:3" x14ac:dyDescent="0.25">
      <c r="A82" s="97" t="str">
        <v>Brent</v>
      </c>
      <c r="B82" s="48" t="str">
        <v>McAllister</v>
      </c>
      <c r="C82" s="98">
        <v>9</v>
      </c>
    </row>
    <row r="83" spans="1:3" ht="15.75" thickBot="1" x14ac:dyDescent="0.3">
      <c r="A83" s="99" t="str">
        <v>Wilhelm</v>
      </c>
      <c r="B83" s="100" t="str">
        <v>Shipley</v>
      </c>
      <c r="C83" s="101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CE67-9BB5-4582-B220-A9096B85C4EC}">
  <dimension ref="A1:N166"/>
  <sheetViews>
    <sheetView workbookViewId="0">
      <selection activeCell="N6" sqref="N6"/>
    </sheetView>
  </sheetViews>
  <sheetFormatPr defaultRowHeight="15" x14ac:dyDescent="0.25"/>
  <cols>
    <col min="1" max="1" width="12.28515625" customWidth="1"/>
    <col min="2" max="2" width="12.42578125" customWidth="1"/>
    <col min="3" max="3" width="8.85546875" style="7" customWidth="1"/>
    <col min="4" max="4" width="9.42578125" style="7" bestFit="1" customWidth="1"/>
    <col min="5" max="5" width="9.7109375" style="7" customWidth="1"/>
    <col min="6" max="6" width="9.5703125" style="7" customWidth="1"/>
    <col min="7" max="7" width="12.85546875" customWidth="1"/>
    <col min="8" max="8" width="20.140625" style="7" customWidth="1"/>
    <col min="9" max="9" width="22.28515625" style="7" customWidth="1"/>
    <col min="10" max="10" width="8.42578125" style="7" customWidth="1"/>
    <col min="11" max="11" width="26.140625" style="7" customWidth="1"/>
    <col min="12" max="12" width="9.140625" style="7" customWidth="1"/>
    <col min="13" max="13" width="9.42578125" style="7" bestFit="1" customWidth="1"/>
    <col min="14" max="14" width="27.28515625" customWidth="1"/>
  </cols>
  <sheetData>
    <row r="1" spans="1:14" s="12" customFormat="1" ht="15.75" x14ac:dyDescent="0.25">
      <c r="A1" s="11" t="s">
        <v>9</v>
      </c>
      <c r="B1" s="11" t="s">
        <v>8</v>
      </c>
      <c r="C1" s="12" t="s">
        <v>436</v>
      </c>
      <c r="D1" s="103" t="s">
        <v>437</v>
      </c>
      <c r="E1" s="103" t="s">
        <v>425</v>
      </c>
      <c r="F1" s="12" t="s">
        <v>443</v>
      </c>
      <c r="G1" s="103" t="s">
        <v>7</v>
      </c>
      <c r="H1" s="103" t="s">
        <v>481</v>
      </c>
      <c r="I1" s="12" t="s">
        <v>159</v>
      </c>
      <c r="J1" s="12" t="s">
        <v>424</v>
      </c>
      <c r="K1" s="12" t="s">
        <v>447</v>
      </c>
      <c r="L1" s="12" t="s">
        <v>160</v>
      </c>
      <c r="M1" s="12" t="s">
        <v>161</v>
      </c>
      <c r="N1" s="11" t="s">
        <v>422</v>
      </c>
    </row>
    <row r="2" spans="1:14" x14ac:dyDescent="0.25">
      <c r="A2" s="8" t="s">
        <v>137</v>
      </c>
      <c r="B2" s="8" t="s">
        <v>136</v>
      </c>
      <c r="C2" s="7">
        <v>1</v>
      </c>
      <c r="D2" s="7" t="s">
        <v>434</v>
      </c>
      <c r="E2" s="7">
        <v>4</v>
      </c>
      <c r="F2" s="7" t="s">
        <v>438</v>
      </c>
      <c r="G2" s="9">
        <v>50</v>
      </c>
      <c r="H2" s="13" t="s">
        <v>446</v>
      </c>
      <c r="I2" s="7" t="s">
        <v>303</v>
      </c>
      <c r="K2" s="7" t="s">
        <v>569</v>
      </c>
      <c r="L2" s="7" t="s">
        <v>166</v>
      </c>
      <c r="M2" s="7" t="s">
        <v>305</v>
      </c>
      <c r="N2" s="8" t="s">
        <v>409</v>
      </c>
    </row>
    <row r="3" spans="1:14" x14ac:dyDescent="0.25">
      <c r="A3" s="8" t="s">
        <v>128</v>
      </c>
      <c r="B3" s="8" t="s">
        <v>127</v>
      </c>
      <c r="C3" s="7">
        <v>7</v>
      </c>
      <c r="D3" s="7" t="s">
        <v>435</v>
      </c>
      <c r="E3" s="7">
        <v>2</v>
      </c>
      <c r="F3" s="7" t="s">
        <v>438</v>
      </c>
      <c r="G3" s="9">
        <v>500</v>
      </c>
      <c r="H3" s="13" t="s">
        <v>445</v>
      </c>
      <c r="I3" s="7" t="s">
        <v>300</v>
      </c>
      <c r="K3" s="7" t="s">
        <v>570</v>
      </c>
      <c r="L3" s="7" t="s">
        <v>166</v>
      </c>
      <c r="M3" s="7" t="s">
        <v>302</v>
      </c>
      <c r="N3" s="8" t="s">
        <v>404</v>
      </c>
    </row>
    <row r="4" spans="1:14" x14ac:dyDescent="0.25">
      <c r="A4" s="8" t="s">
        <v>27</v>
      </c>
      <c r="B4" s="8" t="s">
        <v>26</v>
      </c>
      <c r="C4" s="7">
        <v>7</v>
      </c>
      <c r="D4" s="7" t="s">
        <v>435</v>
      </c>
      <c r="E4" s="7">
        <v>2</v>
      </c>
      <c r="F4" s="7" t="s">
        <v>438</v>
      </c>
      <c r="G4" s="9">
        <v>200</v>
      </c>
      <c r="H4" s="13" t="s">
        <v>445</v>
      </c>
      <c r="I4" s="7" t="s">
        <v>300</v>
      </c>
      <c r="K4" s="7" t="s">
        <v>570</v>
      </c>
      <c r="L4" s="7" t="s">
        <v>166</v>
      </c>
      <c r="M4" s="7" t="s">
        <v>302</v>
      </c>
      <c r="N4" s="8" t="s">
        <v>349</v>
      </c>
    </row>
    <row r="5" spans="1:14" x14ac:dyDescent="0.25">
      <c r="A5" s="8" t="s">
        <v>31</v>
      </c>
      <c r="B5" s="8" t="s">
        <v>30</v>
      </c>
      <c r="C5" s="7">
        <v>2</v>
      </c>
      <c r="D5" s="7" t="s">
        <v>434</v>
      </c>
      <c r="E5" s="7">
        <v>2</v>
      </c>
      <c r="F5" s="7" t="s">
        <v>438</v>
      </c>
      <c r="G5" s="9">
        <v>200</v>
      </c>
      <c r="H5" s="13" t="s">
        <v>445</v>
      </c>
      <c r="I5" s="7" t="s">
        <v>189</v>
      </c>
      <c r="K5" s="7" t="s">
        <v>571</v>
      </c>
      <c r="L5" s="7" t="s">
        <v>166</v>
      </c>
      <c r="M5" s="7" t="s">
        <v>191</v>
      </c>
      <c r="N5" s="8" t="s">
        <v>351</v>
      </c>
    </row>
    <row r="6" spans="1:14" x14ac:dyDescent="0.25">
      <c r="A6" s="8" t="s">
        <v>41</v>
      </c>
      <c r="B6" s="8" t="s">
        <v>76</v>
      </c>
      <c r="C6" s="7">
        <v>5</v>
      </c>
      <c r="D6" s="7" t="s">
        <v>435</v>
      </c>
      <c r="E6" s="7">
        <v>1</v>
      </c>
      <c r="F6" s="7" t="s">
        <v>438</v>
      </c>
      <c r="G6" s="9">
        <v>100</v>
      </c>
      <c r="H6" s="13" t="s">
        <v>446</v>
      </c>
      <c r="I6" s="7" t="s">
        <v>426</v>
      </c>
      <c r="K6" s="7" t="s">
        <v>571</v>
      </c>
      <c r="L6" s="7" t="s">
        <v>166</v>
      </c>
      <c r="M6" s="7" t="s">
        <v>191</v>
      </c>
      <c r="N6" s="8" t="s">
        <v>376</v>
      </c>
    </row>
    <row r="7" spans="1:14" x14ac:dyDescent="0.25">
      <c r="A7" s="8" t="s">
        <v>46</v>
      </c>
      <c r="B7" s="8" t="s">
        <v>45</v>
      </c>
      <c r="C7" s="7">
        <v>2</v>
      </c>
      <c r="D7" s="7" t="s">
        <v>434</v>
      </c>
      <c r="E7" s="7">
        <v>5</v>
      </c>
      <c r="F7" s="7" t="s">
        <v>438</v>
      </c>
      <c r="G7" s="9">
        <v>200</v>
      </c>
      <c r="H7" s="13" t="s">
        <v>446</v>
      </c>
      <c r="I7" s="7" t="s">
        <v>206</v>
      </c>
      <c r="K7" s="7" t="s">
        <v>572</v>
      </c>
      <c r="L7" s="7" t="s">
        <v>166</v>
      </c>
      <c r="M7" s="7" t="s">
        <v>208</v>
      </c>
      <c r="N7" s="8" t="s">
        <v>359</v>
      </c>
    </row>
    <row r="8" spans="1:14" x14ac:dyDescent="0.25">
      <c r="A8" s="8" t="s">
        <v>68</v>
      </c>
      <c r="B8" s="8" t="s">
        <v>67</v>
      </c>
      <c r="C8" s="7">
        <v>4</v>
      </c>
      <c r="D8" s="7" t="s">
        <v>434</v>
      </c>
      <c r="E8" s="7">
        <v>2</v>
      </c>
      <c r="F8" s="7" t="s">
        <v>441</v>
      </c>
      <c r="G8" s="9">
        <v>200</v>
      </c>
      <c r="H8" s="13" t="s">
        <v>444</v>
      </c>
      <c r="I8" s="7" t="s">
        <v>237</v>
      </c>
      <c r="K8" s="7" t="s">
        <v>573</v>
      </c>
      <c r="L8" s="7" t="s">
        <v>166</v>
      </c>
      <c r="M8" s="7" t="s">
        <v>239</v>
      </c>
      <c r="N8" s="8" t="s">
        <v>371</v>
      </c>
    </row>
    <row r="9" spans="1:14" x14ac:dyDescent="0.25">
      <c r="A9" s="8" t="s">
        <v>96</v>
      </c>
      <c r="B9" s="8" t="s">
        <v>67</v>
      </c>
      <c r="C9" s="7">
        <v>4</v>
      </c>
      <c r="D9" s="7" t="s">
        <v>434</v>
      </c>
      <c r="E9" s="7">
        <v>2</v>
      </c>
      <c r="F9" s="7" t="s">
        <v>441</v>
      </c>
      <c r="G9" s="9">
        <v>100</v>
      </c>
      <c r="H9" s="13" t="s">
        <v>444</v>
      </c>
      <c r="I9" s="7" t="s">
        <v>237</v>
      </c>
      <c r="K9" s="7" t="s">
        <v>573</v>
      </c>
      <c r="L9" s="7" t="s">
        <v>166</v>
      </c>
      <c r="M9" s="7" t="s">
        <v>239</v>
      </c>
      <c r="N9" s="8" t="s">
        <v>387</v>
      </c>
    </row>
    <row r="10" spans="1:14" x14ac:dyDescent="0.25">
      <c r="A10" s="8" t="s">
        <v>110</v>
      </c>
      <c r="B10" s="8" t="s">
        <v>109</v>
      </c>
      <c r="C10" s="7">
        <v>6</v>
      </c>
      <c r="D10" s="7" t="s">
        <v>434</v>
      </c>
      <c r="E10" s="7">
        <v>1</v>
      </c>
      <c r="F10" s="7" t="s">
        <v>438</v>
      </c>
      <c r="G10" s="9">
        <v>300</v>
      </c>
      <c r="H10" s="13" t="s">
        <v>446</v>
      </c>
      <c r="I10" s="7" t="s">
        <v>428</v>
      </c>
      <c r="K10" s="7" t="s">
        <v>574</v>
      </c>
      <c r="L10" s="7" t="s">
        <v>166</v>
      </c>
      <c r="M10" s="7" t="s">
        <v>308</v>
      </c>
      <c r="N10" s="8" t="s">
        <v>394</v>
      </c>
    </row>
    <row r="11" spans="1:14" x14ac:dyDescent="0.25">
      <c r="A11" s="8" t="s">
        <v>134</v>
      </c>
      <c r="B11" s="8" t="s">
        <v>133</v>
      </c>
      <c r="C11" s="7">
        <v>7</v>
      </c>
      <c r="D11" s="7" t="s">
        <v>434</v>
      </c>
      <c r="E11" s="7">
        <v>1</v>
      </c>
      <c r="F11" s="7" t="s">
        <v>438</v>
      </c>
      <c r="G11" s="9">
        <v>100</v>
      </c>
      <c r="H11" s="13" t="s">
        <v>446</v>
      </c>
      <c r="I11" s="7" t="s">
        <v>309</v>
      </c>
      <c r="K11" s="7" t="s">
        <v>575</v>
      </c>
      <c r="L11" s="7" t="s">
        <v>166</v>
      </c>
      <c r="M11" s="7" t="s">
        <v>310</v>
      </c>
      <c r="N11" s="8" t="s">
        <v>407</v>
      </c>
    </row>
    <row r="12" spans="1:14" x14ac:dyDescent="0.25">
      <c r="A12" s="8" t="s">
        <v>106</v>
      </c>
      <c r="B12" s="8" t="s">
        <v>105</v>
      </c>
      <c r="C12" s="7">
        <v>6</v>
      </c>
      <c r="D12" s="7" t="s">
        <v>434</v>
      </c>
      <c r="E12" s="7">
        <v>1</v>
      </c>
      <c r="F12" s="7" t="s">
        <v>439</v>
      </c>
      <c r="G12" s="9">
        <v>200</v>
      </c>
      <c r="H12" s="13" t="s">
        <v>444</v>
      </c>
      <c r="I12" s="7" t="s">
        <v>430</v>
      </c>
      <c r="J12" s="7" t="s">
        <v>429</v>
      </c>
      <c r="K12" s="7" t="s">
        <v>576</v>
      </c>
      <c r="L12" s="7" t="s">
        <v>166</v>
      </c>
      <c r="M12" s="7" t="s">
        <v>185</v>
      </c>
      <c r="N12" s="8" t="s">
        <v>392</v>
      </c>
    </row>
    <row r="13" spans="1:14" x14ac:dyDescent="0.25">
      <c r="A13" s="8" t="s">
        <v>93</v>
      </c>
      <c r="B13" s="8" t="s">
        <v>92</v>
      </c>
      <c r="C13" s="7">
        <v>5</v>
      </c>
      <c r="D13" s="7" t="s">
        <v>435</v>
      </c>
      <c r="E13" s="7">
        <v>3</v>
      </c>
      <c r="F13" s="7" t="s">
        <v>442</v>
      </c>
      <c r="G13" s="9">
        <v>2000</v>
      </c>
      <c r="H13" s="13" t="s">
        <v>445</v>
      </c>
      <c r="I13" s="7" t="s">
        <v>264</v>
      </c>
      <c r="K13" s="7" t="s">
        <v>577</v>
      </c>
      <c r="L13" s="7" t="s">
        <v>166</v>
      </c>
      <c r="M13" s="7" t="s">
        <v>266</v>
      </c>
      <c r="N13" s="8" t="s">
        <v>385</v>
      </c>
    </row>
    <row r="14" spans="1:14" x14ac:dyDescent="0.25">
      <c r="A14" s="8" t="s">
        <v>48</v>
      </c>
      <c r="B14" s="8" t="s">
        <v>47</v>
      </c>
      <c r="C14" s="7">
        <v>3</v>
      </c>
      <c r="D14" s="7" t="s">
        <v>435</v>
      </c>
      <c r="E14" s="7">
        <v>2</v>
      </c>
      <c r="F14" s="7" t="s">
        <v>438</v>
      </c>
      <c r="G14" s="9">
        <v>300</v>
      </c>
      <c r="H14" s="13" t="s">
        <v>446</v>
      </c>
      <c r="I14" s="7" t="s">
        <v>209</v>
      </c>
      <c r="K14" s="7" t="s">
        <v>578</v>
      </c>
      <c r="L14" s="7" t="s">
        <v>166</v>
      </c>
      <c r="M14" s="7" t="s">
        <v>211</v>
      </c>
      <c r="N14" s="8" t="s">
        <v>360</v>
      </c>
    </row>
    <row r="15" spans="1:14" x14ac:dyDescent="0.25">
      <c r="A15" s="8" t="s">
        <v>13</v>
      </c>
      <c r="B15" s="8" t="s">
        <v>57</v>
      </c>
      <c r="C15" s="7">
        <v>3</v>
      </c>
      <c r="D15" s="7" t="s">
        <v>435</v>
      </c>
      <c r="E15" s="7">
        <v>2</v>
      </c>
      <c r="F15" s="7" t="s">
        <v>438</v>
      </c>
      <c r="G15" s="9">
        <v>0</v>
      </c>
      <c r="H15" s="13" t="s">
        <v>445</v>
      </c>
      <c r="I15" s="7" t="s">
        <v>427</v>
      </c>
      <c r="K15" s="7" t="s">
        <v>578</v>
      </c>
      <c r="L15" s="7" t="s">
        <v>166</v>
      </c>
      <c r="M15" s="7" t="s">
        <v>211</v>
      </c>
      <c r="N15" s="8" t="s">
        <v>365</v>
      </c>
    </row>
    <row r="16" spans="1:14" x14ac:dyDescent="0.25">
      <c r="A16" s="8" t="s">
        <v>61</v>
      </c>
      <c r="B16" s="8" t="s">
        <v>60</v>
      </c>
      <c r="C16" s="7">
        <v>3</v>
      </c>
      <c r="D16" s="7" t="s">
        <v>435</v>
      </c>
      <c r="E16" s="7">
        <v>1</v>
      </c>
      <c r="F16" s="7" t="s">
        <v>438</v>
      </c>
      <c r="G16" s="9">
        <v>2000</v>
      </c>
      <c r="H16" s="13" t="s">
        <v>445</v>
      </c>
      <c r="I16" s="7" t="s">
        <v>224</v>
      </c>
      <c r="K16" s="7" t="s">
        <v>579</v>
      </c>
      <c r="L16" s="7" t="s">
        <v>166</v>
      </c>
      <c r="M16" s="7" t="s">
        <v>226</v>
      </c>
      <c r="N16" s="8" t="s">
        <v>367</v>
      </c>
    </row>
    <row r="17" spans="1:14" x14ac:dyDescent="0.25">
      <c r="A17" s="8" t="s">
        <v>139</v>
      </c>
      <c r="B17" s="8" t="s">
        <v>138</v>
      </c>
      <c r="C17" s="7">
        <v>8</v>
      </c>
      <c r="D17" s="7" t="s">
        <v>434</v>
      </c>
      <c r="E17" s="7">
        <v>4</v>
      </c>
      <c r="F17" s="7" t="s">
        <v>442</v>
      </c>
      <c r="G17" s="9">
        <v>200</v>
      </c>
      <c r="H17" s="13" t="s">
        <v>444</v>
      </c>
      <c r="I17" s="7" t="s">
        <v>303</v>
      </c>
      <c r="K17" s="7" t="s">
        <v>569</v>
      </c>
      <c r="L17" s="7" t="s">
        <v>166</v>
      </c>
      <c r="M17" s="7" t="s">
        <v>305</v>
      </c>
      <c r="N17" s="8" t="s">
        <v>410</v>
      </c>
    </row>
    <row r="18" spans="1:14" x14ac:dyDescent="0.25">
      <c r="A18" s="8" t="s">
        <v>84</v>
      </c>
      <c r="B18" s="8" t="s">
        <v>83</v>
      </c>
      <c r="C18" s="7">
        <v>5</v>
      </c>
      <c r="D18" s="7" t="s">
        <v>435</v>
      </c>
      <c r="E18" s="7">
        <v>3</v>
      </c>
      <c r="F18" s="7" t="s">
        <v>438</v>
      </c>
      <c r="G18" s="9">
        <v>250</v>
      </c>
      <c r="H18" s="13" t="s">
        <v>445</v>
      </c>
      <c r="I18" s="7" t="s">
        <v>174</v>
      </c>
      <c r="K18" s="7" t="s">
        <v>580</v>
      </c>
      <c r="L18" s="7" t="s">
        <v>166</v>
      </c>
      <c r="M18" s="7" t="s">
        <v>176</v>
      </c>
      <c r="N18" s="8" t="s">
        <v>380</v>
      </c>
    </row>
    <row r="19" spans="1:14" x14ac:dyDescent="0.25">
      <c r="A19" s="8" t="s">
        <v>72</v>
      </c>
      <c r="B19" s="8" t="s">
        <v>71</v>
      </c>
      <c r="C19" s="7">
        <v>4</v>
      </c>
      <c r="D19" s="7" t="s">
        <v>434</v>
      </c>
      <c r="E19" s="7">
        <v>4</v>
      </c>
      <c r="F19" s="7" t="s">
        <v>438</v>
      </c>
      <c r="G19" s="9">
        <v>300</v>
      </c>
      <c r="H19" s="13" t="s">
        <v>445</v>
      </c>
      <c r="I19" s="7" t="s">
        <v>303</v>
      </c>
      <c r="K19" s="7" t="s">
        <v>569</v>
      </c>
      <c r="L19" s="7" t="s">
        <v>166</v>
      </c>
      <c r="M19" s="7" t="s">
        <v>305</v>
      </c>
      <c r="N19" s="8" t="s">
        <v>373</v>
      </c>
    </row>
    <row r="20" spans="1:14" x14ac:dyDescent="0.25">
      <c r="A20" s="8" t="s">
        <v>147</v>
      </c>
      <c r="B20" s="8" t="s">
        <v>146</v>
      </c>
      <c r="C20" s="7">
        <v>8</v>
      </c>
      <c r="D20" s="7" t="s">
        <v>434</v>
      </c>
      <c r="E20" s="7">
        <v>1</v>
      </c>
      <c r="F20" s="7" t="s">
        <v>438</v>
      </c>
      <c r="G20" s="9">
        <v>200</v>
      </c>
      <c r="H20" s="13" t="s">
        <v>445</v>
      </c>
      <c r="I20" s="7" t="s">
        <v>318</v>
      </c>
      <c r="K20" s="7" t="s">
        <v>581</v>
      </c>
      <c r="L20" s="7" t="s">
        <v>166</v>
      </c>
      <c r="M20" s="7" t="s">
        <v>320</v>
      </c>
      <c r="N20" s="8" t="s">
        <v>414</v>
      </c>
    </row>
    <row r="21" spans="1:14" x14ac:dyDescent="0.25">
      <c r="A21" s="8" t="s">
        <v>63</v>
      </c>
      <c r="B21" s="8" t="s">
        <v>66</v>
      </c>
      <c r="C21" s="7">
        <v>4</v>
      </c>
      <c r="D21" s="7" t="s">
        <v>434</v>
      </c>
      <c r="E21" s="7">
        <v>2</v>
      </c>
      <c r="F21" s="7" t="s">
        <v>438</v>
      </c>
      <c r="G21" s="9">
        <v>150</v>
      </c>
      <c r="H21" s="13" t="s">
        <v>444</v>
      </c>
      <c r="I21" s="7" t="s">
        <v>234</v>
      </c>
      <c r="K21" s="7" t="s">
        <v>582</v>
      </c>
      <c r="L21" s="7" t="s">
        <v>166</v>
      </c>
      <c r="M21" s="7" t="s">
        <v>236</v>
      </c>
      <c r="N21" s="8" t="s">
        <v>370</v>
      </c>
    </row>
    <row r="22" spans="1:14" x14ac:dyDescent="0.25">
      <c r="A22" s="8" t="s">
        <v>70</v>
      </c>
      <c r="B22" s="8" t="s">
        <v>69</v>
      </c>
      <c r="C22" s="7">
        <v>4</v>
      </c>
      <c r="D22" s="7" t="s">
        <v>434</v>
      </c>
      <c r="E22" s="7">
        <v>1</v>
      </c>
      <c r="F22" s="7" t="s">
        <v>438</v>
      </c>
      <c r="G22" s="9">
        <v>100</v>
      </c>
      <c r="H22" s="13" t="s">
        <v>444</v>
      </c>
      <c r="I22" s="7" t="s">
        <v>240</v>
      </c>
      <c r="K22" s="7" t="s">
        <v>572</v>
      </c>
      <c r="L22" s="7" t="s">
        <v>166</v>
      </c>
      <c r="M22" s="7" t="s">
        <v>241</v>
      </c>
      <c r="N22" s="8" t="s">
        <v>372</v>
      </c>
    </row>
    <row r="23" spans="1:14" x14ac:dyDescent="0.25">
      <c r="A23" s="8" t="s">
        <v>108</v>
      </c>
      <c r="B23" s="8" t="s">
        <v>107</v>
      </c>
      <c r="C23" s="7">
        <v>6</v>
      </c>
      <c r="D23" s="7" t="s">
        <v>435</v>
      </c>
      <c r="E23" s="7">
        <v>3</v>
      </c>
      <c r="F23" s="7" t="s">
        <v>441</v>
      </c>
      <c r="G23" s="9">
        <v>50</v>
      </c>
      <c r="H23" s="13" t="s">
        <v>445</v>
      </c>
      <c r="I23" s="7" t="s">
        <v>186</v>
      </c>
      <c r="K23" s="7" t="s">
        <v>583</v>
      </c>
      <c r="L23" s="7" t="s">
        <v>166</v>
      </c>
      <c r="M23" s="7" t="s">
        <v>188</v>
      </c>
      <c r="N23" s="8" t="s">
        <v>393</v>
      </c>
    </row>
    <row r="24" spans="1:14" x14ac:dyDescent="0.25">
      <c r="A24" s="8" t="s">
        <v>86</v>
      </c>
      <c r="B24" s="8" t="s">
        <v>85</v>
      </c>
      <c r="C24" s="7">
        <v>5</v>
      </c>
      <c r="D24" s="7" t="s">
        <v>435</v>
      </c>
      <c r="E24" s="7">
        <v>1</v>
      </c>
      <c r="F24" s="7" t="s">
        <v>441</v>
      </c>
      <c r="G24" s="9">
        <v>200</v>
      </c>
      <c r="H24" s="13" t="s">
        <v>444</v>
      </c>
      <c r="I24" s="7" t="s">
        <v>253</v>
      </c>
      <c r="K24" s="7" t="s">
        <v>584</v>
      </c>
      <c r="L24" s="7" t="s">
        <v>166</v>
      </c>
      <c r="M24" s="7" t="s">
        <v>255</v>
      </c>
      <c r="N24" s="8" t="s">
        <v>381</v>
      </c>
    </row>
    <row r="25" spans="1:14" x14ac:dyDescent="0.25">
      <c r="A25" s="8" t="s">
        <v>104</v>
      </c>
      <c r="B25" s="8" t="s">
        <v>156</v>
      </c>
      <c r="C25" s="7">
        <v>9</v>
      </c>
      <c r="D25" s="7" t="s">
        <v>435</v>
      </c>
      <c r="E25" s="7">
        <v>3</v>
      </c>
      <c r="F25" s="7" t="s">
        <v>439</v>
      </c>
      <c r="G25" s="9">
        <v>50</v>
      </c>
      <c r="H25" s="13" t="s">
        <v>446</v>
      </c>
      <c r="I25" s="7" t="s">
        <v>335</v>
      </c>
      <c r="J25" s="7" t="s">
        <v>336</v>
      </c>
      <c r="K25" s="7" t="s">
        <v>585</v>
      </c>
      <c r="L25" s="7" t="s">
        <v>166</v>
      </c>
      <c r="M25" s="7" t="s">
        <v>337</v>
      </c>
      <c r="N25" s="8" t="s">
        <v>420</v>
      </c>
    </row>
    <row r="26" spans="1:14" x14ac:dyDescent="0.25">
      <c r="A26" s="8" t="s">
        <v>152</v>
      </c>
      <c r="B26" s="8" t="s">
        <v>151</v>
      </c>
      <c r="C26" s="7">
        <v>9</v>
      </c>
      <c r="D26" s="7" t="s">
        <v>435</v>
      </c>
      <c r="E26" s="7">
        <v>3</v>
      </c>
      <c r="F26" s="7" t="s">
        <v>438</v>
      </c>
      <c r="G26" s="9">
        <v>100</v>
      </c>
      <c r="H26" s="13" t="s">
        <v>444</v>
      </c>
      <c r="I26" s="7" t="s">
        <v>326</v>
      </c>
      <c r="K26" s="7" t="s">
        <v>586</v>
      </c>
      <c r="L26" s="7" t="s">
        <v>166</v>
      </c>
      <c r="M26" s="7" t="s">
        <v>328</v>
      </c>
      <c r="N26" s="8" t="s">
        <v>417</v>
      </c>
    </row>
    <row r="27" spans="1:14" x14ac:dyDescent="0.25">
      <c r="A27" s="8" t="s">
        <v>52</v>
      </c>
      <c r="B27" s="8" t="s">
        <v>51</v>
      </c>
      <c r="C27" s="7">
        <v>3</v>
      </c>
      <c r="D27" s="7" t="s">
        <v>435</v>
      </c>
      <c r="E27" s="7">
        <v>4</v>
      </c>
      <c r="F27" s="7" t="s">
        <v>439</v>
      </c>
      <c r="G27" s="9">
        <v>150</v>
      </c>
      <c r="H27" s="13" t="s">
        <v>445</v>
      </c>
      <c r="I27" s="7" t="s">
        <v>270</v>
      </c>
      <c r="K27" s="7" t="s">
        <v>587</v>
      </c>
      <c r="L27" s="7" t="s">
        <v>166</v>
      </c>
      <c r="M27" s="7" t="s">
        <v>271</v>
      </c>
      <c r="N27" s="8" t="s">
        <v>362</v>
      </c>
    </row>
    <row r="28" spans="1:14" x14ac:dyDescent="0.25">
      <c r="A28" s="8" t="s">
        <v>13</v>
      </c>
      <c r="B28" s="8" t="s">
        <v>12</v>
      </c>
      <c r="C28" s="7">
        <v>1</v>
      </c>
      <c r="D28" s="7" t="s">
        <v>435</v>
      </c>
      <c r="E28" s="7">
        <v>3</v>
      </c>
      <c r="F28" s="7" t="s">
        <v>438</v>
      </c>
      <c r="G28" s="9">
        <v>500</v>
      </c>
      <c r="H28" s="13" t="s">
        <v>445</v>
      </c>
      <c r="I28" s="7" t="s">
        <v>168</v>
      </c>
      <c r="K28" s="7" t="s">
        <v>575</v>
      </c>
      <c r="L28" s="7" t="s">
        <v>166</v>
      </c>
      <c r="M28" s="7" t="s">
        <v>171</v>
      </c>
      <c r="N28" s="8" t="s">
        <v>342</v>
      </c>
    </row>
    <row r="29" spans="1:14" x14ac:dyDescent="0.25">
      <c r="A29" s="8" t="s">
        <v>132</v>
      </c>
      <c r="B29" s="8" t="s">
        <v>131</v>
      </c>
      <c r="C29" s="7">
        <v>7</v>
      </c>
      <c r="D29" s="7" t="s">
        <v>434</v>
      </c>
      <c r="E29" s="7">
        <v>1</v>
      </c>
      <c r="F29" s="7" t="s">
        <v>438</v>
      </c>
      <c r="G29" s="9">
        <v>200</v>
      </c>
      <c r="H29" s="13" t="s">
        <v>446</v>
      </c>
      <c r="I29" s="7" t="s">
        <v>306</v>
      </c>
      <c r="K29" s="7" t="s">
        <v>574</v>
      </c>
      <c r="L29" s="7" t="s">
        <v>166</v>
      </c>
      <c r="M29" s="7" t="s">
        <v>308</v>
      </c>
      <c r="N29" s="8" t="s">
        <v>406</v>
      </c>
    </row>
    <row r="30" spans="1:14" x14ac:dyDescent="0.25">
      <c r="A30" s="8" t="s">
        <v>100</v>
      </c>
      <c r="B30" s="8" t="s">
        <v>99</v>
      </c>
      <c r="C30" s="7">
        <v>5</v>
      </c>
      <c r="D30" s="7" t="s">
        <v>435</v>
      </c>
      <c r="E30" s="7">
        <v>2</v>
      </c>
      <c r="F30" s="7" t="s">
        <v>438</v>
      </c>
      <c r="G30" s="9">
        <v>200</v>
      </c>
      <c r="H30" s="13" t="s">
        <v>444</v>
      </c>
      <c r="I30" s="7" t="s">
        <v>276</v>
      </c>
      <c r="K30" s="7" t="s">
        <v>588</v>
      </c>
      <c r="L30" s="7" t="s">
        <v>166</v>
      </c>
      <c r="M30" s="7" t="s">
        <v>279</v>
      </c>
      <c r="N30" s="8" t="s">
        <v>389</v>
      </c>
    </row>
    <row r="31" spans="1:14" x14ac:dyDescent="0.25">
      <c r="A31" s="8" t="s">
        <v>98</v>
      </c>
      <c r="B31" s="8" t="s">
        <v>121</v>
      </c>
      <c r="C31" s="7">
        <v>7</v>
      </c>
      <c r="D31" s="7" t="s">
        <v>434</v>
      </c>
      <c r="E31" s="7">
        <v>1</v>
      </c>
      <c r="F31" s="7" t="s">
        <v>438</v>
      </c>
      <c r="G31" s="9">
        <v>150</v>
      </c>
      <c r="H31" s="13" t="s">
        <v>446</v>
      </c>
      <c r="I31" s="7" t="s">
        <v>293</v>
      </c>
      <c r="K31" s="7" t="s">
        <v>589</v>
      </c>
      <c r="L31" s="7" t="s">
        <v>166</v>
      </c>
      <c r="M31" s="7" t="s">
        <v>294</v>
      </c>
      <c r="N31" s="8" t="s">
        <v>400</v>
      </c>
    </row>
    <row r="32" spans="1:14" x14ac:dyDescent="0.25">
      <c r="A32" s="8" t="s">
        <v>82</v>
      </c>
      <c r="B32" s="8" t="s">
        <v>148</v>
      </c>
      <c r="C32" s="7">
        <v>8</v>
      </c>
      <c r="D32" s="7" t="s">
        <v>434</v>
      </c>
      <c r="E32" s="7">
        <v>1</v>
      </c>
      <c r="F32" s="7" t="s">
        <v>440</v>
      </c>
      <c r="G32" s="9">
        <v>150</v>
      </c>
      <c r="H32" s="13" t="s">
        <v>446</v>
      </c>
      <c r="I32" s="7" t="s">
        <v>321</v>
      </c>
      <c r="K32" s="7" t="s">
        <v>590</v>
      </c>
      <c r="L32" s="7" t="s">
        <v>166</v>
      </c>
      <c r="M32" s="7" t="s">
        <v>323</v>
      </c>
      <c r="N32" s="8" t="s">
        <v>415</v>
      </c>
    </row>
    <row r="33" spans="1:14" x14ac:dyDescent="0.25">
      <c r="A33" s="8" t="s">
        <v>80</v>
      </c>
      <c r="B33" s="8" t="s">
        <v>79</v>
      </c>
      <c r="C33" s="7">
        <v>4</v>
      </c>
      <c r="D33" s="7" t="s">
        <v>434</v>
      </c>
      <c r="E33" s="7">
        <v>3</v>
      </c>
      <c r="F33" s="7" t="s">
        <v>441</v>
      </c>
      <c r="G33" s="9">
        <v>0</v>
      </c>
      <c r="H33" s="13" t="s">
        <v>444</v>
      </c>
      <c r="I33" s="7" t="s">
        <v>186</v>
      </c>
      <c r="K33" s="7" t="s">
        <v>583</v>
      </c>
      <c r="L33" s="7" t="s">
        <v>166</v>
      </c>
      <c r="M33" s="7" t="s">
        <v>188</v>
      </c>
      <c r="N33" s="8" t="s">
        <v>378</v>
      </c>
    </row>
    <row r="34" spans="1:14" x14ac:dyDescent="0.25">
      <c r="A34" s="8" t="s">
        <v>39</v>
      </c>
      <c r="B34" s="8" t="s">
        <v>38</v>
      </c>
      <c r="C34" s="7">
        <v>2</v>
      </c>
      <c r="D34" s="7" t="s">
        <v>434</v>
      </c>
      <c r="E34" s="7">
        <v>5</v>
      </c>
      <c r="F34" s="7" t="s">
        <v>442</v>
      </c>
      <c r="G34" s="9">
        <v>200</v>
      </c>
      <c r="H34" s="13" t="s">
        <v>444</v>
      </c>
      <c r="I34" s="7" t="s">
        <v>200</v>
      </c>
      <c r="K34" s="7" t="s">
        <v>589</v>
      </c>
      <c r="L34" s="7" t="s">
        <v>166</v>
      </c>
      <c r="M34" s="7" t="s">
        <v>202</v>
      </c>
      <c r="N34" s="8" t="s">
        <v>355</v>
      </c>
    </row>
    <row r="35" spans="1:14" x14ac:dyDescent="0.25">
      <c r="A35" s="8" t="s">
        <v>33</v>
      </c>
      <c r="B35" s="8" t="s">
        <v>32</v>
      </c>
      <c r="C35" s="7">
        <v>2</v>
      </c>
      <c r="D35" s="7" t="s">
        <v>434</v>
      </c>
      <c r="E35" s="7">
        <v>2</v>
      </c>
      <c r="F35" s="7" t="s">
        <v>438</v>
      </c>
      <c r="G35" s="9">
        <v>100</v>
      </c>
      <c r="H35" s="13" t="s">
        <v>446</v>
      </c>
      <c r="I35" s="7" t="s">
        <v>189</v>
      </c>
      <c r="K35" s="7" t="s">
        <v>571</v>
      </c>
      <c r="L35" s="7" t="s">
        <v>166</v>
      </c>
      <c r="M35" s="7" t="s">
        <v>191</v>
      </c>
      <c r="N35" s="8" t="s">
        <v>352</v>
      </c>
    </row>
    <row r="36" spans="1:14" x14ac:dyDescent="0.25">
      <c r="A36" s="8" t="s">
        <v>130</v>
      </c>
      <c r="B36" s="8" t="s">
        <v>129</v>
      </c>
      <c r="C36" s="7">
        <v>7</v>
      </c>
      <c r="D36" s="7" t="s">
        <v>435</v>
      </c>
      <c r="E36" s="7">
        <v>4</v>
      </c>
      <c r="F36" s="7" t="s">
        <v>441</v>
      </c>
      <c r="G36" s="9">
        <v>500</v>
      </c>
      <c r="H36" s="13" t="s">
        <v>445</v>
      </c>
      <c r="I36" s="7" t="s">
        <v>303</v>
      </c>
      <c r="K36" s="7" t="s">
        <v>569</v>
      </c>
      <c r="L36" s="7" t="s">
        <v>166</v>
      </c>
      <c r="M36" s="7" t="s">
        <v>305</v>
      </c>
      <c r="N36" s="8" t="s">
        <v>405</v>
      </c>
    </row>
    <row r="37" spans="1:14" x14ac:dyDescent="0.25">
      <c r="A37" s="8" t="s">
        <v>44</v>
      </c>
      <c r="B37" s="8" t="s">
        <v>43</v>
      </c>
      <c r="C37" s="7">
        <v>2</v>
      </c>
      <c r="D37" s="7" t="s">
        <v>434</v>
      </c>
      <c r="E37" s="7">
        <v>5</v>
      </c>
      <c r="F37" s="7" t="s">
        <v>438</v>
      </c>
      <c r="G37" s="9">
        <v>1000</v>
      </c>
      <c r="H37" s="13" t="s">
        <v>446</v>
      </c>
      <c r="I37" s="7" t="s">
        <v>295</v>
      </c>
      <c r="J37" s="7" t="s">
        <v>433</v>
      </c>
      <c r="K37" s="7" t="s">
        <v>591</v>
      </c>
      <c r="L37" s="7" t="s">
        <v>166</v>
      </c>
      <c r="M37" s="7" t="s">
        <v>296</v>
      </c>
      <c r="N37" s="8" t="s">
        <v>358</v>
      </c>
    </row>
    <row r="38" spans="1:14" x14ac:dyDescent="0.25">
      <c r="A38" s="8" t="s">
        <v>74</v>
      </c>
      <c r="B38" s="8" t="s">
        <v>73</v>
      </c>
      <c r="C38" s="7">
        <v>4</v>
      </c>
      <c r="D38" s="7" t="s">
        <v>434</v>
      </c>
      <c r="E38" s="7">
        <v>2</v>
      </c>
      <c r="F38" s="7" t="s">
        <v>441</v>
      </c>
      <c r="G38" s="9">
        <v>200</v>
      </c>
      <c r="H38" s="13" t="s">
        <v>446</v>
      </c>
      <c r="I38" s="7" t="s">
        <v>242</v>
      </c>
      <c r="K38" s="7" t="s">
        <v>592</v>
      </c>
      <c r="L38" s="7" t="s">
        <v>166</v>
      </c>
      <c r="M38" s="7" t="s">
        <v>244</v>
      </c>
      <c r="N38" s="8" t="s">
        <v>374</v>
      </c>
    </row>
    <row r="39" spans="1:14" x14ac:dyDescent="0.25">
      <c r="A39" s="8" t="s">
        <v>15</v>
      </c>
      <c r="B39" s="8" t="s">
        <v>14</v>
      </c>
      <c r="C39" s="7">
        <v>1</v>
      </c>
      <c r="D39" s="7" t="s">
        <v>435</v>
      </c>
      <c r="E39" s="7">
        <v>3</v>
      </c>
      <c r="F39" s="7" t="s">
        <v>438</v>
      </c>
      <c r="G39" s="9">
        <v>200</v>
      </c>
      <c r="H39" s="13" t="s">
        <v>444</v>
      </c>
      <c r="I39" s="7" t="s">
        <v>172</v>
      </c>
      <c r="K39" s="7" t="s">
        <v>575</v>
      </c>
      <c r="L39" s="7" t="s">
        <v>166</v>
      </c>
      <c r="M39" s="7" t="s">
        <v>173</v>
      </c>
      <c r="N39" s="8" t="s">
        <v>343</v>
      </c>
    </row>
    <row r="40" spans="1:14" x14ac:dyDescent="0.25">
      <c r="A40" s="8" t="s">
        <v>95</v>
      </c>
      <c r="B40" s="8" t="s">
        <v>94</v>
      </c>
      <c r="C40" s="7">
        <v>5</v>
      </c>
      <c r="D40" s="7" t="s">
        <v>435</v>
      </c>
      <c r="E40" s="7">
        <v>1</v>
      </c>
      <c r="F40" s="7" t="s">
        <v>438</v>
      </c>
      <c r="G40" s="9">
        <v>200</v>
      </c>
      <c r="H40" s="13" t="s">
        <v>444</v>
      </c>
      <c r="I40" s="7" t="s">
        <v>267</v>
      </c>
      <c r="J40" s="7" t="s">
        <v>268</v>
      </c>
      <c r="K40" s="7" t="s">
        <v>575</v>
      </c>
      <c r="L40" s="7" t="s">
        <v>166</v>
      </c>
      <c r="M40" s="7" t="s">
        <v>269</v>
      </c>
      <c r="N40" s="8" t="s">
        <v>386</v>
      </c>
    </row>
    <row r="41" spans="1:14" x14ac:dyDescent="0.25">
      <c r="A41" s="8" t="s">
        <v>50</v>
      </c>
      <c r="B41" s="8" t="s">
        <v>49</v>
      </c>
      <c r="C41" s="7">
        <v>3</v>
      </c>
      <c r="D41" s="7" t="s">
        <v>435</v>
      </c>
      <c r="E41" s="7">
        <v>1</v>
      </c>
      <c r="F41" s="7" t="s">
        <v>442</v>
      </c>
      <c r="G41" s="9">
        <v>50</v>
      </c>
      <c r="H41" s="13" t="s">
        <v>444</v>
      </c>
      <c r="I41" s="7" t="s">
        <v>212</v>
      </c>
      <c r="K41" s="7" t="s">
        <v>593</v>
      </c>
      <c r="L41" s="7" t="s">
        <v>166</v>
      </c>
      <c r="M41" s="7" t="s">
        <v>214</v>
      </c>
      <c r="N41" s="8" t="s">
        <v>361</v>
      </c>
    </row>
    <row r="42" spans="1:14" x14ac:dyDescent="0.25">
      <c r="A42" s="8" t="s">
        <v>98</v>
      </c>
      <c r="B42" s="8" t="s">
        <v>153</v>
      </c>
      <c r="C42" s="7">
        <v>9</v>
      </c>
      <c r="D42" s="7" t="s">
        <v>434</v>
      </c>
      <c r="E42" s="7">
        <v>1</v>
      </c>
      <c r="F42" s="7" t="s">
        <v>442</v>
      </c>
      <c r="G42" s="9">
        <v>200</v>
      </c>
      <c r="H42" s="13" t="s">
        <v>446</v>
      </c>
      <c r="I42" s="7" t="s">
        <v>329</v>
      </c>
      <c r="K42" s="7" t="s">
        <v>594</v>
      </c>
      <c r="L42" s="7" t="s">
        <v>166</v>
      </c>
      <c r="M42" s="7" t="s">
        <v>331</v>
      </c>
      <c r="N42" s="8" t="s">
        <v>418</v>
      </c>
    </row>
    <row r="43" spans="1:14" x14ac:dyDescent="0.25">
      <c r="A43" s="8" t="s">
        <v>125</v>
      </c>
      <c r="B43" s="8" t="s">
        <v>124</v>
      </c>
      <c r="C43" s="7">
        <v>7</v>
      </c>
      <c r="D43" s="7" t="s">
        <v>435</v>
      </c>
      <c r="E43" s="7">
        <v>2</v>
      </c>
      <c r="F43" s="7" t="s">
        <v>438</v>
      </c>
      <c r="G43" s="9">
        <v>200</v>
      </c>
      <c r="H43" s="13" t="s">
        <v>446</v>
      </c>
      <c r="I43" s="7" t="s">
        <v>431</v>
      </c>
      <c r="K43" s="7" t="s">
        <v>595</v>
      </c>
      <c r="L43" s="7" t="s">
        <v>166</v>
      </c>
      <c r="M43" s="7" t="s">
        <v>247</v>
      </c>
      <c r="N43" s="8" t="s">
        <v>402</v>
      </c>
    </row>
    <row r="44" spans="1:14" x14ac:dyDescent="0.25">
      <c r="A44" s="8" t="s">
        <v>145</v>
      </c>
      <c r="B44" s="8" t="s">
        <v>144</v>
      </c>
      <c r="C44" s="7">
        <v>8</v>
      </c>
      <c r="D44" s="7" t="s">
        <v>434</v>
      </c>
      <c r="E44" s="7">
        <v>1</v>
      </c>
      <c r="F44" s="7" t="s">
        <v>438</v>
      </c>
      <c r="G44" s="9">
        <v>200</v>
      </c>
      <c r="H44" s="13" t="s">
        <v>444</v>
      </c>
      <c r="I44" s="7" t="s">
        <v>432</v>
      </c>
      <c r="K44" s="7" t="s">
        <v>595</v>
      </c>
      <c r="L44" s="7" t="s">
        <v>166</v>
      </c>
      <c r="M44" s="7" t="s">
        <v>247</v>
      </c>
      <c r="N44" s="8" t="s">
        <v>413</v>
      </c>
    </row>
    <row r="45" spans="1:14" x14ac:dyDescent="0.25">
      <c r="A45" s="8" t="s">
        <v>37</v>
      </c>
      <c r="B45" s="8" t="s">
        <v>36</v>
      </c>
      <c r="C45" s="7">
        <v>2</v>
      </c>
      <c r="D45" s="7" t="s">
        <v>434</v>
      </c>
      <c r="E45" s="7">
        <v>5</v>
      </c>
      <c r="F45" s="7" t="s">
        <v>438</v>
      </c>
      <c r="G45" s="9">
        <v>50</v>
      </c>
      <c r="H45" s="13" t="s">
        <v>444</v>
      </c>
      <c r="I45" s="7" t="s">
        <v>196</v>
      </c>
      <c r="J45" s="7" t="s">
        <v>197</v>
      </c>
      <c r="K45" s="7" t="s">
        <v>596</v>
      </c>
      <c r="L45" s="7" t="s">
        <v>166</v>
      </c>
      <c r="M45" s="7" t="s">
        <v>199</v>
      </c>
      <c r="N45" s="8" t="s">
        <v>354</v>
      </c>
    </row>
    <row r="46" spans="1:14" x14ac:dyDescent="0.25">
      <c r="A46" s="8" t="s">
        <v>120</v>
      </c>
      <c r="B46" s="8" t="s">
        <v>119</v>
      </c>
      <c r="C46" s="7">
        <v>6</v>
      </c>
      <c r="D46" s="7" t="s">
        <v>435</v>
      </c>
      <c r="E46" s="7">
        <v>1</v>
      </c>
      <c r="F46" s="7" t="s">
        <v>438</v>
      </c>
      <c r="G46" s="9">
        <v>200</v>
      </c>
      <c r="H46" s="13" t="s">
        <v>444</v>
      </c>
      <c r="I46" s="7" t="s">
        <v>290</v>
      </c>
      <c r="K46" s="7" t="s">
        <v>597</v>
      </c>
      <c r="L46" s="7" t="s">
        <v>166</v>
      </c>
      <c r="M46" s="7" t="s">
        <v>292</v>
      </c>
      <c r="N46" s="8" t="s">
        <v>399</v>
      </c>
    </row>
    <row r="47" spans="1:14" x14ac:dyDescent="0.25">
      <c r="A47" s="8" t="s">
        <v>29</v>
      </c>
      <c r="B47" s="8" t="s">
        <v>28</v>
      </c>
      <c r="C47" s="7">
        <v>2</v>
      </c>
      <c r="D47" s="7" t="s">
        <v>434</v>
      </c>
      <c r="E47" s="7">
        <v>3</v>
      </c>
      <c r="F47" s="7" t="s">
        <v>441</v>
      </c>
      <c r="G47" s="9">
        <v>150</v>
      </c>
      <c r="H47" s="13" t="s">
        <v>446</v>
      </c>
      <c r="I47" s="7" t="s">
        <v>186</v>
      </c>
      <c r="K47" s="7" t="s">
        <v>583</v>
      </c>
      <c r="L47" s="7" t="s">
        <v>166</v>
      </c>
      <c r="M47" s="7" t="s">
        <v>188</v>
      </c>
      <c r="N47" s="8" t="s">
        <v>350</v>
      </c>
    </row>
    <row r="48" spans="1:14" x14ac:dyDescent="0.25">
      <c r="A48" s="8" t="s">
        <v>29</v>
      </c>
      <c r="B48" s="8" t="s">
        <v>91</v>
      </c>
      <c r="C48" s="7">
        <v>5</v>
      </c>
      <c r="D48" s="7" t="s">
        <v>435</v>
      </c>
      <c r="E48" s="7">
        <v>3</v>
      </c>
      <c r="F48" s="7" t="s">
        <v>439</v>
      </c>
      <c r="G48" s="9">
        <v>200</v>
      </c>
      <c r="H48" s="13" t="s">
        <v>445</v>
      </c>
      <c r="I48" s="7" t="s">
        <v>261</v>
      </c>
      <c r="K48" s="7" t="s">
        <v>598</v>
      </c>
      <c r="L48" s="7" t="s">
        <v>166</v>
      </c>
      <c r="M48" s="7" t="s">
        <v>263</v>
      </c>
      <c r="N48" s="8" t="s">
        <v>384</v>
      </c>
    </row>
    <row r="49" spans="1:14" x14ac:dyDescent="0.25">
      <c r="A49" s="8" t="s">
        <v>88</v>
      </c>
      <c r="B49" s="8" t="s">
        <v>87</v>
      </c>
      <c r="C49" s="7">
        <v>5</v>
      </c>
      <c r="D49" s="7" t="s">
        <v>435</v>
      </c>
      <c r="E49" s="7">
        <v>2</v>
      </c>
      <c r="F49" s="7" t="s">
        <v>438</v>
      </c>
      <c r="G49" s="9">
        <v>400</v>
      </c>
      <c r="H49" s="13" t="s">
        <v>446</v>
      </c>
      <c r="I49" s="7" t="s">
        <v>256</v>
      </c>
      <c r="K49" s="7" t="s">
        <v>575</v>
      </c>
      <c r="L49" s="7" t="s">
        <v>166</v>
      </c>
      <c r="M49" s="7" t="s">
        <v>257</v>
      </c>
      <c r="N49" s="8" t="s">
        <v>382</v>
      </c>
    </row>
    <row r="50" spans="1:14" x14ac:dyDescent="0.25">
      <c r="A50" s="8" t="s">
        <v>78</v>
      </c>
      <c r="B50" s="8" t="s">
        <v>77</v>
      </c>
      <c r="C50" s="7">
        <v>4</v>
      </c>
      <c r="D50" s="7" t="s">
        <v>434</v>
      </c>
      <c r="E50" s="7">
        <v>1</v>
      </c>
      <c r="F50" s="7" t="s">
        <v>438</v>
      </c>
      <c r="G50" s="9">
        <v>150</v>
      </c>
      <c r="H50" s="13" t="s">
        <v>444</v>
      </c>
      <c r="I50" s="7" t="s">
        <v>248</v>
      </c>
      <c r="J50" s="7" t="s">
        <v>249</v>
      </c>
      <c r="K50" s="7" t="s">
        <v>587</v>
      </c>
      <c r="L50" s="7" t="s">
        <v>166</v>
      </c>
      <c r="M50" s="7" t="s">
        <v>251</v>
      </c>
      <c r="N50" s="8" t="s">
        <v>377</v>
      </c>
    </row>
    <row r="51" spans="1:14" x14ac:dyDescent="0.25">
      <c r="A51" s="8" t="s">
        <v>98</v>
      </c>
      <c r="B51" s="8" t="s">
        <v>97</v>
      </c>
      <c r="C51" s="7">
        <v>5</v>
      </c>
      <c r="D51" s="7" t="s">
        <v>435</v>
      </c>
      <c r="E51" s="7">
        <v>3</v>
      </c>
      <c r="F51" s="7" t="s">
        <v>438</v>
      </c>
      <c r="G51" s="9">
        <v>150</v>
      </c>
      <c r="H51" s="13" t="s">
        <v>445</v>
      </c>
      <c r="I51" s="7" t="s">
        <v>272</v>
      </c>
      <c r="K51" s="7" t="s">
        <v>599</v>
      </c>
      <c r="L51" s="7" t="s">
        <v>166</v>
      </c>
      <c r="M51" s="7" t="s">
        <v>275</v>
      </c>
      <c r="N51" s="8" t="s">
        <v>388</v>
      </c>
    </row>
    <row r="52" spans="1:14" x14ac:dyDescent="0.25">
      <c r="A52" s="8" t="s">
        <v>41</v>
      </c>
      <c r="B52" s="8" t="s">
        <v>42</v>
      </c>
      <c r="C52" s="7">
        <v>2</v>
      </c>
      <c r="D52" s="7" t="s">
        <v>434</v>
      </c>
      <c r="E52" s="7">
        <v>2</v>
      </c>
      <c r="F52" s="7" t="s">
        <v>442</v>
      </c>
      <c r="G52" s="9">
        <v>200</v>
      </c>
      <c r="H52" s="13" t="s">
        <v>445</v>
      </c>
      <c r="I52" s="7" t="s">
        <v>203</v>
      </c>
      <c r="K52" s="7" t="s">
        <v>600</v>
      </c>
      <c r="L52" s="7" t="s">
        <v>166</v>
      </c>
      <c r="M52" s="7" t="s">
        <v>205</v>
      </c>
      <c r="N52" s="8" t="s">
        <v>357</v>
      </c>
    </row>
    <row r="53" spans="1:14" x14ac:dyDescent="0.25">
      <c r="A53" s="8" t="s">
        <v>25</v>
      </c>
      <c r="B53" s="8" t="s">
        <v>24</v>
      </c>
      <c r="C53" s="7">
        <v>1</v>
      </c>
      <c r="D53" s="7" t="s">
        <v>435</v>
      </c>
      <c r="E53" s="7">
        <v>2</v>
      </c>
      <c r="F53" s="7" t="s">
        <v>438</v>
      </c>
      <c r="G53" s="9">
        <v>150</v>
      </c>
      <c r="H53" s="13" t="s">
        <v>445</v>
      </c>
      <c r="I53" s="7" t="s">
        <v>183</v>
      </c>
      <c r="J53" s="7" t="s">
        <v>184</v>
      </c>
      <c r="K53" s="7" t="s">
        <v>576</v>
      </c>
      <c r="L53" s="7" t="s">
        <v>166</v>
      </c>
      <c r="M53" s="7" t="s">
        <v>185</v>
      </c>
      <c r="N53" s="8" t="s">
        <v>348</v>
      </c>
    </row>
    <row r="54" spans="1:14" x14ac:dyDescent="0.25">
      <c r="A54" s="8" t="s">
        <v>59</v>
      </c>
      <c r="B54" s="8" t="s">
        <v>58</v>
      </c>
      <c r="C54" s="7">
        <v>3</v>
      </c>
      <c r="D54" s="7" t="s">
        <v>435</v>
      </c>
      <c r="E54" s="7">
        <v>1</v>
      </c>
      <c r="F54" s="7" t="s">
        <v>438</v>
      </c>
      <c r="G54" s="9">
        <v>100</v>
      </c>
      <c r="H54" s="13" t="s">
        <v>445</v>
      </c>
      <c r="I54" s="7" t="s">
        <v>222</v>
      </c>
      <c r="K54" s="7" t="s">
        <v>575</v>
      </c>
      <c r="L54" s="7" t="s">
        <v>166</v>
      </c>
      <c r="M54" s="7" t="s">
        <v>223</v>
      </c>
      <c r="N54" s="8" t="s">
        <v>366</v>
      </c>
    </row>
    <row r="55" spans="1:14" x14ac:dyDescent="0.25">
      <c r="A55" s="8" t="s">
        <v>158</v>
      </c>
      <c r="B55" s="8" t="s">
        <v>157</v>
      </c>
      <c r="C55" s="7">
        <v>9</v>
      </c>
      <c r="D55" s="7" t="s">
        <v>434</v>
      </c>
      <c r="E55" s="7">
        <v>1</v>
      </c>
      <c r="F55" s="7" t="s">
        <v>442</v>
      </c>
      <c r="G55" s="9">
        <v>100</v>
      </c>
      <c r="H55" s="13" t="s">
        <v>445</v>
      </c>
      <c r="I55" s="7" t="s">
        <v>338</v>
      </c>
      <c r="K55" s="7" t="s">
        <v>601</v>
      </c>
      <c r="L55" s="7" t="s">
        <v>166</v>
      </c>
      <c r="M55" s="7" t="s">
        <v>340</v>
      </c>
      <c r="N55" s="8" t="s">
        <v>421</v>
      </c>
    </row>
    <row r="56" spans="1:14" x14ac:dyDescent="0.25">
      <c r="A56" s="8" t="s">
        <v>21</v>
      </c>
      <c r="B56" s="8" t="s">
        <v>20</v>
      </c>
      <c r="C56" s="7">
        <v>1</v>
      </c>
      <c r="D56" s="7" t="s">
        <v>435</v>
      </c>
      <c r="E56" s="7">
        <v>1</v>
      </c>
      <c r="F56" s="7" t="s">
        <v>438</v>
      </c>
      <c r="G56" s="9">
        <v>50</v>
      </c>
      <c r="H56" s="13" t="s">
        <v>445</v>
      </c>
      <c r="I56" s="7" t="s">
        <v>177</v>
      </c>
      <c r="K56" s="7" t="s">
        <v>602</v>
      </c>
      <c r="L56" s="7" t="s">
        <v>166</v>
      </c>
      <c r="M56" s="7" t="s">
        <v>179</v>
      </c>
      <c r="N56" s="8" t="s">
        <v>346</v>
      </c>
    </row>
    <row r="57" spans="1:14" x14ac:dyDescent="0.25">
      <c r="A57" s="8" t="s">
        <v>141</v>
      </c>
      <c r="B57" s="8" t="s">
        <v>140</v>
      </c>
      <c r="C57" s="7">
        <v>8</v>
      </c>
      <c r="D57" s="7" t="s">
        <v>434</v>
      </c>
      <c r="E57" s="7">
        <v>1</v>
      </c>
      <c r="F57" s="7" t="s">
        <v>439</v>
      </c>
      <c r="G57" s="9">
        <v>50</v>
      </c>
      <c r="H57" s="13" t="s">
        <v>446</v>
      </c>
      <c r="I57" s="7" t="s">
        <v>313</v>
      </c>
      <c r="K57" s="7" t="s">
        <v>603</v>
      </c>
      <c r="L57" s="7" t="s">
        <v>166</v>
      </c>
      <c r="M57" s="7" t="s">
        <v>315</v>
      </c>
      <c r="N57" s="8" t="s">
        <v>411</v>
      </c>
    </row>
    <row r="58" spans="1:14" x14ac:dyDescent="0.25">
      <c r="A58" s="8" t="s">
        <v>112</v>
      </c>
      <c r="B58" s="8" t="s">
        <v>111</v>
      </c>
      <c r="C58" s="7">
        <v>6</v>
      </c>
      <c r="D58" s="7" t="s">
        <v>434</v>
      </c>
      <c r="E58" s="7">
        <v>4</v>
      </c>
      <c r="F58" s="7" t="s">
        <v>438</v>
      </c>
      <c r="G58" s="9">
        <v>200</v>
      </c>
      <c r="H58" s="13" t="s">
        <v>445</v>
      </c>
      <c r="I58" s="7" t="s">
        <v>288</v>
      </c>
      <c r="K58" s="7" t="s">
        <v>578</v>
      </c>
      <c r="L58" s="7" t="s">
        <v>166</v>
      </c>
      <c r="M58" s="7" t="s">
        <v>289</v>
      </c>
      <c r="N58" s="8" t="s">
        <v>395</v>
      </c>
    </row>
    <row r="59" spans="1:14" x14ac:dyDescent="0.25">
      <c r="A59" s="8" t="s">
        <v>90</v>
      </c>
      <c r="B59" s="8" t="s">
        <v>89</v>
      </c>
      <c r="C59" s="7">
        <v>5</v>
      </c>
      <c r="D59" s="7" t="s">
        <v>435</v>
      </c>
      <c r="E59" s="7">
        <v>1</v>
      </c>
      <c r="F59" s="7" t="s">
        <v>442</v>
      </c>
      <c r="G59" s="9">
        <v>200</v>
      </c>
      <c r="H59" s="13" t="s">
        <v>446</v>
      </c>
      <c r="I59" s="7" t="s">
        <v>258</v>
      </c>
      <c r="K59" s="7" t="s">
        <v>591</v>
      </c>
      <c r="L59" s="7" t="s">
        <v>166</v>
      </c>
      <c r="M59" s="7" t="s">
        <v>260</v>
      </c>
      <c r="N59" s="8" t="s">
        <v>383</v>
      </c>
    </row>
    <row r="60" spans="1:14" x14ac:dyDescent="0.25">
      <c r="A60" s="8" t="s">
        <v>123</v>
      </c>
      <c r="B60" s="8" t="s">
        <v>122</v>
      </c>
      <c r="C60" s="7">
        <v>7</v>
      </c>
      <c r="D60" s="7" t="s">
        <v>435</v>
      </c>
      <c r="E60" s="7">
        <v>1</v>
      </c>
      <c r="F60" s="7" t="s">
        <v>438</v>
      </c>
      <c r="G60" s="9">
        <v>200</v>
      </c>
      <c r="H60" s="13" t="s">
        <v>445</v>
      </c>
      <c r="I60" s="7" t="s">
        <v>295</v>
      </c>
      <c r="J60" s="7" t="s">
        <v>280</v>
      </c>
      <c r="K60" s="7" t="s">
        <v>591</v>
      </c>
      <c r="L60" s="7" t="s">
        <v>166</v>
      </c>
      <c r="M60" s="7" t="s">
        <v>296</v>
      </c>
      <c r="N60" s="8" t="s">
        <v>401</v>
      </c>
    </row>
    <row r="61" spans="1:14" x14ac:dyDescent="0.25">
      <c r="A61" s="8" t="s">
        <v>65</v>
      </c>
      <c r="B61" s="8" t="s">
        <v>64</v>
      </c>
      <c r="C61" s="7">
        <v>3</v>
      </c>
      <c r="D61" s="7" t="s">
        <v>435</v>
      </c>
      <c r="E61" s="7">
        <v>1</v>
      </c>
      <c r="F61" s="7" t="s">
        <v>438</v>
      </c>
      <c r="G61" s="9">
        <v>200</v>
      </c>
      <c r="H61" s="13" t="s">
        <v>446</v>
      </c>
      <c r="I61" s="7" t="s">
        <v>230</v>
      </c>
      <c r="J61" s="7" t="s">
        <v>231</v>
      </c>
      <c r="K61" s="7" t="s">
        <v>604</v>
      </c>
      <c r="L61" s="7" t="s">
        <v>166</v>
      </c>
      <c r="M61" s="7" t="s">
        <v>233</v>
      </c>
      <c r="N61" s="8" t="s">
        <v>369</v>
      </c>
    </row>
    <row r="62" spans="1:14" x14ac:dyDescent="0.25">
      <c r="A62" s="8" t="s">
        <v>23</v>
      </c>
      <c r="B62" s="8" t="s">
        <v>22</v>
      </c>
      <c r="C62" s="7">
        <v>1</v>
      </c>
      <c r="D62" s="7" t="s">
        <v>435</v>
      </c>
      <c r="E62" s="7">
        <v>3</v>
      </c>
      <c r="F62" s="7" t="s">
        <v>439</v>
      </c>
      <c r="G62" s="9">
        <v>300</v>
      </c>
      <c r="H62" s="13" t="s">
        <v>446</v>
      </c>
      <c r="I62" s="7" t="s">
        <v>180</v>
      </c>
      <c r="K62" s="7" t="s">
        <v>585</v>
      </c>
      <c r="L62" s="7" t="s">
        <v>166</v>
      </c>
      <c r="M62" s="7" t="s">
        <v>182</v>
      </c>
      <c r="N62" s="8" t="s">
        <v>347</v>
      </c>
    </row>
    <row r="63" spans="1:14" x14ac:dyDescent="0.25">
      <c r="A63" s="8" t="s">
        <v>143</v>
      </c>
      <c r="B63" s="8" t="s">
        <v>142</v>
      </c>
      <c r="C63" s="7">
        <v>8</v>
      </c>
      <c r="D63" s="7" t="s">
        <v>434</v>
      </c>
      <c r="E63" s="7">
        <v>2</v>
      </c>
      <c r="F63" s="7" t="s">
        <v>438</v>
      </c>
      <c r="G63" s="9">
        <v>150</v>
      </c>
      <c r="H63" s="13" t="s">
        <v>444</v>
      </c>
      <c r="I63" s="7" t="s">
        <v>316</v>
      </c>
      <c r="K63" s="7" t="s">
        <v>578</v>
      </c>
      <c r="L63" s="7" t="s">
        <v>166</v>
      </c>
      <c r="M63" s="7" t="s">
        <v>317</v>
      </c>
      <c r="N63" s="8" t="s">
        <v>412</v>
      </c>
    </row>
    <row r="64" spans="1:14" x14ac:dyDescent="0.25">
      <c r="A64" s="8" t="s">
        <v>114</v>
      </c>
      <c r="B64" s="8" t="s">
        <v>113</v>
      </c>
      <c r="C64" s="7">
        <v>6</v>
      </c>
      <c r="D64" s="7" t="s">
        <v>435</v>
      </c>
      <c r="E64" s="7">
        <v>1</v>
      </c>
      <c r="F64" s="7" t="s">
        <v>438</v>
      </c>
      <c r="G64" s="9">
        <v>50</v>
      </c>
      <c r="H64" s="13" t="s">
        <v>445</v>
      </c>
      <c r="I64" s="7" t="s">
        <v>281</v>
      </c>
      <c r="J64" s="7" t="s">
        <v>282</v>
      </c>
      <c r="K64" s="7" t="s">
        <v>605</v>
      </c>
      <c r="L64" s="7" t="s">
        <v>166</v>
      </c>
      <c r="M64" s="7" t="s">
        <v>284</v>
      </c>
      <c r="N64" s="8" t="s">
        <v>396</v>
      </c>
    </row>
    <row r="65" spans="1:14" x14ac:dyDescent="0.25">
      <c r="A65" s="8" t="s">
        <v>35</v>
      </c>
      <c r="B65" s="8" t="s">
        <v>34</v>
      </c>
      <c r="C65" s="7">
        <v>2</v>
      </c>
      <c r="D65" s="7" t="s">
        <v>434</v>
      </c>
      <c r="E65" s="7">
        <v>5</v>
      </c>
      <c r="F65" s="7" t="s">
        <v>441</v>
      </c>
      <c r="G65" s="9">
        <v>200</v>
      </c>
      <c r="H65" s="13" t="s">
        <v>445</v>
      </c>
      <c r="I65" s="7" t="s">
        <v>192</v>
      </c>
      <c r="K65" s="7" t="s">
        <v>606</v>
      </c>
      <c r="L65" s="7" t="s">
        <v>166</v>
      </c>
      <c r="M65" s="7" t="s">
        <v>195</v>
      </c>
      <c r="N65" s="8" t="s">
        <v>353</v>
      </c>
    </row>
    <row r="66" spans="1:14" x14ac:dyDescent="0.25">
      <c r="A66" s="8" t="s">
        <v>116</v>
      </c>
      <c r="B66" s="8" t="s">
        <v>115</v>
      </c>
      <c r="C66" s="7">
        <v>6</v>
      </c>
      <c r="D66" s="7" t="s">
        <v>434</v>
      </c>
      <c r="E66" s="7">
        <v>1</v>
      </c>
      <c r="F66" s="7" t="s">
        <v>438</v>
      </c>
      <c r="G66" s="9">
        <v>50</v>
      </c>
      <c r="H66" s="13" t="s">
        <v>446</v>
      </c>
      <c r="I66" s="7" t="s">
        <v>285</v>
      </c>
      <c r="J66" s="7" t="s">
        <v>252</v>
      </c>
      <c r="K66" s="7" t="s">
        <v>607</v>
      </c>
      <c r="L66" s="7" t="s">
        <v>166</v>
      </c>
      <c r="M66" s="7" t="s">
        <v>287</v>
      </c>
      <c r="N66" s="8" t="s">
        <v>397</v>
      </c>
    </row>
    <row r="67" spans="1:14" x14ac:dyDescent="0.25">
      <c r="A67" s="8" t="s">
        <v>63</v>
      </c>
      <c r="B67" s="8" t="s">
        <v>62</v>
      </c>
      <c r="C67" s="7">
        <v>3</v>
      </c>
      <c r="D67" s="7" t="s">
        <v>435</v>
      </c>
      <c r="E67" s="7">
        <v>4</v>
      </c>
      <c r="F67" s="7" t="s">
        <v>440</v>
      </c>
      <c r="G67" s="9">
        <v>100</v>
      </c>
      <c r="H67" s="13" t="s">
        <v>445</v>
      </c>
      <c r="I67" s="7" t="s">
        <v>227</v>
      </c>
      <c r="K67" s="7" t="s">
        <v>608</v>
      </c>
      <c r="L67" s="7" t="s">
        <v>166</v>
      </c>
      <c r="M67" s="7" t="s">
        <v>229</v>
      </c>
      <c r="N67" s="8" t="s">
        <v>368</v>
      </c>
    </row>
    <row r="68" spans="1:14" x14ac:dyDescent="0.25">
      <c r="A68" s="8" t="s">
        <v>19</v>
      </c>
      <c r="B68" s="8" t="s">
        <v>18</v>
      </c>
      <c r="C68" s="7">
        <v>1</v>
      </c>
      <c r="D68" s="7" t="s">
        <v>435</v>
      </c>
      <c r="E68" s="7">
        <v>3</v>
      </c>
      <c r="F68" s="7" t="s">
        <v>438</v>
      </c>
      <c r="G68" s="9">
        <v>100</v>
      </c>
      <c r="H68" s="13" t="s">
        <v>444</v>
      </c>
      <c r="I68" s="7" t="s">
        <v>174</v>
      </c>
      <c r="K68" s="7" t="s">
        <v>580</v>
      </c>
      <c r="L68" s="7" t="s">
        <v>166</v>
      </c>
      <c r="M68" s="7" t="s">
        <v>176</v>
      </c>
      <c r="N68" s="10" t="s">
        <v>345</v>
      </c>
    </row>
    <row r="69" spans="1:14" x14ac:dyDescent="0.25">
      <c r="A69" s="8" t="s">
        <v>11</v>
      </c>
      <c r="B69" s="8" t="s">
        <v>10</v>
      </c>
      <c r="C69" s="7">
        <v>1</v>
      </c>
      <c r="D69" s="7" t="s">
        <v>435</v>
      </c>
      <c r="E69" s="7">
        <v>2</v>
      </c>
      <c r="F69" s="7" t="s">
        <v>438</v>
      </c>
      <c r="G69" s="9">
        <v>100</v>
      </c>
      <c r="H69" s="13" t="s">
        <v>445</v>
      </c>
      <c r="I69" s="7" t="s">
        <v>162</v>
      </c>
      <c r="J69" s="7" t="s">
        <v>163</v>
      </c>
      <c r="K69" s="7" t="s">
        <v>576</v>
      </c>
      <c r="L69" s="7" t="s">
        <v>166</v>
      </c>
      <c r="M69" s="7" t="s">
        <v>167</v>
      </c>
      <c r="N69" s="8" t="s">
        <v>341</v>
      </c>
    </row>
    <row r="70" spans="1:14" x14ac:dyDescent="0.25">
      <c r="A70" s="8" t="s">
        <v>102</v>
      </c>
      <c r="B70" s="8" t="s">
        <v>101</v>
      </c>
      <c r="C70" s="7">
        <v>6</v>
      </c>
      <c r="D70" s="7" t="s">
        <v>434</v>
      </c>
      <c r="E70" s="7">
        <v>4</v>
      </c>
      <c r="F70" s="7" t="s">
        <v>438</v>
      </c>
      <c r="G70" s="9">
        <v>50</v>
      </c>
      <c r="H70" s="13" t="s">
        <v>445</v>
      </c>
      <c r="I70" s="7" t="s">
        <v>288</v>
      </c>
      <c r="K70" s="7" t="s">
        <v>578</v>
      </c>
      <c r="L70" s="7" t="s">
        <v>166</v>
      </c>
      <c r="M70" s="7" t="s">
        <v>289</v>
      </c>
      <c r="N70" s="8" t="s">
        <v>390</v>
      </c>
    </row>
    <row r="71" spans="1:14" x14ac:dyDescent="0.25">
      <c r="A71" s="8" t="s">
        <v>155</v>
      </c>
      <c r="B71" s="8" t="s">
        <v>154</v>
      </c>
      <c r="C71" s="7">
        <v>9</v>
      </c>
      <c r="D71" s="7" t="s">
        <v>435</v>
      </c>
      <c r="E71" s="7">
        <v>3</v>
      </c>
      <c r="F71" s="7" t="s">
        <v>438</v>
      </c>
      <c r="G71" s="9">
        <v>50</v>
      </c>
      <c r="H71" s="13" t="s">
        <v>445</v>
      </c>
      <c r="I71" s="7" t="s">
        <v>332</v>
      </c>
      <c r="K71" s="7" t="s">
        <v>609</v>
      </c>
      <c r="L71" s="7" t="s">
        <v>166</v>
      </c>
      <c r="M71" s="7" t="s">
        <v>334</v>
      </c>
      <c r="N71" s="8" t="s">
        <v>419</v>
      </c>
    </row>
    <row r="72" spans="1:14" x14ac:dyDescent="0.25">
      <c r="A72" s="8" t="s">
        <v>104</v>
      </c>
      <c r="B72" s="8" t="s">
        <v>103</v>
      </c>
      <c r="C72" s="7">
        <v>6</v>
      </c>
      <c r="D72" s="7" t="s">
        <v>435</v>
      </c>
      <c r="E72" s="7">
        <v>4</v>
      </c>
      <c r="F72" s="7" t="s">
        <v>438</v>
      </c>
      <c r="G72" s="9">
        <v>300</v>
      </c>
      <c r="H72" s="13" t="s">
        <v>446</v>
      </c>
      <c r="I72" s="7" t="s">
        <v>288</v>
      </c>
      <c r="K72" s="7" t="s">
        <v>578</v>
      </c>
      <c r="L72" s="7" t="s">
        <v>166</v>
      </c>
      <c r="M72" s="7" t="s">
        <v>289</v>
      </c>
      <c r="N72" s="8" t="s">
        <v>391</v>
      </c>
    </row>
    <row r="73" spans="1:14" x14ac:dyDescent="0.25">
      <c r="A73" s="8" t="s">
        <v>56</v>
      </c>
      <c r="B73" s="8" t="s">
        <v>55</v>
      </c>
      <c r="C73" s="7">
        <v>3</v>
      </c>
      <c r="D73" s="7" t="s">
        <v>435</v>
      </c>
      <c r="E73" s="7">
        <v>4</v>
      </c>
      <c r="F73" s="7" t="s">
        <v>442</v>
      </c>
      <c r="G73" s="9">
        <v>50</v>
      </c>
      <c r="H73" s="13" t="s">
        <v>444</v>
      </c>
      <c r="I73" s="7" t="s">
        <v>219</v>
      </c>
      <c r="K73" s="7" t="s">
        <v>610</v>
      </c>
      <c r="L73" s="7" t="s">
        <v>166</v>
      </c>
      <c r="M73" s="7" t="s">
        <v>221</v>
      </c>
      <c r="N73" s="8" t="s">
        <v>364</v>
      </c>
    </row>
    <row r="74" spans="1:14" x14ac:dyDescent="0.25">
      <c r="A74" s="8" t="s">
        <v>35</v>
      </c>
      <c r="B74" s="8" t="s">
        <v>75</v>
      </c>
      <c r="C74" s="7">
        <v>4</v>
      </c>
      <c r="D74" s="7" t="s">
        <v>434</v>
      </c>
      <c r="E74" s="7">
        <v>2</v>
      </c>
      <c r="F74" s="7" t="s">
        <v>441</v>
      </c>
      <c r="G74" s="9">
        <v>150</v>
      </c>
      <c r="H74" s="13" t="s">
        <v>445</v>
      </c>
      <c r="I74" s="7" t="s">
        <v>245</v>
      </c>
      <c r="K74" s="7" t="s">
        <v>595</v>
      </c>
      <c r="L74" s="7" t="s">
        <v>166</v>
      </c>
      <c r="M74" s="7" t="s">
        <v>247</v>
      </c>
      <c r="N74" s="8" t="s">
        <v>375</v>
      </c>
    </row>
    <row r="75" spans="1:14" x14ac:dyDescent="0.25">
      <c r="A75" s="8" t="s">
        <v>54</v>
      </c>
      <c r="B75" s="8" t="s">
        <v>53</v>
      </c>
      <c r="C75" s="7">
        <v>3</v>
      </c>
      <c r="D75" s="7" t="s">
        <v>435</v>
      </c>
      <c r="E75" s="7">
        <v>4</v>
      </c>
      <c r="F75" s="7" t="s">
        <v>438</v>
      </c>
      <c r="G75" s="9">
        <v>100</v>
      </c>
      <c r="H75" s="13" t="s">
        <v>446</v>
      </c>
      <c r="I75" s="7" t="s">
        <v>215</v>
      </c>
      <c r="K75" s="7" t="s">
        <v>611</v>
      </c>
      <c r="L75" s="7" t="s">
        <v>166</v>
      </c>
      <c r="M75" s="7" t="s">
        <v>218</v>
      </c>
      <c r="N75" s="8" t="s">
        <v>363</v>
      </c>
    </row>
    <row r="76" spans="1:14" x14ac:dyDescent="0.25">
      <c r="A76" s="8" t="s">
        <v>41</v>
      </c>
      <c r="B76" s="8" t="s">
        <v>40</v>
      </c>
      <c r="C76" s="7">
        <v>2</v>
      </c>
      <c r="D76" s="7" t="s">
        <v>434</v>
      </c>
      <c r="E76" s="7">
        <v>2</v>
      </c>
      <c r="F76" s="7" t="s">
        <v>442</v>
      </c>
      <c r="G76" s="9">
        <v>150</v>
      </c>
      <c r="H76" s="13" t="s">
        <v>446</v>
      </c>
      <c r="I76" s="7" t="s">
        <v>203</v>
      </c>
      <c r="K76" s="7" t="s">
        <v>600</v>
      </c>
      <c r="L76" s="7" t="s">
        <v>166</v>
      </c>
      <c r="M76" s="7" t="s">
        <v>205</v>
      </c>
      <c r="N76" s="8" t="s">
        <v>356</v>
      </c>
    </row>
    <row r="77" spans="1:14" x14ac:dyDescent="0.25">
      <c r="A77" s="8" t="s">
        <v>59</v>
      </c>
      <c r="B77" s="8" t="s">
        <v>126</v>
      </c>
      <c r="C77" s="7">
        <v>7</v>
      </c>
      <c r="D77" s="7" t="s">
        <v>435</v>
      </c>
      <c r="E77" s="7">
        <v>1</v>
      </c>
      <c r="F77" s="7" t="s">
        <v>438</v>
      </c>
      <c r="G77" s="9">
        <v>50</v>
      </c>
      <c r="H77" s="13" t="s">
        <v>444</v>
      </c>
      <c r="I77" s="7" t="s">
        <v>297</v>
      </c>
      <c r="K77" s="7" t="s">
        <v>612</v>
      </c>
      <c r="L77" s="7" t="s">
        <v>166</v>
      </c>
      <c r="M77" s="7" t="s">
        <v>299</v>
      </c>
      <c r="N77" s="8" t="s">
        <v>403</v>
      </c>
    </row>
    <row r="78" spans="1:14" x14ac:dyDescent="0.25">
      <c r="A78" s="8" t="s">
        <v>82</v>
      </c>
      <c r="B78" s="8" t="s">
        <v>81</v>
      </c>
      <c r="C78" s="7">
        <v>4</v>
      </c>
      <c r="D78" s="7" t="s">
        <v>434</v>
      </c>
      <c r="E78" s="7">
        <v>2</v>
      </c>
      <c r="F78" s="7" t="s">
        <v>438</v>
      </c>
      <c r="G78" s="9">
        <v>300</v>
      </c>
      <c r="H78" s="13" t="s">
        <v>446</v>
      </c>
      <c r="I78" s="7" t="s">
        <v>245</v>
      </c>
      <c r="K78" s="7" t="s">
        <v>595</v>
      </c>
      <c r="L78" s="7" t="s">
        <v>166</v>
      </c>
      <c r="M78" s="7" t="s">
        <v>247</v>
      </c>
      <c r="N78" s="8" t="s">
        <v>379</v>
      </c>
    </row>
    <row r="79" spans="1:14" x14ac:dyDescent="0.25">
      <c r="A79" s="8" t="s">
        <v>150</v>
      </c>
      <c r="B79" s="8" t="s">
        <v>149</v>
      </c>
      <c r="C79" s="7">
        <v>8</v>
      </c>
      <c r="D79" s="7" t="s">
        <v>434</v>
      </c>
      <c r="E79" s="7">
        <v>2</v>
      </c>
      <c r="F79" s="7" t="s">
        <v>439</v>
      </c>
      <c r="G79" s="9">
        <v>200</v>
      </c>
      <c r="H79" s="13" t="s">
        <v>444</v>
      </c>
      <c r="I79" s="7" t="s">
        <v>324</v>
      </c>
      <c r="K79" s="7" t="s">
        <v>572</v>
      </c>
      <c r="L79" s="7" t="s">
        <v>166</v>
      </c>
      <c r="M79" s="7" t="s">
        <v>325</v>
      </c>
      <c r="N79" s="8" t="s">
        <v>416</v>
      </c>
    </row>
    <row r="80" spans="1:14" x14ac:dyDescent="0.25">
      <c r="A80" s="8" t="s">
        <v>118</v>
      </c>
      <c r="B80" s="8" t="s">
        <v>117</v>
      </c>
      <c r="C80" s="7">
        <v>6</v>
      </c>
      <c r="D80" s="7" t="s">
        <v>435</v>
      </c>
      <c r="E80" s="7">
        <v>4</v>
      </c>
      <c r="F80" s="7" t="s">
        <v>438</v>
      </c>
      <c r="G80" s="9">
        <v>200</v>
      </c>
      <c r="H80" s="13" t="s">
        <v>445</v>
      </c>
      <c r="I80" s="7" t="s">
        <v>288</v>
      </c>
      <c r="K80" s="7" t="s">
        <v>578</v>
      </c>
      <c r="L80" s="7" t="s">
        <v>166</v>
      </c>
      <c r="M80" s="7" t="s">
        <v>289</v>
      </c>
      <c r="N80" s="8" t="s">
        <v>398</v>
      </c>
    </row>
    <row r="81" spans="1:14" x14ac:dyDescent="0.25">
      <c r="A81" s="8" t="s">
        <v>17</v>
      </c>
      <c r="B81" s="8" t="s">
        <v>16</v>
      </c>
      <c r="C81" s="7">
        <v>1</v>
      </c>
      <c r="D81" s="7" t="s">
        <v>435</v>
      </c>
      <c r="E81" s="7">
        <v>3</v>
      </c>
      <c r="F81" s="7" t="s">
        <v>438</v>
      </c>
      <c r="G81" s="9">
        <v>1000</v>
      </c>
      <c r="H81" s="13" t="s">
        <v>445</v>
      </c>
      <c r="I81" s="7" t="s">
        <v>174</v>
      </c>
      <c r="K81" s="7" t="s">
        <v>580</v>
      </c>
      <c r="L81" s="7" t="s">
        <v>166</v>
      </c>
      <c r="M81" s="7" t="s">
        <v>176</v>
      </c>
      <c r="N81" s="8" t="s">
        <v>344</v>
      </c>
    </row>
    <row r="82" spans="1:14" x14ac:dyDescent="0.25">
      <c r="A82" s="8" t="s">
        <v>52</v>
      </c>
      <c r="B82" s="8" t="s">
        <v>135</v>
      </c>
      <c r="C82" s="7">
        <v>7</v>
      </c>
      <c r="D82" s="7" t="s">
        <v>435</v>
      </c>
      <c r="E82" s="7">
        <v>2</v>
      </c>
      <c r="F82" s="7" t="s">
        <v>441</v>
      </c>
      <c r="G82" s="9">
        <v>0</v>
      </c>
      <c r="H82" s="13" t="s">
        <v>444</v>
      </c>
      <c r="I82" s="7" t="s">
        <v>311</v>
      </c>
      <c r="K82" s="7" t="s">
        <v>584</v>
      </c>
      <c r="L82" s="7" t="s">
        <v>166</v>
      </c>
      <c r="M82" s="7" t="s">
        <v>312</v>
      </c>
      <c r="N82" s="8" t="s">
        <v>408</v>
      </c>
    </row>
    <row r="85" spans="1:14" x14ac:dyDescent="0.25">
      <c r="D85"/>
      <c r="G85" s="7"/>
      <c r="J85"/>
      <c r="M85"/>
    </row>
    <row r="86" spans="1:14" x14ac:dyDescent="0.25">
      <c r="C86"/>
      <c r="D86"/>
      <c r="E86"/>
      <c r="F86"/>
      <c r="H86"/>
      <c r="I86"/>
      <c r="J86"/>
      <c r="K86"/>
      <c r="L86"/>
      <c r="M86"/>
    </row>
    <row r="87" spans="1:14" x14ac:dyDescent="0.25">
      <c r="C87"/>
      <c r="D87"/>
      <c r="E87"/>
      <c r="F87"/>
      <c r="H87"/>
      <c r="I87"/>
      <c r="J87"/>
      <c r="K87"/>
      <c r="L87"/>
      <c r="M87"/>
    </row>
    <row r="88" spans="1:14" x14ac:dyDescent="0.25">
      <c r="C88"/>
      <c r="D88"/>
      <c r="E88"/>
      <c r="F88"/>
      <c r="H88"/>
      <c r="I88"/>
      <c r="J88"/>
      <c r="K88"/>
      <c r="L88"/>
      <c r="M88"/>
    </row>
    <row r="89" spans="1:14" x14ac:dyDescent="0.25">
      <c r="C89"/>
      <c r="D89"/>
      <c r="E89"/>
      <c r="F89"/>
      <c r="H89"/>
      <c r="I89"/>
      <c r="J89"/>
      <c r="K89"/>
      <c r="L89"/>
      <c r="M89"/>
    </row>
    <row r="90" spans="1:14" x14ac:dyDescent="0.25">
      <c r="C90"/>
      <c r="D90"/>
      <c r="E90"/>
      <c r="F90"/>
      <c r="H90"/>
      <c r="I90"/>
      <c r="J90"/>
      <c r="K90"/>
      <c r="L90"/>
      <c r="M90"/>
    </row>
    <row r="91" spans="1:14" x14ac:dyDescent="0.25">
      <c r="C91"/>
      <c r="D91"/>
      <c r="E91"/>
      <c r="F91"/>
      <c r="H91"/>
      <c r="I91"/>
      <c r="J91"/>
      <c r="K91"/>
      <c r="L91"/>
      <c r="M91"/>
    </row>
    <row r="92" spans="1:14" x14ac:dyDescent="0.25">
      <c r="C92"/>
      <c r="D92"/>
      <c r="E92"/>
      <c r="F92"/>
      <c r="H92"/>
      <c r="I92"/>
      <c r="J92"/>
      <c r="K92"/>
      <c r="L92"/>
      <c r="M92"/>
    </row>
    <row r="93" spans="1:14" x14ac:dyDescent="0.25">
      <c r="C93"/>
      <c r="D93"/>
      <c r="E93"/>
      <c r="F93"/>
      <c r="H93"/>
      <c r="I93"/>
      <c r="J93"/>
      <c r="K93"/>
      <c r="L93"/>
      <c r="M93"/>
    </row>
    <row r="94" spans="1:14" x14ac:dyDescent="0.25">
      <c r="C94"/>
      <c r="D94"/>
      <c r="E94"/>
      <c r="F94"/>
      <c r="H94"/>
      <c r="I94"/>
      <c r="J94"/>
      <c r="K94"/>
      <c r="L94"/>
      <c r="M94"/>
    </row>
    <row r="95" spans="1:14" x14ac:dyDescent="0.25">
      <c r="C95"/>
      <c r="D95"/>
      <c r="E95"/>
      <c r="F95"/>
      <c r="H95"/>
      <c r="I95"/>
      <c r="J95"/>
      <c r="K95"/>
      <c r="L95"/>
      <c r="M95"/>
    </row>
    <row r="96" spans="1:14" x14ac:dyDescent="0.25">
      <c r="C96"/>
      <c r="D96"/>
      <c r="E96"/>
      <c r="F96"/>
      <c r="H96"/>
      <c r="I96"/>
      <c r="J96"/>
      <c r="K96"/>
      <c r="L96"/>
      <c r="M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</sheetData>
  <dataValidations count="3">
    <dataValidation type="list" allowBlank="1" showInputMessage="1" showErrorMessage="1" sqref="H2:H85 H167:H1048576" xr:uid="{29910A23-BC03-4783-80FE-2F19093A8D9F}">
      <formula1>"Not Yet Started, In Progress, Ready"</formula1>
    </dataValidation>
    <dataValidation type="list" allowBlank="1" showInputMessage="1" showErrorMessage="1" sqref="F2:F85 F167:F1048576" xr:uid="{48A38E3C-E3AA-43AA-BBD7-FFA11B22B774}">
      <formula1>"Beef, Veggie, Chicken, Fish, Vegan"</formula1>
    </dataValidation>
    <dataValidation type="list" allowBlank="1" showInputMessage="1" showErrorMessage="1" sqref="G85 D2:D84 D167:D1048576" xr:uid="{AE75E721-4F3B-4EEB-BC68-308C90B45342}">
      <formula1>"Bride, Groom"</formula1>
    </dataValidation>
  </dataValidations>
  <hyperlinks>
    <hyperlink ref="N68" r:id="rId1" xr:uid="{7926E706-F285-4236-921B-D1D63EB4D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Wedding - Format</vt:lpstr>
      <vt:lpstr>Pivot and IFS Q&amp;A</vt:lpstr>
      <vt:lpstr>Thanks Sent - IF &amp; VLOOKUP</vt:lpstr>
      <vt:lpstr>Weather - Convert</vt:lpstr>
      <vt:lpstr>Weather - Forecast</vt:lpstr>
      <vt:lpstr>Seating - SORT function</vt:lpstr>
      <vt:lpstr>Wedding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Truong</dc:creator>
  <cp:lastModifiedBy>Ann Truong</cp:lastModifiedBy>
  <dcterms:created xsi:type="dcterms:W3CDTF">2023-06-13T01:03:33Z</dcterms:created>
  <dcterms:modified xsi:type="dcterms:W3CDTF">2023-06-14T03:00:30Z</dcterms:modified>
</cp:coreProperties>
</file>