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ternal Ranker" sheetId="1" r:id="rId4"/>
    <sheet state="visible" name="Goals" sheetId="2" r:id="rId5"/>
  </sheets>
  <definedNames/>
  <calcPr/>
</workbook>
</file>

<file path=xl/sharedStrings.xml><?xml version="1.0" encoding="utf-8"?>
<sst xmlns="http://schemas.openxmlformats.org/spreadsheetml/2006/main" count="43" uniqueCount="20">
  <si>
    <t>SCORECARD ESTIMATOR CREATED BY BLAKE VELNOSKY</t>
  </si>
  <si>
    <t>KITS</t>
  </si>
  <si>
    <t>ACC</t>
  </si>
  <si>
    <t>BAN</t>
  </si>
  <si>
    <t>COMPLETE</t>
  </si>
  <si>
    <t>CV</t>
  </si>
  <si>
    <t>BTS</t>
  </si>
  <si>
    <t>HSI</t>
  </si>
  <si>
    <t>TFB</t>
  </si>
  <si>
    <t>VAF</t>
  </si>
  <si>
    <t>Store 363G</t>
  </si>
  <si>
    <t>Mobile Expert</t>
  </si>
  <si>
    <t>Reported Data Through */**</t>
  </si>
  <si>
    <t>Reported VAF Through */**</t>
  </si>
  <si>
    <t>Includes Deacts and Acc Returns Through */**</t>
  </si>
  <si>
    <t>Insert &amp; Duplicate rows to add MEs or Delete rows to remove MEs!</t>
  </si>
  <si>
    <t>Goals</t>
  </si>
  <si>
    <t>COM</t>
  </si>
  <si>
    <t>Start</t>
  </si>
  <si>
    <t>End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</si>
</sst>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&quot;$&quot;#,##0.0"/>
    <numFmt numFmtId="165" formatCode="0.0"/>
    <numFmt numFmtId="166" formatCode="m/d/yyyy"/>
  </numFmts>
  <fonts count="23">
    <font>
      <sz val="10.0"/>
      <color rgb="FF000000"/>
      <name val="Arial"/>
      <scheme val="minor"/>
    </font>
    <font>
      <color theme="1"/>
      <name val="Montserrat"/>
    </font>
    <font>
      <b/>
      <sz val="5.0"/>
      <color theme="1"/>
      <name val="Montserrat"/>
    </font>
    <font>
      <sz val="10.0"/>
      <color rgb="FFFFFFFF"/>
      <name val="Montserrat"/>
    </font>
    <font>
      <b/>
      <sz val="10.0"/>
      <color rgb="FFFFFFFF"/>
      <name val="Montserrat"/>
    </font>
    <font>
      <sz val="9.0"/>
      <color rgb="FFFFFFFF"/>
      <name val="Montserrat"/>
    </font>
    <font>
      <sz val="9.0"/>
      <color theme="1"/>
      <name val="Montserrat"/>
    </font>
    <font>
      <b/>
      <sz val="9.0"/>
      <color rgb="FFFFFFFF"/>
      <name val="Montserrat"/>
    </font>
    <font>
      <sz val="7.0"/>
      <color rgb="FFD9D9D9"/>
      <name val="Montserrat"/>
    </font>
    <font>
      <sz val="8.0"/>
      <color theme="1"/>
      <name val="Montserrat"/>
    </font>
    <font>
      <sz val="44.0"/>
      <color rgb="FFFFFFFF"/>
      <name val="Arial"/>
      <scheme val="minor"/>
    </font>
    <font/>
    <font>
      <b/>
      <sz val="9.0"/>
      <color theme="1"/>
      <name val="Montserrat"/>
    </font>
    <font>
      <b/>
      <sz val="7.0"/>
      <color rgb="FF666666"/>
      <name val="Montserrat"/>
    </font>
    <font>
      <b/>
      <sz val="6.0"/>
      <color rgb="FFB7B7B7"/>
      <name val="Montserrat"/>
    </font>
    <font>
      <b/>
      <sz val="7.0"/>
      <color rgb="FFFFFFFF"/>
      <name val="Montserrat"/>
    </font>
    <font>
      <sz val="7.0"/>
      <color rgb="FFFFFFFF"/>
      <name val="Montserrat"/>
    </font>
    <font>
      <b/>
      <sz val="6.0"/>
      <color rgb="FF999999"/>
      <name val="Montserrat"/>
    </font>
    <font>
      <b/>
      <sz val="8.0"/>
      <color rgb="FFB7B7B7"/>
      <name val="Montserrat"/>
    </font>
    <font>
      <color rgb="FFFFFFFF"/>
      <name val="Montserrat"/>
    </font>
    <font>
      <sz val="11.0"/>
      <color rgb="FFFFFFFF"/>
      <name val="Montserrat"/>
    </font>
    <font>
      <b/>
      <sz val="8.0"/>
      <color theme="1"/>
      <name val="Montserrat"/>
    </font>
    <font>
      <sz val="8.0"/>
      <color rgb="FFFFFFFF"/>
      <name val="Montserrat"/>
    </font>
  </fonts>
  <fills count="1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000000"/>
        <bgColor rgb="FF000000"/>
      </patternFill>
    </fill>
    <fill>
      <patternFill patternType="solid">
        <fgColor rgb="FF0C0C0C"/>
        <bgColor rgb="FF0C0C0C"/>
      </patternFill>
    </fill>
    <fill>
      <patternFill patternType="solid">
        <fgColor rgb="FF141414"/>
        <bgColor rgb="FF141414"/>
      </patternFill>
    </fill>
    <fill>
      <patternFill patternType="solid">
        <fgColor rgb="FF242424"/>
        <bgColor rgb="FF242424"/>
      </patternFill>
    </fill>
    <fill>
      <patternFill patternType="solid">
        <fgColor rgb="FF2C2C2C"/>
        <bgColor rgb="FF2C2C2C"/>
      </patternFill>
    </fill>
    <fill>
      <patternFill patternType="solid">
        <fgColor rgb="FF434343"/>
        <bgColor rgb="FF434343"/>
      </patternFill>
    </fill>
    <fill>
      <patternFill patternType="solid">
        <fgColor rgb="FFB7B7B7"/>
        <bgColor rgb="FFB7B7B7"/>
      </patternFill>
    </fill>
    <fill>
      <patternFill patternType="solid">
        <fgColor rgb="FFE6E6E6"/>
        <bgColor rgb="FFE6E6E6"/>
      </patternFill>
    </fill>
    <fill>
      <patternFill patternType="solid">
        <fgColor rgb="FFD8D8D8"/>
        <bgColor rgb="FFD8D8D8"/>
      </patternFill>
    </fill>
    <fill>
      <patternFill patternType="solid">
        <fgColor rgb="FFF3F3F3"/>
        <bgColor rgb="FFF3F3F3"/>
      </patternFill>
    </fill>
    <fill>
      <patternFill patternType="solid">
        <fgColor rgb="FFEFEFEF"/>
        <bgColor rgb="FFEFEFEF"/>
      </patternFill>
    </fill>
    <fill>
      <patternFill patternType="solid">
        <fgColor rgb="FF575757"/>
        <bgColor rgb="FF575757"/>
      </patternFill>
    </fill>
    <fill>
      <patternFill patternType="solid">
        <fgColor rgb="FFD9D9D9"/>
        <bgColor rgb="FFD9D9D9"/>
      </patternFill>
    </fill>
  </fills>
  <borders count="52">
    <border/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  <bottom style="thin">
        <color rgb="FFFFFFFF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C0C0C"/>
      </right>
      <top style="thick">
        <color rgb="FF0C0C0C"/>
      </top>
      <bottom style="thick">
        <color rgb="FF0C0C0C"/>
      </bottom>
    </border>
    <border>
      <left style="thick">
        <color rgb="FF0C0C0C"/>
      </left>
      <right style="thick">
        <color rgb="FF0C0C0C"/>
      </right>
      <top style="thick">
        <color rgb="FF0C0C0C"/>
      </top>
      <bottom style="thick">
        <color rgb="FF0C0C0C"/>
      </bottom>
    </border>
    <border>
      <right style="thick">
        <color rgb="FF141414"/>
      </right>
      <top style="thick">
        <color rgb="FF141414"/>
      </top>
      <bottom style="thick">
        <color rgb="FF141414"/>
      </bottom>
    </border>
    <border>
      <left style="thick">
        <color rgb="FF141414"/>
      </left>
      <right style="thick">
        <color rgb="FF141414"/>
      </right>
      <top style="thick">
        <color rgb="FF141414"/>
      </top>
      <bottom style="thick">
        <color rgb="FF141414"/>
      </bottom>
    </border>
    <border>
      <right style="thin">
        <color rgb="FFFFFFFF"/>
      </right>
      <bottom style="thin">
        <color rgb="FFFFFFFF"/>
      </bottom>
    </border>
    <border>
      <left style="thin">
        <color rgb="FFFFFFFF"/>
      </left>
      <top style="thin">
        <color rgb="FFFFFFFF"/>
      </top>
      <bottom style="thin">
        <color rgb="FFFFFFFF"/>
      </bottom>
    </border>
    <border>
      <left style="thick">
        <color rgb="FF242424"/>
      </left>
      <right style="thick">
        <color rgb="FF242424"/>
      </right>
      <top style="thick">
        <color rgb="FF242424"/>
      </top>
    </border>
    <border>
      <left style="thick">
        <color rgb="FF242424"/>
      </left>
      <top style="thick">
        <color rgb="FF242424"/>
      </top>
    </border>
    <border>
      <left style="thick">
        <color rgb="FF242424"/>
      </left>
      <right style="thick">
        <color rgb="FF2C2C2C"/>
      </right>
      <top style="thick">
        <color rgb="FF2C2C2C"/>
      </top>
      <bottom style="thick">
        <color rgb="FF2C2C2C"/>
      </bottom>
    </border>
    <border>
      <left style="thick">
        <color rgb="FF2C2C2C"/>
      </left>
      <right style="thick">
        <color rgb="FF2C2C2C"/>
      </right>
      <top style="thick">
        <color rgb="FF2C2C2C"/>
      </top>
      <bottom style="thick">
        <color rgb="FF2C2C2C"/>
      </bottom>
    </border>
    <border>
      <right style="thick">
        <color rgb="FF434343"/>
      </right>
      <top style="thick">
        <color rgb="FF434343"/>
      </top>
    </border>
    <border>
      <left style="thick">
        <color rgb="FF434343"/>
      </left>
      <right style="thick">
        <color rgb="FF434343"/>
      </right>
      <top style="thick">
        <color rgb="FF434343"/>
      </top>
    </border>
    <border>
      <left style="thin">
        <color rgb="FF434343"/>
      </left>
      <right style="thin">
        <color rgb="FFFFFFFF"/>
      </right>
      <top style="thin">
        <color rgb="FFFFFFFF"/>
      </top>
      <bottom style="thin">
        <color rgb="FFFFFFFF"/>
      </bottom>
    </border>
    <border>
      <top style="thick">
        <color rgb="FF242424"/>
      </top>
      <bottom style="thick">
        <color rgb="FFB7B7B7"/>
      </bottom>
    </border>
    <border>
      <bottom style="thick">
        <color rgb="FFE6E6E6"/>
      </bottom>
    </border>
    <border>
      <top style="thick">
        <color rgb="FF434343"/>
      </top>
    </border>
    <border>
      <left style="thin">
        <color rgb="FFFFFFFF"/>
      </left>
      <right style="thick">
        <color rgb="FFB7B7B7"/>
      </right>
      <top style="thin">
        <color rgb="FFFFFFFF"/>
      </top>
      <bottom style="thin">
        <color rgb="FFFFFFFF"/>
      </bottom>
    </border>
    <border>
      <right style="thick">
        <color rgb="FFB7B7B7"/>
      </right>
      <top style="thick">
        <color rgb="FFB7B7B7"/>
      </top>
      <bottom style="thick">
        <color rgb="FFB7B7B7"/>
      </bottom>
    </border>
    <border>
      <left style="thick">
        <color rgb="FFB7B7B7"/>
      </left>
      <right style="thick">
        <color rgb="FFB7B7B7"/>
      </right>
      <top style="thick">
        <color rgb="FFB7B7B7"/>
      </top>
      <bottom style="thick">
        <color rgb="FFB7B7B7"/>
      </bottom>
    </border>
    <border>
      <left style="thick">
        <color rgb="FFB7B7B7"/>
      </left>
      <top style="thick">
        <color rgb="FFB7B7B7"/>
      </top>
      <bottom style="thick">
        <color rgb="FFB7B7B7"/>
      </bottom>
    </border>
    <border>
      <left style="thick">
        <color rgb="FFB7B7B7"/>
      </left>
      <right style="thick">
        <color rgb="FFD8D8D8"/>
      </right>
      <top style="thick">
        <color rgb="FFD8D8D8"/>
      </top>
      <bottom style="thick">
        <color rgb="FFD8D8D8"/>
      </bottom>
    </border>
    <border>
      <left style="thick">
        <color rgb="FFD8D8D8"/>
      </left>
      <right style="thick">
        <color rgb="FFD8D8D8"/>
      </right>
      <top style="thick">
        <color rgb="FFD8D8D8"/>
      </top>
      <bottom style="thick">
        <color rgb="FFD8D8D8"/>
      </bottom>
    </border>
    <border>
      <left style="thick">
        <color rgb="FFD8D8D8"/>
      </left>
      <top style="thick">
        <color rgb="FFD8D8D8"/>
      </top>
      <bottom style="thick">
        <color rgb="FFD8D8D8"/>
      </bottom>
    </border>
    <border>
      <left style="thick">
        <color rgb="FFD8D8D8"/>
      </left>
      <right style="thick">
        <color rgb="FFE6E6E6"/>
      </right>
      <top style="thick">
        <color rgb="FFE6E6E6"/>
      </top>
      <bottom style="thick">
        <color rgb="FFE6E6E6"/>
      </bottom>
    </border>
    <border>
      <left style="thick">
        <color rgb="FFE6E6E6"/>
      </left>
      <top style="thick">
        <color rgb="FFE6E6E6"/>
      </top>
      <bottom style="thick">
        <color rgb="FFE6E6E6"/>
      </bottom>
    </border>
    <border>
      <left style="thick">
        <color rgb="FFF3F3F3"/>
      </left>
      <right style="thick">
        <color rgb="FFF3F3F3"/>
      </right>
      <top style="thick">
        <color rgb="FFE6E6E6"/>
      </top>
      <bottom style="thick">
        <color rgb="FFE6E6E6"/>
      </bottom>
    </border>
    <border>
      <left style="thick">
        <color rgb="FFF3F3F3"/>
      </left>
      <right style="thick">
        <color rgb="FFE6E6E6"/>
      </right>
      <top style="thick">
        <color rgb="FFE6E6E6"/>
      </top>
      <bottom style="thick">
        <color rgb="FFE6E6E6"/>
      </bottom>
    </border>
    <border>
      <right style="thick">
        <color rgb="FFE6E6E6"/>
      </right>
      <top style="thick">
        <color rgb="FFE6E6E6"/>
      </top>
      <bottom style="thick">
        <color rgb="FFE6E6E6"/>
      </bottom>
    </border>
    <border>
      <left style="thick">
        <color rgb="FFE6E6E6"/>
      </left>
      <right style="thick">
        <color rgb="FFF3F3F3"/>
      </right>
      <top style="thick">
        <color rgb="FFE6E6E6"/>
      </top>
      <bottom style="thick">
        <color rgb="FFE6E6E6"/>
      </bottom>
    </border>
    <border>
      <left style="thick">
        <color rgb="FFE6E6E6"/>
      </left>
      <right style="thick">
        <color rgb="FFE6E6E6"/>
      </right>
      <top style="thick">
        <color rgb="FFE6E6E6"/>
      </top>
      <bottom style="thick">
        <color rgb="FFE6E6E6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ck">
        <color rgb="FFF3F3F3"/>
      </left>
      <right style="thick">
        <color rgb="FFE6E6E6"/>
      </right>
      <top style="thick">
        <color rgb="FFF3F3F3"/>
      </top>
      <bottom style="thick">
        <color rgb="FFE6E6E6"/>
      </bottom>
    </border>
    <border>
      <left style="thin">
        <color rgb="FFFFFFFF"/>
      </left>
      <right style="thin">
        <color rgb="FFFFFFFF"/>
      </right>
    </border>
    <border>
      <left style="thick">
        <color rgb="FFFFFFFF"/>
      </left>
      <top style="thick">
        <color rgb="FFFFFFFF"/>
      </top>
    </border>
    <border>
      <left style="thick">
        <color rgb="FF575757"/>
      </left>
      <right style="thick">
        <color rgb="FF575757"/>
      </right>
      <top style="thick">
        <color rgb="FF575757"/>
      </top>
    </border>
    <border>
      <left style="thick">
        <color rgb="FF575757"/>
      </left>
      <top style="thick">
        <color rgb="FF575757"/>
      </top>
    </border>
    <border>
      <left style="thick">
        <color rgb="FF575757"/>
      </left>
      <right style="thick">
        <color rgb="FF575757"/>
      </right>
      <top style="thick">
        <color rgb="FF575757"/>
      </top>
      <bottom style="thick">
        <color rgb="FF575757"/>
      </bottom>
    </border>
    <border>
      <left style="thick">
        <color rgb="FF575757"/>
      </left>
      <right style="thick">
        <color rgb="FFFFFFFF"/>
      </right>
      <top style="thick">
        <color rgb="FFFFFFFF"/>
      </top>
    </border>
    <border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</border>
    <border>
      <left style="thick">
        <color rgb="FFFFFFFF"/>
      </left>
      <right style="thick">
        <color rgb="FFFFFFFF"/>
      </right>
      <top style="thick">
        <color rgb="FF575757"/>
      </top>
      <bottom style="thick">
        <color rgb="FFFFFFFF"/>
      </bottom>
    </border>
    <border>
      <left style="thick">
        <color rgb="FFFFFFFF"/>
      </left>
      <right style="thick">
        <color rgb="FFFFFFFF"/>
      </right>
      <bottom style="thick">
        <color rgb="FFFFFFFF"/>
      </bottom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</border>
    <border>
      <top style="thick">
        <color rgb="FFEFEFEF"/>
      </top>
      <bottom style="thick">
        <color rgb="FFEFEFEF"/>
      </bottom>
    </border>
    <border>
      <left style="thick">
        <color rgb="FFCCCCCC"/>
      </left>
      <top style="thick">
        <color rgb="FFEFEFEF"/>
      </top>
      <bottom style="thick">
        <color rgb="FFEFEFEF"/>
      </bottom>
    </border>
    <border>
      <left style="thick">
        <color rgb="FFCCCCCC"/>
      </left>
      <right style="thick">
        <color rgb="FFEFEFEF"/>
      </right>
      <top style="thick">
        <color rgb="FFEFEFEF"/>
      </top>
      <bottom style="thick">
        <color rgb="FFEFEFEF"/>
      </bottom>
    </border>
    <border>
      <left style="thin">
        <color rgb="FFFFFFFF"/>
      </left>
      <right style="thin">
        <color rgb="FFFFFFFF"/>
      </right>
      <bottom style="thin">
        <color rgb="FFFFFFFF"/>
      </bottom>
    </border>
  </borders>
  <cellStyleXfs count="1">
    <xf borderId="0" fillId="0" fontId="0" numFmtId="0" applyAlignment="1" applyFont="1"/>
  </cellStyleXfs>
  <cellXfs count="8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0"/>
    </xf>
    <xf borderId="2" fillId="2" fontId="2" numFmtId="0" xfId="0" applyAlignment="1" applyBorder="1" applyFont="1">
      <alignment readingOrder="0" shrinkToFit="0" wrapText="0"/>
    </xf>
    <xf borderId="2" fillId="2" fontId="1" numFmtId="0" xfId="0" applyAlignment="1" applyBorder="1" applyFont="1">
      <alignment shrinkToFit="0" wrapText="0"/>
    </xf>
    <xf borderId="3" fillId="2" fontId="3" numFmtId="0" xfId="0" applyAlignment="1" applyBorder="1" applyFont="1">
      <alignment shrinkToFit="0" wrapText="0"/>
    </xf>
    <xf borderId="4" fillId="3" fontId="4" numFmtId="0" xfId="0" applyAlignment="1" applyBorder="1" applyFill="1" applyFont="1">
      <alignment readingOrder="0" shrinkToFit="0" wrapText="0"/>
    </xf>
    <xf borderId="4" fillId="3" fontId="5" numFmtId="0" xfId="0" applyAlignment="1" applyBorder="1" applyFont="1">
      <alignment readingOrder="0" shrinkToFit="0" wrapText="0"/>
    </xf>
    <xf borderId="5" fillId="3" fontId="5" numFmtId="0" xfId="0" applyAlignment="1" applyBorder="1" applyFont="1">
      <alignment readingOrder="0" shrinkToFit="0" wrapText="0"/>
    </xf>
    <xf borderId="6" fillId="4" fontId="3" numFmtId="0" xfId="0" applyAlignment="1" applyBorder="1" applyFill="1" applyFont="1">
      <alignment readingOrder="0" shrinkToFit="0" wrapText="0"/>
    </xf>
    <xf borderId="7" fillId="4" fontId="4" numFmtId="0" xfId="0" applyAlignment="1" applyBorder="1" applyFont="1">
      <alignment readingOrder="0" shrinkToFit="0" wrapText="0"/>
    </xf>
    <xf borderId="8" fillId="5" fontId="3" numFmtId="0" xfId="0" applyAlignment="1" applyBorder="1" applyFill="1" applyFont="1">
      <alignment readingOrder="0" shrinkToFit="0" wrapText="0"/>
    </xf>
    <xf borderId="9" fillId="5" fontId="4" numFmtId="0" xfId="0" applyAlignment="1" applyBorder="1" applyFont="1">
      <alignment readingOrder="0" shrinkToFit="0" wrapText="0"/>
    </xf>
    <xf borderId="10" fillId="2" fontId="3" numFmtId="0" xfId="0" applyAlignment="1" applyBorder="1" applyFont="1">
      <alignment shrinkToFit="0" wrapText="0"/>
    </xf>
    <xf borderId="11" fillId="2" fontId="6" numFmtId="0" xfId="0" applyAlignment="1" applyBorder="1" applyFont="1">
      <alignment shrinkToFit="0" wrapText="0"/>
    </xf>
    <xf borderId="12" fillId="6" fontId="7" numFmtId="0" xfId="0" applyAlignment="1" applyBorder="1" applyFill="1" applyFont="1">
      <alignment readingOrder="0" shrinkToFit="0" wrapText="0"/>
    </xf>
    <xf borderId="12" fillId="6" fontId="7" numFmtId="0" xfId="0" applyAlignment="1" applyBorder="1" applyFont="1">
      <alignment horizontal="left" readingOrder="0" shrinkToFit="0" wrapText="0"/>
    </xf>
    <xf borderId="13" fillId="6" fontId="7" numFmtId="0" xfId="0" applyAlignment="1" applyBorder="1" applyFont="1">
      <alignment horizontal="left" readingOrder="0" shrinkToFit="0" wrapText="0"/>
    </xf>
    <xf borderId="14" fillId="7" fontId="5" numFmtId="0" xfId="0" applyAlignment="1" applyBorder="1" applyFill="1" applyFont="1">
      <alignment shrinkToFit="0" wrapText="0"/>
    </xf>
    <xf borderId="15" fillId="7" fontId="7" numFmtId="9" xfId="0" applyAlignment="1" applyBorder="1" applyFont="1" applyNumberFormat="1">
      <alignment horizontal="left" shrinkToFit="0" wrapText="0"/>
    </xf>
    <xf borderId="15" fillId="7" fontId="5" numFmtId="0" xfId="0" applyAlignment="1" applyBorder="1" applyFont="1">
      <alignment horizontal="left" readingOrder="0" shrinkToFit="0" wrapText="0"/>
    </xf>
    <xf borderId="16" fillId="8" fontId="5" numFmtId="0" xfId="0" applyAlignment="1" applyBorder="1" applyFill="1" applyFont="1">
      <alignment shrinkToFit="0" wrapText="0"/>
    </xf>
    <xf borderId="17" fillId="8" fontId="7" numFmtId="9" xfId="0" applyAlignment="1" applyBorder="1" applyFont="1" applyNumberFormat="1">
      <alignment horizontal="left" shrinkToFit="0" wrapText="0"/>
    </xf>
    <xf borderId="17" fillId="8" fontId="5" numFmtId="0" xfId="0" applyAlignment="1" applyBorder="1" applyFont="1">
      <alignment horizontal="left" readingOrder="0" shrinkToFit="0" wrapText="0"/>
    </xf>
    <xf borderId="17" fillId="8" fontId="8" numFmtId="0" xfId="0" applyAlignment="1" applyBorder="1" applyFont="1">
      <alignment horizontal="left" readingOrder="0" shrinkToFit="0" wrapText="0"/>
    </xf>
    <xf borderId="17" fillId="8" fontId="5" numFmtId="164" xfId="0" applyAlignment="1" applyBorder="1" applyFont="1" applyNumberFormat="1">
      <alignment horizontal="left" readingOrder="0" shrinkToFit="0" wrapText="0"/>
    </xf>
    <xf borderId="17" fillId="8" fontId="5" numFmtId="165" xfId="0" applyAlignment="1" applyBorder="1" applyFont="1" applyNumberFormat="1">
      <alignment horizontal="left" readingOrder="0" shrinkToFit="0" wrapText="0"/>
    </xf>
    <xf borderId="18" fillId="2" fontId="6" numFmtId="0" xfId="0" applyAlignment="1" applyBorder="1" applyFont="1">
      <alignment shrinkToFit="0" wrapText="0"/>
    </xf>
    <xf borderId="1" fillId="2" fontId="9" numFmtId="0" xfId="0" applyAlignment="1" applyBorder="1" applyFont="1">
      <alignment shrinkToFit="0" wrapText="0"/>
    </xf>
    <xf borderId="19" fillId="0" fontId="10" numFmtId="9" xfId="0" applyAlignment="1" applyBorder="1" applyFont="1" applyNumberFormat="1">
      <alignment shrinkToFit="0" textRotation="0" vertical="top" wrapText="0"/>
    </xf>
    <xf borderId="19" fillId="0" fontId="11" numFmtId="0" xfId="0" applyBorder="1" applyFont="1"/>
    <xf borderId="20" fillId="2" fontId="10" numFmtId="10" xfId="0" applyAlignment="1" applyBorder="1" applyFont="1" applyNumberFormat="1">
      <alignment shrinkToFit="0" textRotation="0" vertical="top" wrapText="0"/>
    </xf>
    <xf borderId="20" fillId="0" fontId="11" numFmtId="0" xfId="0" applyBorder="1" applyFont="1"/>
    <xf borderId="21" fillId="0" fontId="10" numFmtId="9" xfId="0" applyAlignment="1" applyBorder="1" applyFont="1" applyNumberFormat="1">
      <alignment shrinkToFit="0" textRotation="0" vertical="top" wrapText="0"/>
    </xf>
    <xf borderId="21" fillId="0" fontId="11" numFmtId="0" xfId="0" applyBorder="1" applyFont="1"/>
    <xf borderId="22" fillId="2" fontId="6" numFmtId="0" xfId="0" applyAlignment="1" applyBorder="1" applyFont="1">
      <alignment shrinkToFit="0" wrapText="0"/>
    </xf>
    <xf borderId="23" fillId="9" fontId="12" numFmtId="0" xfId="0" applyAlignment="1" applyBorder="1" applyFill="1" applyFont="1">
      <alignment readingOrder="0" shrinkToFit="0" wrapText="0"/>
    </xf>
    <xf borderId="24" fillId="10" fontId="6" numFmtId="0" xfId="0" applyAlignment="1" applyBorder="1" applyFill="1" applyFont="1">
      <alignment horizontal="left" readingOrder="0" shrinkToFit="0" wrapText="0"/>
    </xf>
    <xf borderId="25" fillId="10" fontId="6" numFmtId="0" xfId="0" applyAlignment="1" applyBorder="1" applyFont="1">
      <alignment horizontal="left" readingOrder="0" shrinkToFit="0" wrapText="0"/>
    </xf>
    <xf borderId="26" fillId="11" fontId="6" numFmtId="0" xfId="0" applyAlignment="1" applyBorder="1" applyFill="1" applyFont="1">
      <alignment shrinkToFit="0" wrapText="0"/>
    </xf>
    <xf borderId="27" fillId="11" fontId="12" numFmtId="9" xfId="0" applyAlignment="1" applyBorder="1" applyFont="1" applyNumberFormat="1">
      <alignment horizontal="left" readingOrder="0" shrinkToFit="0" wrapText="0"/>
    </xf>
    <xf borderId="28" fillId="12" fontId="6" numFmtId="0" xfId="0" applyAlignment="1" applyBorder="1" applyFill="1" applyFont="1">
      <alignment horizontal="left" readingOrder="0" shrinkToFit="0" wrapText="0"/>
    </xf>
    <xf borderId="29" fillId="10" fontId="6" numFmtId="0" xfId="0" applyAlignment="1" applyBorder="1" applyFont="1">
      <alignment shrinkToFit="0" wrapText="0"/>
    </xf>
    <xf borderId="30" fillId="10" fontId="12" numFmtId="9" xfId="0" applyAlignment="1" applyBorder="1" applyFont="1" applyNumberFormat="1">
      <alignment horizontal="left" shrinkToFit="0" wrapText="0"/>
    </xf>
    <xf borderId="30" fillId="12" fontId="6" numFmtId="0" xfId="0" applyAlignment="1" applyBorder="1" applyFont="1">
      <alignment horizontal="left" readingOrder="0" shrinkToFit="0" wrapText="0"/>
    </xf>
    <xf borderId="31" fillId="12" fontId="13" numFmtId="0" xfId="0" applyAlignment="1" applyBorder="1" applyFont="1">
      <alignment horizontal="left" readingOrder="0" shrinkToFit="0" wrapText="0"/>
    </xf>
    <xf borderId="32" fillId="13" fontId="14" numFmtId="0" xfId="0" applyAlignment="1" applyBorder="1" applyFill="1" applyFont="1">
      <alignment horizontal="left" readingOrder="0" shrinkToFit="0" wrapText="0"/>
    </xf>
    <xf borderId="33" fillId="10" fontId="12" numFmtId="9" xfId="0" applyAlignment="1" applyBorder="1" applyFont="1" applyNumberFormat="1">
      <alignment horizontal="left" shrinkToFit="0" wrapText="0"/>
    </xf>
    <xf borderId="34" fillId="12" fontId="6" numFmtId="0" xfId="0" applyAlignment="1" applyBorder="1" applyFont="1">
      <alignment horizontal="left" readingOrder="0" shrinkToFit="0" wrapText="0"/>
    </xf>
    <xf borderId="35" fillId="10" fontId="12" numFmtId="9" xfId="0" applyAlignment="1" applyBorder="1" applyFont="1" applyNumberFormat="1">
      <alignment horizontal="left" shrinkToFit="0" wrapText="0"/>
    </xf>
    <xf borderId="35" fillId="12" fontId="6" numFmtId="164" xfId="0" applyAlignment="1" applyBorder="1" applyFont="1" applyNumberFormat="1">
      <alignment horizontal="left" readingOrder="0" shrinkToFit="0" wrapText="0"/>
    </xf>
    <xf borderId="35" fillId="10" fontId="6" numFmtId="165" xfId="0" applyAlignment="1" applyBorder="1" applyFont="1" applyNumberFormat="1">
      <alignment horizontal="left" readingOrder="0" shrinkToFit="0" wrapText="0"/>
    </xf>
    <xf borderId="35" fillId="10" fontId="13" numFmtId="165" xfId="0" applyAlignment="1" applyBorder="1" applyFont="1" applyNumberFormat="1">
      <alignment horizontal="left" readingOrder="0" shrinkToFit="0" wrapText="0"/>
    </xf>
    <xf borderId="36" fillId="2" fontId="9" numFmtId="0" xfId="0" applyAlignment="1" applyBorder="1" applyFont="1">
      <alignment shrinkToFit="0" wrapText="0"/>
    </xf>
    <xf borderId="37" fillId="13" fontId="14" numFmtId="0" xfId="0" applyAlignment="1" applyBorder="1" applyFont="1">
      <alignment horizontal="left" readingOrder="0" shrinkToFit="0" wrapText="0"/>
    </xf>
    <xf borderId="36" fillId="2" fontId="6" numFmtId="0" xfId="0" applyAlignment="1" applyBorder="1" applyFont="1">
      <alignment shrinkToFit="0" wrapText="0"/>
    </xf>
    <xf borderId="38" fillId="2" fontId="1" numFmtId="0" xfId="0" applyAlignment="1" applyBorder="1" applyFont="1">
      <alignment shrinkToFit="0" wrapText="0"/>
    </xf>
    <xf borderId="39" fillId="2" fontId="15" numFmtId="0" xfId="0" applyAlignment="1" applyBorder="1" applyFont="1">
      <alignment shrinkToFit="0" wrapText="0"/>
    </xf>
    <xf borderId="40" fillId="14" fontId="15" numFmtId="0" xfId="0" applyAlignment="1" applyBorder="1" applyFill="1" applyFont="1">
      <alignment readingOrder="0" shrinkToFit="0" wrapText="0"/>
    </xf>
    <xf borderId="40" fillId="14" fontId="15" numFmtId="0" xfId="0" applyAlignment="1" applyBorder="1" applyFont="1">
      <alignment shrinkToFit="0" wrapText="0"/>
    </xf>
    <xf borderId="40" fillId="14" fontId="16" numFmtId="0" xfId="0" applyAlignment="1" applyBorder="1" applyFont="1">
      <alignment readingOrder="0" shrinkToFit="0" wrapText="0"/>
    </xf>
    <xf borderId="40" fillId="14" fontId="17" numFmtId="0" xfId="0" applyAlignment="1" applyBorder="1" applyFont="1">
      <alignment readingOrder="0" shrinkToFit="0" wrapText="0"/>
    </xf>
    <xf borderId="41" fillId="14" fontId="15" numFmtId="0" xfId="0" applyAlignment="1" applyBorder="1" applyFont="1">
      <alignment shrinkToFit="0" wrapText="0"/>
    </xf>
    <xf borderId="42" fillId="14" fontId="15" numFmtId="0" xfId="0" applyAlignment="1" applyBorder="1" applyFont="1">
      <alignment shrinkToFit="0" wrapText="0"/>
    </xf>
    <xf borderId="43" fillId="2" fontId="15" numFmtId="0" xfId="0" applyAlignment="1" applyBorder="1" applyFont="1">
      <alignment shrinkToFit="0" wrapText="0"/>
    </xf>
    <xf borderId="44" fillId="2" fontId="1" numFmtId="0" xfId="0" applyAlignment="1" applyBorder="1" applyFont="1">
      <alignment shrinkToFit="0" wrapText="0"/>
    </xf>
    <xf borderId="45" fillId="2" fontId="18" numFmtId="0" xfId="0" applyAlignment="1" applyBorder="1" applyFont="1">
      <alignment readingOrder="0" shrinkToFit="0" wrapText="0"/>
    </xf>
    <xf borderId="45" fillId="2" fontId="1" numFmtId="0" xfId="0" applyAlignment="1" applyBorder="1" applyFont="1">
      <alignment shrinkToFit="0" wrapText="0"/>
    </xf>
    <xf borderId="46" fillId="2" fontId="1" numFmtId="0" xfId="0" applyAlignment="1" applyBorder="1" applyFont="1">
      <alignment shrinkToFit="0" wrapText="0"/>
    </xf>
    <xf borderId="1" fillId="0" fontId="1" numFmtId="0" xfId="0" applyBorder="1" applyFont="1"/>
    <xf borderId="38" fillId="0" fontId="1" numFmtId="0" xfId="0" applyBorder="1" applyFont="1"/>
    <xf borderId="11" fillId="0" fontId="19" numFmtId="0" xfId="0" applyBorder="1" applyFont="1"/>
    <xf borderId="4" fillId="3" fontId="20" numFmtId="0" xfId="0" applyAlignment="1" applyBorder="1" applyFont="1">
      <alignment readingOrder="0"/>
    </xf>
    <xf borderId="4" fillId="3" fontId="19" numFmtId="0" xfId="0" applyBorder="1" applyFont="1"/>
    <xf borderId="4" fillId="3" fontId="19" numFmtId="0" xfId="0" applyAlignment="1" applyBorder="1" applyFont="1">
      <alignment readingOrder="0"/>
    </xf>
    <xf borderId="36" fillId="0" fontId="19" numFmtId="0" xfId="0" applyBorder="1" applyFont="1"/>
    <xf borderId="11" fillId="0" fontId="9" numFmtId="0" xfId="0" applyBorder="1" applyFont="1"/>
    <xf borderId="47" fillId="15" fontId="21" numFmtId="0" xfId="0" applyAlignment="1" applyBorder="1" applyFill="1" applyFont="1">
      <alignment readingOrder="0"/>
    </xf>
    <xf borderId="47" fillId="15" fontId="9" numFmtId="0" xfId="0" applyBorder="1" applyFont="1"/>
    <xf borderId="48" fillId="13" fontId="9" numFmtId="0" xfId="0" applyAlignment="1" applyBorder="1" applyFont="1">
      <alignment horizontal="left" readingOrder="0"/>
    </xf>
    <xf borderId="49" fillId="13" fontId="9" numFmtId="0" xfId="0" applyAlignment="1" applyBorder="1" applyFont="1">
      <alignment horizontal="left" readingOrder="0"/>
    </xf>
    <xf borderId="50" fillId="13" fontId="9" numFmtId="9" xfId="0" applyAlignment="1" applyBorder="1" applyFont="1" applyNumberFormat="1">
      <alignment horizontal="left" readingOrder="0"/>
    </xf>
    <xf borderId="36" fillId="0" fontId="9" numFmtId="0" xfId="0" applyBorder="1" applyFont="1"/>
    <xf borderId="1" fillId="0" fontId="9" numFmtId="0" xfId="0" applyBorder="1" applyFont="1"/>
    <xf borderId="51" fillId="0" fontId="9" numFmtId="0" xfId="0" applyBorder="1" applyFont="1"/>
    <xf borderId="3" fillId="0" fontId="19" numFmtId="0" xfId="0" applyBorder="1" applyFont="1"/>
    <xf borderId="4" fillId="3" fontId="22" numFmtId="0" xfId="0" applyAlignment="1" applyBorder="1" applyFont="1">
      <alignment readingOrder="0"/>
    </xf>
    <xf borderId="4" fillId="3" fontId="22" numFmtId="0" xfId="0" applyBorder="1" applyFont="1"/>
    <xf borderId="4" fillId="8" fontId="22" numFmtId="166" xfId="0" applyAlignment="1" applyBorder="1" applyFont="1" applyNumberFormat="1">
      <alignment readingOrder="0"/>
    </xf>
    <xf borderId="10" fillId="0" fontId="19" numFmtId="0" xfId="0" applyBorder="1" applyFont="1"/>
  </cellXfs>
  <cellStyles count="1">
    <cellStyle xfId="0" name="Normal" builtinId="0"/>
  </cellStyles>
  <dxfs count="3">
    <dxf>
      <font>
        <color rgb="FFC53929"/>
      </font>
      <fill>
        <patternFill patternType="none"/>
      </fill>
      <border/>
    </dxf>
    <dxf>
      <font>
        <color rgb="FFF09300"/>
      </font>
      <fill>
        <patternFill patternType="none"/>
      </fill>
      <border/>
    </dxf>
    <dxf>
      <font>
        <color rgb="FF0B8043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38100</xdr:colOff>
      <xdr:row>1</xdr:row>
      <xdr:rowOff>9525</xdr:rowOff>
    </xdr:from>
    <xdr:ext cx="485775" cy="53340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5" width="4.88"/>
    <col customWidth="1" min="6" max="6" width="2.0"/>
    <col customWidth="1" min="7" max="8" width="5.75"/>
    <col customWidth="1" min="9" max="9" width="2.0"/>
    <col customWidth="1" min="10" max="10" width="5.75"/>
    <col customWidth="1" min="11" max="11" width="2.63"/>
    <col customWidth="1" min="12" max="12" width="2.88"/>
    <col customWidth="1" min="13" max="13" width="1.88"/>
    <col customWidth="1" min="14" max="14" width="5.75"/>
    <col customWidth="1" min="15" max="15" width="2.63"/>
    <col customWidth="1" min="16" max="16" width="2.88"/>
    <col customWidth="1" min="17" max="17" width="1.88"/>
    <col customWidth="1" min="18" max="18" width="5.75"/>
    <col customWidth="1" min="19" max="19" width="2.63"/>
    <col customWidth="1" min="20" max="20" width="2.88"/>
    <col customWidth="1" min="21" max="21" width="1.88"/>
    <col customWidth="1" min="22" max="22" width="5.75"/>
    <col customWidth="1" min="23" max="23" width="2.63"/>
    <col customWidth="1" min="24" max="24" width="3.38"/>
    <col customWidth="1" min="25" max="25" width="1.88"/>
    <col customWidth="1" min="26" max="28" width="5.75"/>
    <col customWidth="1" min="29" max="29" width="3.25"/>
    <col customWidth="1" min="30" max="30" width="3.38"/>
    <col customWidth="1" min="31" max="31" width="3.6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1"/>
    </row>
    <row r="2" ht="48.75" customHeight="1">
      <c r="A2" s="4"/>
      <c r="B2" s="5"/>
      <c r="C2" s="6" t="s">
        <v>1</v>
      </c>
      <c r="D2" s="6" t="s">
        <v>2</v>
      </c>
      <c r="E2" s="7" t="s">
        <v>3</v>
      </c>
      <c r="F2" s="8"/>
      <c r="G2" s="9" t="s">
        <v>4</v>
      </c>
      <c r="H2" s="9"/>
      <c r="I2" s="10"/>
      <c r="J2" s="11" t="s">
        <v>5</v>
      </c>
      <c r="K2" s="11"/>
      <c r="L2" s="11"/>
      <c r="M2" s="11"/>
      <c r="N2" s="11" t="s">
        <v>6</v>
      </c>
      <c r="O2" s="11"/>
      <c r="P2" s="11"/>
      <c r="Q2" s="11"/>
      <c r="R2" s="11" t="s">
        <v>7</v>
      </c>
      <c r="S2" s="11"/>
      <c r="T2" s="11"/>
      <c r="U2" s="11"/>
      <c r="V2" s="11" t="s">
        <v>8</v>
      </c>
      <c r="W2" s="11"/>
      <c r="X2" s="11"/>
      <c r="Y2" s="11"/>
      <c r="Z2" s="11" t="s">
        <v>9</v>
      </c>
      <c r="AA2" s="11"/>
      <c r="AB2" s="11" t="s">
        <v>2</v>
      </c>
      <c r="AC2" s="11"/>
      <c r="AD2" s="11"/>
      <c r="AE2" s="12"/>
    </row>
    <row r="3" ht="33.75" customHeight="1">
      <c r="A3" s="13"/>
      <c r="B3" s="14" t="s">
        <v>10</v>
      </c>
      <c r="C3" s="15">
        <f t="shared" ref="C3:E3" si="1">SUM(C6,C7,C8,C10,C11,C12,C9)</f>
        <v>0</v>
      </c>
      <c r="D3" s="16">
        <f t="shared" si="1"/>
        <v>0</v>
      </c>
      <c r="E3" s="16">
        <f t="shared" si="1"/>
        <v>0</v>
      </c>
      <c r="F3" s="17"/>
      <c r="G3" s="18">
        <f>if(E3&lt;1, 1, (H3/E3))</f>
        <v>1</v>
      </c>
      <c r="H3" s="19">
        <f>SUM(H6,H7,H8,H10,H11,H12,H9)</f>
        <v>0</v>
      </c>
      <c r="I3" s="20"/>
      <c r="J3" s="21">
        <f>((K3/(TODAY()-Goals!$H$15))*(Goals!$J$15-Goals!$H$15))/Goals!D4</f>
        <v>0</v>
      </c>
      <c r="K3" s="22">
        <f>SUM(K6,K7,K8,K10,K11,K12,K9,K5)</f>
        <v>0</v>
      </c>
      <c r="L3" s="23" t="str">
        <f>"/ "&amp;(Goals!D4/31)*(TODAY()-Goals!$H$15)</f>
        <v>/ 101.741935483871</v>
      </c>
      <c r="M3" s="22"/>
      <c r="N3" s="21">
        <f>((O3/(TODAY()-Goals!$H$15))*(Goals!$J$15-Goals!$H$15))/Goals!E4</f>
        <v>0</v>
      </c>
      <c r="O3" s="22">
        <f>SUM(O6,O7,O8,O10,O11,O12,O9,O5)</f>
        <v>0</v>
      </c>
      <c r="P3" s="23" t="str">
        <f>"/ "&amp;(Goals!E4/31)*(TODAY()-Goals!$H$15)</f>
        <v>/ 45.3548387096774</v>
      </c>
      <c r="Q3" s="22"/>
      <c r="R3" s="21">
        <f>((S3/(TODAY()-Goals!$H$15))*(Goals!$J$15-Goals!$H$15))/Goals!F4</f>
        <v>0</v>
      </c>
      <c r="S3" s="22">
        <f>SUM(S6,S7,S8,S10,S11,S12,S9,S5)</f>
        <v>0</v>
      </c>
      <c r="T3" s="23" t="str">
        <f>"/ "&amp;(Goals!F4/31)*(TODAY()-Goals!$H$15)</f>
        <v>/ 34.3225806451613</v>
      </c>
      <c r="U3" s="22"/>
      <c r="V3" s="21">
        <f>((W3/(TODAY()-Goals!$H$15))*(Goals!$J$15-Goals!$H$15))/Goals!G4</f>
        <v>0</v>
      </c>
      <c r="W3" s="22">
        <f>SUM(W6,W7,W8,W10,W11,W12,W9,W5)</f>
        <v>0</v>
      </c>
      <c r="X3" s="23" t="str">
        <f>"/ "&amp;(Goals!G4/31)*(TODAY()-Goals!$H$15)</f>
        <v>/ 14.0967741935484</v>
      </c>
      <c r="Y3" s="22"/>
      <c r="Z3" s="21">
        <f>AA3/Goals!H4</f>
        <v>0</v>
      </c>
      <c r="AA3" s="24">
        <f>AVERAGE(AA6,AA7,AA8,AA10,AA11,AA12,AA9,AA5)</f>
        <v>0</v>
      </c>
      <c r="AB3" s="21">
        <f>AC3/Goals!I4</f>
        <v>0</v>
      </c>
      <c r="AC3" s="25">
        <f>AVERAGE(AC6,AC7,AC8,AC10,AC11,AC12,AC9)</f>
        <v>0</v>
      </c>
      <c r="AD3" s="22"/>
      <c r="AE3" s="26"/>
    </row>
    <row r="4" ht="8.25" customHeight="1">
      <c r="A4" s="27"/>
      <c r="B4" s="28">
        <f>AVERAGE(J3,N3,R3,V3,Z3,AB3,H3)</f>
        <v>0</v>
      </c>
      <c r="C4" s="29"/>
      <c r="D4" s="29"/>
      <c r="E4" s="29"/>
      <c r="F4" s="30">
        <f>IF(E3&lt;1, 1, ((H3/E3)/Goals!J4))</f>
        <v>1</v>
      </c>
      <c r="G4" s="31"/>
      <c r="H4" s="31"/>
      <c r="I4" s="32">
        <f>J3</f>
        <v>0</v>
      </c>
      <c r="J4" s="33"/>
      <c r="K4" s="33"/>
      <c r="L4" s="33"/>
      <c r="M4" s="33"/>
      <c r="N4" s="32">
        <f>N3</f>
        <v>0</v>
      </c>
      <c r="O4" s="33"/>
      <c r="P4" s="33"/>
      <c r="Q4" s="33"/>
      <c r="R4" s="32">
        <f>R3</f>
        <v>0</v>
      </c>
      <c r="S4" s="33"/>
      <c r="T4" s="33"/>
      <c r="U4" s="33"/>
      <c r="V4" s="32">
        <f>V3</f>
        <v>0</v>
      </c>
      <c r="W4" s="33"/>
      <c r="X4" s="33"/>
      <c r="Y4" s="33"/>
      <c r="Z4" s="32">
        <f>Z3</f>
        <v>0</v>
      </c>
      <c r="AA4" s="33"/>
      <c r="AB4" s="32">
        <f>AB3</f>
        <v>0</v>
      </c>
      <c r="AC4" s="33"/>
      <c r="AD4" s="33"/>
      <c r="AE4" s="27"/>
    </row>
    <row r="5" ht="26.25" customHeight="1">
      <c r="A5" s="34"/>
      <c r="B5" s="35" t="s">
        <v>11</v>
      </c>
      <c r="C5" s="36">
        <v>0.0</v>
      </c>
      <c r="D5" s="36">
        <v>0.0</v>
      </c>
      <c r="E5" s="37">
        <v>0.0</v>
      </c>
      <c r="F5" s="38"/>
      <c r="G5" s="39">
        <f t="shared" ref="G5:G12" si="2">if(E5&lt;1, 1, (H5/E5))</f>
        <v>1</v>
      </c>
      <c r="H5" s="40">
        <v>0.0</v>
      </c>
      <c r="I5" s="41"/>
      <c r="J5" s="42">
        <f>((K5/(TODAY()-Goals!$H$15))*(Goals!$J$15-Goals!$H$15))/Goals!D6</f>
        <v>0</v>
      </c>
      <c r="K5" s="43">
        <v>0.0</v>
      </c>
      <c r="L5" s="44" t="str">
        <f>"/ "&amp;(Goals!D6/31)*(TODAY()-Goals!$H$15)</f>
        <v>/ 13.4838709677419</v>
      </c>
      <c r="M5" s="45">
        <v>0.0</v>
      </c>
      <c r="N5" s="46">
        <f>((O5/(TODAY()-Goals!$H$15))*(Goals!$J$15-Goals!$H$15))/Goals!E6</f>
        <v>0</v>
      </c>
      <c r="O5" s="47">
        <v>0.0</v>
      </c>
      <c r="P5" s="44" t="str">
        <f>"/ "&amp;(Goals!E6/31)*(TODAY()-Goals!$H$15)</f>
        <v>/ 6.12903225806452</v>
      </c>
      <c r="Q5" s="45">
        <v>0.0</v>
      </c>
      <c r="R5" s="48">
        <f>((S5/(TODAY()-Goals!$H$15))*(Goals!$J$15-Goals!$H$15))/Goals!F6</f>
        <v>0</v>
      </c>
      <c r="S5" s="47">
        <v>0.0</v>
      </c>
      <c r="T5" s="44" t="str">
        <f>"/ "&amp;(Goals!F6/31)*(TODAY()-Goals!$H$15)</f>
        <v>/ 4.90322580645161</v>
      </c>
      <c r="U5" s="45">
        <v>0.0</v>
      </c>
      <c r="V5" s="48">
        <f>((W5/(TODAY()-Goals!$H$15))*(Goals!$J$15-Goals!$H$15))/Goals!G6</f>
        <v>0</v>
      </c>
      <c r="W5" s="47">
        <v>0.0</v>
      </c>
      <c r="X5" s="44" t="str">
        <f>"/ "&amp;(Goals!G6/31)*(TODAY()-Goals!$H$15)</f>
        <v>/ 1.83870967741935</v>
      </c>
      <c r="Y5" s="45">
        <v>0.0</v>
      </c>
      <c r="Z5" s="48">
        <f>AA5/Goals!H6</f>
        <v>0</v>
      </c>
      <c r="AA5" s="49">
        <v>0.0</v>
      </c>
      <c r="AB5" s="48">
        <f>AC5/Goals!I6</f>
        <v>0</v>
      </c>
      <c r="AC5" s="50">
        <f t="shared" ref="AC5:AC12" si="3">IF(C5&lt;0.01,(D5/1),D5/C5)</f>
        <v>0</v>
      </c>
      <c r="AD5" s="51" t="str">
        <f t="shared" ref="AD5:AD12" si="4">"/ "&amp;IF(D5&gt;=(C5*2),"*",(C5*2)-D5)</f>
        <v>/ *</v>
      </c>
      <c r="AE5" s="52"/>
    </row>
    <row r="6" ht="26.25" customHeight="1">
      <c r="A6" s="34"/>
      <c r="B6" s="35" t="s">
        <v>11</v>
      </c>
      <c r="C6" s="36">
        <v>0.0</v>
      </c>
      <c r="D6" s="36">
        <v>0.0</v>
      </c>
      <c r="E6" s="37">
        <v>0.0</v>
      </c>
      <c r="F6" s="38"/>
      <c r="G6" s="39">
        <f t="shared" si="2"/>
        <v>1</v>
      </c>
      <c r="H6" s="40">
        <v>0.0</v>
      </c>
      <c r="I6" s="41"/>
      <c r="J6" s="42">
        <f>((K6/(TODAY()-Goals!$H$15))*(Goals!$J$15-Goals!$H$15))/Goals!D7</f>
        <v>0</v>
      </c>
      <c r="K6" s="43">
        <v>0.0</v>
      </c>
      <c r="L6" s="44" t="str">
        <f>"/ "&amp;(Goals!D7/31)*(TODAY()-Goals!$H$15)</f>
        <v>/ 17.1612903225806</v>
      </c>
      <c r="M6" s="53">
        <v>0.0</v>
      </c>
      <c r="N6" s="46">
        <f>((O6/(TODAY()-Goals!$H$15))*(Goals!$J$15-Goals!$H$15))/Goals!E7</f>
        <v>0</v>
      </c>
      <c r="O6" s="47">
        <v>0.0</v>
      </c>
      <c r="P6" s="44" t="str">
        <f>"/ "&amp;(Goals!E7/31)*(TODAY()-Goals!$H$15)</f>
        <v>/ 7.35483870967742</v>
      </c>
      <c r="Q6" s="45">
        <v>0.0</v>
      </c>
      <c r="R6" s="48">
        <f>((S6/(TODAY()-Goals!$H$15))*(Goals!$J$15-Goals!$H$15))/Goals!F7</f>
        <v>0</v>
      </c>
      <c r="S6" s="47">
        <v>0.0</v>
      </c>
      <c r="T6" s="44" t="str">
        <f>"/ "&amp;(Goals!F7/31)*(TODAY()-Goals!$H$15)</f>
        <v>/ 4.90322580645161</v>
      </c>
      <c r="U6" s="45">
        <v>0.0</v>
      </c>
      <c r="V6" s="48">
        <f>((W6/(TODAY()-Goals!$H$15))*(Goals!$J$15-Goals!$H$15))/Goals!G7</f>
        <v>0</v>
      </c>
      <c r="W6" s="47">
        <v>0.0</v>
      </c>
      <c r="X6" s="44" t="str">
        <f>"/ "&amp;(Goals!G7/31)*(TODAY()-Goals!$H$15)</f>
        <v>/ 2.45161290322581</v>
      </c>
      <c r="Y6" s="45">
        <v>0.0</v>
      </c>
      <c r="Z6" s="48">
        <f>AA6/Goals!H7</f>
        <v>0</v>
      </c>
      <c r="AA6" s="49">
        <v>0.0</v>
      </c>
      <c r="AB6" s="48">
        <f>AC6/Goals!I7</f>
        <v>0</v>
      </c>
      <c r="AC6" s="50">
        <f t="shared" si="3"/>
        <v>0</v>
      </c>
      <c r="AD6" s="51" t="str">
        <f t="shared" si="4"/>
        <v>/ *</v>
      </c>
      <c r="AE6" s="54"/>
    </row>
    <row r="7" ht="26.25" customHeight="1">
      <c r="A7" s="34"/>
      <c r="B7" s="35" t="s">
        <v>11</v>
      </c>
      <c r="C7" s="36">
        <v>0.0</v>
      </c>
      <c r="D7" s="36">
        <v>0.0</v>
      </c>
      <c r="E7" s="37">
        <v>0.0</v>
      </c>
      <c r="F7" s="38"/>
      <c r="G7" s="39">
        <f t="shared" si="2"/>
        <v>1</v>
      </c>
      <c r="H7" s="40">
        <v>0.0</v>
      </c>
      <c r="I7" s="41"/>
      <c r="J7" s="42">
        <f>((K7/(TODAY()-Goals!$H$15))*(Goals!$J$15-Goals!$H$15))/Goals!D8</f>
        <v>0</v>
      </c>
      <c r="K7" s="43">
        <v>0.0</v>
      </c>
      <c r="L7" s="44" t="str">
        <f>"/ "&amp;(Goals!D8/31)*(TODAY()-Goals!$H$15)</f>
        <v>/ 17.1612903225806</v>
      </c>
      <c r="M7" s="45">
        <v>0.0</v>
      </c>
      <c r="N7" s="46">
        <f>((O7/(TODAY()-Goals!$H$15))*(Goals!$J$15-Goals!$H$15))/Goals!E8</f>
        <v>0</v>
      </c>
      <c r="O7" s="47">
        <v>0.0</v>
      </c>
      <c r="P7" s="44" t="str">
        <f>"/ "&amp;(Goals!E8/31)*(TODAY()-Goals!$H$15)</f>
        <v>/ 7.35483870967742</v>
      </c>
      <c r="Q7" s="45">
        <v>0.0</v>
      </c>
      <c r="R7" s="48">
        <f>((S7/(TODAY()-Goals!$H$15))*(Goals!$J$15-Goals!$H$15))/Goals!F8</f>
        <v>0</v>
      </c>
      <c r="S7" s="47">
        <v>0.0</v>
      </c>
      <c r="T7" s="44" t="str">
        <f>"/ "&amp;(Goals!F8/31)*(TODAY()-Goals!$H$15)</f>
        <v>/ 4.90322580645161</v>
      </c>
      <c r="U7" s="45">
        <v>0.0</v>
      </c>
      <c r="V7" s="48">
        <f>((W7/(TODAY()-Goals!$H$15))*(Goals!$J$15-Goals!$H$15))/Goals!G8</f>
        <v>0</v>
      </c>
      <c r="W7" s="47">
        <v>0.0</v>
      </c>
      <c r="X7" s="44" t="str">
        <f>"/ "&amp;(Goals!G8/31)*(TODAY()-Goals!$H$15)</f>
        <v>/ 2.45161290322581</v>
      </c>
      <c r="Y7" s="45">
        <v>0.0</v>
      </c>
      <c r="Z7" s="48">
        <f>AA7/Goals!H8</f>
        <v>0</v>
      </c>
      <c r="AA7" s="49">
        <v>0.0</v>
      </c>
      <c r="AB7" s="48">
        <f>AC7/Goals!I8</f>
        <v>0</v>
      </c>
      <c r="AC7" s="50">
        <f t="shared" si="3"/>
        <v>0</v>
      </c>
      <c r="AD7" s="51" t="str">
        <f t="shared" si="4"/>
        <v>/ *</v>
      </c>
      <c r="AE7" s="52"/>
    </row>
    <row r="8" ht="26.25" customHeight="1">
      <c r="A8" s="34"/>
      <c r="B8" s="35" t="s">
        <v>11</v>
      </c>
      <c r="C8" s="36">
        <v>0.0</v>
      </c>
      <c r="D8" s="36">
        <v>0.0</v>
      </c>
      <c r="E8" s="37">
        <v>0.0</v>
      </c>
      <c r="F8" s="38"/>
      <c r="G8" s="39">
        <f t="shared" si="2"/>
        <v>1</v>
      </c>
      <c r="H8" s="40">
        <v>0.0</v>
      </c>
      <c r="I8" s="41"/>
      <c r="J8" s="42">
        <f>((K8/(TODAY()-Goals!$H$15))*(Goals!$J$15-Goals!$H$15))/Goals!D9</f>
        <v>0</v>
      </c>
      <c r="K8" s="43">
        <v>0.0</v>
      </c>
      <c r="L8" s="44" t="str">
        <f>"/ "&amp;(Goals!D9/31)*(TODAY()-Goals!$H$15)</f>
        <v>/ 13.4838709677419</v>
      </c>
      <c r="M8" s="45">
        <v>0.0</v>
      </c>
      <c r="N8" s="46">
        <f>((O8/(TODAY()-Goals!$H$15))*(Goals!$J$15-Goals!$H$15))/Goals!E9</f>
        <v>0</v>
      </c>
      <c r="O8" s="47">
        <v>0.0</v>
      </c>
      <c r="P8" s="44" t="str">
        <f>"/ "&amp;(Goals!E9/31)*(TODAY()-Goals!$H$15)</f>
        <v>/ 6.12903225806452</v>
      </c>
      <c r="Q8" s="45">
        <v>0.0</v>
      </c>
      <c r="R8" s="48">
        <f>((S8/(TODAY()-Goals!$H$15))*(Goals!$J$15-Goals!$H$15))/Goals!F9</f>
        <v>0</v>
      </c>
      <c r="S8" s="47">
        <v>0.0</v>
      </c>
      <c r="T8" s="44" t="str">
        <f>"/ "&amp;(Goals!F9/31)*(TODAY()-Goals!$H$15)</f>
        <v>/ 4.90322580645161</v>
      </c>
      <c r="U8" s="45">
        <v>0.0</v>
      </c>
      <c r="V8" s="48">
        <f>((W8/(TODAY()-Goals!$H$15))*(Goals!$J$15-Goals!$H$15))/Goals!G9</f>
        <v>0</v>
      </c>
      <c r="W8" s="47">
        <v>0.0</v>
      </c>
      <c r="X8" s="44" t="str">
        <f>"/ "&amp;(Goals!G9/31)*(TODAY()-Goals!$H$15)</f>
        <v>/ 1.83870967741935</v>
      </c>
      <c r="Y8" s="45">
        <v>0.0</v>
      </c>
      <c r="Z8" s="48">
        <f>AA8/Goals!H9</f>
        <v>0</v>
      </c>
      <c r="AA8" s="49">
        <v>0.0</v>
      </c>
      <c r="AB8" s="48">
        <f>AC8/Goals!I9</f>
        <v>0</v>
      </c>
      <c r="AC8" s="50">
        <f t="shared" si="3"/>
        <v>0</v>
      </c>
      <c r="AD8" s="51" t="str">
        <f t="shared" si="4"/>
        <v>/ *</v>
      </c>
      <c r="AE8" s="52"/>
    </row>
    <row r="9" ht="26.25" customHeight="1">
      <c r="A9" s="34"/>
      <c r="B9" s="35" t="s">
        <v>11</v>
      </c>
      <c r="C9" s="36">
        <v>0.0</v>
      </c>
      <c r="D9" s="36">
        <v>0.0</v>
      </c>
      <c r="E9" s="37">
        <v>0.0</v>
      </c>
      <c r="F9" s="38"/>
      <c r="G9" s="39">
        <f t="shared" si="2"/>
        <v>1</v>
      </c>
      <c r="H9" s="40">
        <v>0.0</v>
      </c>
      <c r="I9" s="41"/>
      <c r="J9" s="42">
        <f>((K9/(TODAY()-Goals!$H$15))*(Goals!$J$15-Goals!$H$15))/Goals!D10</f>
        <v>0</v>
      </c>
      <c r="K9" s="43">
        <v>0.0</v>
      </c>
      <c r="L9" s="44" t="str">
        <f>"/ "&amp;(Goals!D10/31)*(TODAY()-Goals!$H$15)</f>
        <v>/ 13.4838709677419</v>
      </c>
      <c r="M9" s="45">
        <v>0.0</v>
      </c>
      <c r="N9" s="46">
        <f>((O9/(TODAY()-Goals!$H$15))*(Goals!$J$15-Goals!$H$15))/Goals!E10</f>
        <v>0</v>
      </c>
      <c r="O9" s="47">
        <v>0.0</v>
      </c>
      <c r="P9" s="44" t="str">
        <f>"/ "&amp;(Goals!E10/31)*(TODAY()-Goals!$H$15)</f>
        <v>/ 6.12903225806452</v>
      </c>
      <c r="Q9" s="45">
        <v>0.0</v>
      </c>
      <c r="R9" s="48">
        <f>((S9/(TODAY()-Goals!$H$15))*(Goals!$J$15-Goals!$H$15))/Goals!F10</f>
        <v>0</v>
      </c>
      <c r="S9" s="47">
        <v>0.0</v>
      </c>
      <c r="T9" s="44" t="str">
        <f>"/ "&amp;(Goals!F10/31)*(TODAY()-Goals!$H$15)</f>
        <v>/ 4.90322580645161</v>
      </c>
      <c r="U9" s="45">
        <v>0.0</v>
      </c>
      <c r="V9" s="48">
        <f>((W9/(TODAY()-Goals!$H$15))*(Goals!$J$15-Goals!$H$15))/Goals!G10</f>
        <v>0</v>
      </c>
      <c r="W9" s="47">
        <v>0.0</v>
      </c>
      <c r="X9" s="44" t="str">
        <f>"/ "&amp;(Goals!G10/31)*(TODAY()-Goals!$H$15)</f>
        <v>/ 1.83870967741935</v>
      </c>
      <c r="Y9" s="45">
        <v>0.0</v>
      </c>
      <c r="Z9" s="48">
        <f>AA9/Goals!H10</f>
        <v>0</v>
      </c>
      <c r="AA9" s="49">
        <v>0.0</v>
      </c>
      <c r="AB9" s="48">
        <f>AC9/Goals!I10</f>
        <v>0</v>
      </c>
      <c r="AC9" s="50">
        <f t="shared" si="3"/>
        <v>0</v>
      </c>
      <c r="AD9" s="51" t="str">
        <f t="shared" si="4"/>
        <v>/ *</v>
      </c>
      <c r="AE9" s="52"/>
    </row>
    <row r="10" ht="26.25" customHeight="1">
      <c r="A10" s="34"/>
      <c r="B10" s="35" t="s">
        <v>11</v>
      </c>
      <c r="C10" s="36">
        <v>0.0</v>
      </c>
      <c r="D10" s="36">
        <v>0.0</v>
      </c>
      <c r="E10" s="37">
        <v>0.0</v>
      </c>
      <c r="F10" s="38"/>
      <c r="G10" s="39">
        <f t="shared" si="2"/>
        <v>1</v>
      </c>
      <c r="H10" s="40">
        <v>0.0</v>
      </c>
      <c r="I10" s="41"/>
      <c r="J10" s="42">
        <f>((K10/(TODAY()-Goals!$H$15))*(Goals!$J$15-Goals!$H$15))/Goals!D11</f>
        <v>0</v>
      </c>
      <c r="K10" s="43">
        <v>0.0</v>
      </c>
      <c r="L10" s="44" t="str">
        <f>"/ "&amp;(Goals!D11/31)*(TODAY()-Goals!$H$15)</f>
        <v>/ 13.4838709677419</v>
      </c>
      <c r="M10" s="45">
        <v>0.0</v>
      </c>
      <c r="N10" s="46">
        <f>((O10/(TODAY()-Goals!$H$15))*(Goals!$J$15-Goals!$H$15))/Goals!E11</f>
        <v>0</v>
      </c>
      <c r="O10" s="47">
        <v>0.0</v>
      </c>
      <c r="P10" s="44" t="str">
        <f>"/ "&amp;(Goals!E11/31)*(TODAY()-Goals!$H$15)</f>
        <v>/ 6.12903225806452</v>
      </c>
      <c r="Q10" s="45">
        <v>0.0</v>
      </c>
      <c r="R10" s="48">
        <f>((S10/(TODAY()-Goals!$H$15))*(Goals!$J$15-Goals!$H$15))/Goals!F11</f>
        <v>0</v>
      </c>
      <c r="S10" s="47">
        <v>0.0</v>
      </c>
      <c r="T10" s="44" t="str">
        <f>"/ "&amp;(Goals!F11/31)*(TODAY()-Goals!$H$15)</f>
        <v>/ 4.90322580645161</v>
      </c>
      <c r="U10" s="45">
        <v>0.0</v>
      </c>
      <c r="V10" s="48">
        <f>((W10/(TODAY()-Goals!$H$15))*(Goals!$J$15-Goals!$H$15))/Goals!G11</f>
        <v>0</v>
      </c>
      <c r="W10" s="47">
        <v>0.0</v>
      </c>
      <c r="X10" s="44" t="str">
        <f>"/ "&amp;(Goals!G11/31)*(TODAY()-Goals!$H$15)</f>
        <v>/ 1.83870967741935</v>
      </c>
      <c r="Y10" s="45">
        <v>0.0</v>
      </c>
      <c r="Z10" s="48">
        <f>AA10/Goals!H11</f>
        <v>0</v>
      </c>
      <c r="AA10" s="49">
        <v>0.0</v>
      </c>
      <c r="AB10" s="48">
        <f>AC10/Goals!I11</f>
        <v>0</v>
      </c>
      <c r="AC10" s="50">
        <f t="shared" si="3"/>
        <v>0</v>
      </c>
      <c r="AD10" s="51" t="str">
        <f t="shared" si="4"/>
        <v>/ *</v>
      </c>
      <c r="AE10" s="52"/>
    </row>
    <row r="11" ht="26.25" customHeight="1">
      <c r="A11" s="34"/>
      <c r="B11" s="35" t="s">
        <v>11</v>
      </c>
      <c r="C11" s="36">
        <v>0.0</v>
      </c>
      <c r="D11" s="36">
        <v>0.0</v>
      </c>
      <c r="E11" s="37">
        <v>0.0</v>
      </c>
      <c r="F11" s="38"/>
      <c r="G11" s="39">
        <f t="shared" si="2"/>
        <v>1</v>
      </c>
      <c r="H11" s="40">
        <v>0.0</v>
      </c>
      <c r="I11" s="41"/>
      <c r="J11" s="42">
        <f>((K11/(TODAY()-Goals!$H$15))*(Goals!$J$15-Goals!$H$15))/Goals!D12</f>
        <v>0</v>
      </c>
      <c r="K11" s="43">
        <v>0.0</v>
      </c>
      <c r="L11" s="44" t="str">
        <f>"/ "&amp;(Goals!D12/31)*(TODAY()-Goals!$H$15)</f>
        <v>/ 13.4838709677419</v>
      </c>
      <c r="M11" s="45">
        <v>0.0</v>
      </c>
      <c r="N11" s="46">
        <f>((O11/(TODAY()-Goals!$H$15))*(Goals!$J$15-Goals!$H$15))/Goals!E12</f>
        <v>0</v>
      </c>
      <c r="O11" s="47">
        <v>0.0</v>
      </c>
      <c r="P11" s="44" t="str">
        <f>"/ "&amp;(Goals!E12/31)*(TODAY()-Goals!$H$15)</f>
        <v>/ 6.12903225806452</v>
      </c>
      <c r="Q11" s="45">
        <v>0.0</v>
      </c>
      <c r="R11" s="48">
        <f>((S11/(TODAY()-Goals!$H$15))*(Goals!$J$15-Goals!$H$15))/Goals!F12</f>
        <v>0</v>
      </c>
      <c r="S11" s="47">
        <v>0.0</v>
      </c>
      <c r="T11" s="44" t="str">
        <f>"/ "&amp;(Goals!F12/31)*(TODAY()-Goals!$H$15)</f>
        <v>/ 4.90322580645161</v>
      </c>
      <c r="U11" s="45">
        <v>0.0</v>
      </c>
      <c r="V11" s="48">
        <f>((W11/(TODAY()-Goals!$H$15))*(Goals!$J$15-Goals!$H$15))/Goals!G12</f>
        <v>0</v>
      </c>
      <c r="W11" s="47">
        <v>0.0</v>
      </c>
      <c r="X11" s="44" t="str">
        <f>"/ "&amp;(Goals!G12/31)*(TODAY()-Goals!$H$15)</f>
        <v>/ 1.83870967741935</v>
      </c>
      <c r="Y11" s="45">
        <v>0.0</v>
      </c>
      <c r="Z11" s="48">
        <f>AA11/Goals!H12</f>
        <v>0</v>
      </c>
      <c r="AA11" s="49">
        <v>0.0</v>
      </c>
      <c r="AB11" s="48">
        <f>AC11/Goals!I12</f>
        <v>0</v>
      </c>
      <c r="AC11" s="50">
        <f t="shared" si="3"/>
        <v>0</v>
      </c>
      <c r="AD11" s="51" t="str">
        <f t="shared" si="4"/>
        <v>/ *</v>
      </c>
      <c r="AE11" s="52"/>
    </row>
    <row r="12" ht="26.25" customHeight="1">
      <c r="A12" s="34"/>
      <c r="B12" s="35" t="s">
        <v>11</v>
      </c>
      <c r="C12" s="36">
        <v>0.0</v>
      </c>
      <c r="D12" s="36">
        <v>0.0</v>
      </c>
      <c r="E12" s="37">
        <v>0.0</v>
      </c>
      <c r="F12" s="38"/>
      <c r="G12" s="39">
        <f t="shared" si="2"/>
        <v>1</v>
      </c>
      <c r="H12" s="40">
        <v>0.0</v>
      </c>
      <c r="I12" s="41"/>
      <c r="J12" s="42">
        <f>((K12/(TODAY()-Goals!$H$15))*(Goals!$J$15-Goals!$H$15))/Goals!D13</f>
        <v>0</v>
      </c>
      <c r="K12" s="43">
        <v>0.0</v>
      </c>
      <c r="L12" s="44" t="str">
        <f>"/ "&amp;(Goals!D13/31)*(TODAY()-Goals!$H$15)</f>
        <v>/ 13.4838709677419</v>
      </c>
      <c r="M12" s="45">
        <v>0.0</v>
      </c>
      <c r="N12" s="46">
        <f>((O12/(TODAY()-Goals!$H$15))*(Goals!$J$15-Goals!$H$15))/Goals!E13</f>
        <v>0</v>
      </c>
      <c r="O12" s="47">
        <v>0.0</v>
      </c>
      <c r="P12" s="44" t="str">
        <f>"/ "&amp;(Goals!E13/31)*(TODAY()-Goals!$H$15)</f>
        <v>/ 6.12903225806452</v>
      </c>
      <c r="Q12" s="45">
        <v>0.0</v>
      </c>
      <c r="R12" s="48">
        <f>((S12/(TODAY()-Goals!$H$15))*(Goals!$J$15-Goals!$H$15))/Goals!F13</f>
        <v>0</v>
      </c>
      <c r="S12" s="47">
        <v>0.0</v>
      </c>
      <c r="T12" s="44" t="str">
        <f>"/ "&amp;(Goals!F13/31)*(TODAY()-Goals!$H$15)</f>
        <v>/ 4.90322580645161</v>
      </c>
      <c r="U12" s="45">
        <v>0.0</v>
      </c>
      <c r="V12" s="48">
        <f>((W12/(TODAY()-Goals!$H$15))*(Goals!$J$15-Goals!$H$15))/Goals!G13</f>
        <v>0</v>
      </c>
      <c r="W12" s="47">
        <v>0.0</v>
      </c>
      <c r="X12" s="44" t="str">
        <f>"/ "&amp;(Goals!G13/31)*(TODAY()-Goals!$H$15)</f>
        <v>/ 1.83870967741935</v>
      </c>
      <c r="Y12" s="45">
        <v>0.0</v>
      </c>
      <c r="Z12" s="48">
        <f>AA12/Goals!H13</f>
        <v>0</v>
      </c>
      <c r="AA12" s="49">
        <v>0.0</v>
      </c>
      <c r="AB12" s="48">
        <f>AC12/Goals!I13</f>
        <v>0</v>
      </c>
      <c r="AC12" s="50">
        <f t="shared" si="3"/>
        <v>0</v>
      </c>
      <c r="AD12" s="51" t="str">
        <f t="shared" si="4"/>
        <v>/ *</v>
      </c>
      <c r="AE12" s="52"/>
    </row>
    <row r="13">
      <c r="A13" s="3"/>
      <c r="B13" s="3"/>
      <c r="C13" s="3"/>
      <c r="D13" s="3"/>
      <c r="E13" s="3"/>
      <c r="F13" s="3"/>
      <c r="G13" s="3"/>
      <c r="H13" s="3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  <c r="V13" s="55"/>
      <c r="W13" s="55"/>
      <c r="X13" s="55"/>
      <c r="Y13" s="55"/>
      <c r="Z13" s="55"/>
      <c r="AA13" s="55"/>
      <c r="AB13" s="55"/>
      <c r="AC13" s="55"/>
      <c r="AD13" s="55"/>
      <c r="AE13" s="3"/>
    </row>
    <row r="14" ht="18.75" customHeight="1">
      <c r="A14" s="56"/>
      <c r="B14" s="57" t="s">
        <v>12</v>
      </c>
      <c r="C14" s="58"/>
      <c r="D14" s="58"/>
      <c r="E14" s="58"/>
      <c r="F14" s="59" t="s">
        <v>13</v>
      </c>
      <c r="G14" s="58"/>
      <c r="H14" s="58"/>
      <c r="I14" s="58"/>
      <c r="J14" s="59"/>
      <c r="K14" s="59" t="s">
        <v>14</v>
      </c>
      <c r="L14" s="58"/>
      <c r="M14" s="58"/>
      <c r="N14" s="58"/>
      <c r="O14" s="58"/>
      <c r="P14" s="58"/>
      <c r="Q14" s="58"/>
      <c r="R14" s="57"/>
      <c r="S14" s="58"/>
      <c r="T14" s="58"/>
      <c r="U14" s="58"/>
      <c r="V14" s="58"/>
      <c r="W14" s="58"/>
      <c r="X14" s="58"/>
      <c r="Y14" s="58"/>
      <c r="Z14" s="60"/>
      <c r="AA14" s="60"/>
      <c r="AB14" s="58"/>
      <c r="AC14" s="61"/>
      <c r="AD14" s="62"/>
      <c r="AE14" s="63"/>
    </row>
    <row r="15">
      <c r="A15" s="64"/>
      <c r="B15" s="65" t="s">
        <v>15</v>
      </c>
      <c r="C15" s="66"/>
      <c r="D15" s="66"/>
      <c r="E15" s="66"/>
      <c r="F15" s="66"/>
      <c r="G15" s="66"/>
      <c r="H15" s="66"/>
      <c r="I15" s="66"/>
      <c r="J15" s="66"/>
      <c r="K15" s="66"/>
      <c r="L15" s="66"/>
      <c r="M15" s="66"/>
      <c r="N15" s="66"/>
      <c r="O15" s="66"/>
      <c r="P15" s="66"/>
      <c r="Q15" s="66"/>
      <c r="R15" s="66"/>
      <c r="S15" s="66"/>
      <c r="T15" s="66"/>
      <c r="U15" s="66"/>
      <c r="V15" s="66"/>
      <c r="W15" s="66"/>
      <c r="X15" s="66"/>
      <c r="Y15" s="66"/>
      <c r="Z15" s="66"/>
      <c r="AA15" s="66"/>
      <c r="AB15" s="66"/>
      <c r="AC15" s="66"/>
      <c r="AD15" s="67"/>
      <c r="AE15" s="64"/>
    </row>
  </sheetData>
  <mergeCells count="8">
    <mergeCell ref="B4:E4"/>
    <mergeCell ref="F4:H4"/>
    <mergeCell ref="I4:M4"/>
    <mergeCell ref="N4:Q4"/>
    <mergeCell ref="R4:U4"/>
    <mergeCell ref="V4:Y4"/>
    <mergeCell ref="Z4:AA4"/>
    <mergeCell ref="AB4:AD4"/>
  </mergeCells>
  <conditionalFormatting sqref="F4:AD4">
    <cfRule type="colorScale" priority="1">
      <colorScale>
        <cfvo type="formula" val="0"/>
        <cfvo type="formula" val="0.7"/>
        <cfvo type="formula" val="1"/>
        <color rgb="FFC53929"/>
        <color rgb="FFF1C232"/>
        <color rgb="FF0B8043"/>
      </colorScale>
    </cfRule>
  </conditionalFormatting>
  <conditionalFormatting sqref="B4:E4">
    <cfRule type="colorScale" priority="2">
      <colorScale>
        <cfvo type="formula" val="0"/>
        <cfvo type="formula" val="0.7"/>
        <cfvo type="formula" val="1"/>
        <color rgb="FFC53929"/>
        <color rgb="FFF1C232"/>
        <color rgb="FF0B8043"/>
      </colorScale>
    </cfRule>
  </conditionalFormatting>
  <conditionalFormatting sqref="G5:G12 J5:J12 N5:N12 R5:R12 V5:V12 Z5:Z12 AB5:AB12">
    <cfRule type="cellIs" dxfId="0" priority="3" operator="lessThan">
      <formula>0.5</formula>
    </cfRule>
  </conditionalFormatting>
  <conditionalFormatting sqref="G5:G12 J5:J12 N5:N12 R5:R12 V5:V12 Z5:Z12 AB5:AB12">
    <cfRule type="cellIs" dxfId="1" priority="4" operator="between">
      <formula>0.5</formula>
      <formula>0.999</formula>
    </cfRule>
  </conditionalFormatting>
  <conditionalFormatting sqref="G5:G12 J5:J12 N5:N12 R5:R12 V5:V12 Z5:Z12 AB5:AB12">
    <cfRule type="cellIs" dxfId="2" priority="5" operator="greaterThanOrEqual">
      <formula>1</formula>
    </cfRule>
  </conditionalFormatting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5"/>
    <col customWidth="1" min="3" max="3" width="4.5"/>
    <col customWidth="1" min="4" max="10" width="6.5"/>
    <col customWidth="1" min="11" max="11" width="3.75"/>
  </cols>
  <sheetData>
    <row r="1">
      <c r="A1" s="68"/>
      <c r="B1" s="69"/>
      <c r="C1" s="69"/>
      <c r="D1" s="69"/>
      <c r="E1" s="69"/>
      <c r="F1" s="69"/>
      <c r="G1" s="69"/>
      <c r="H1" s="69"/>
      <c r="I1" s="69"/>
      <c r="J1" s="69"/>
      <c r="K1" s="68"/>
    </row>
    <row r="2" ht="28.5" customHeight="1">
      <c r="A2" s="70"/>
      <c r="B2" s="71" t="s">
        <v>16</v>
      </c>
      <c r="C2" s="72"/>
      <c r="D2" s="73" t="s">
        <v>5</v>
      </c>
      <c r="E2" s="73" t="s">
        <v>6</v>
      </c>
      <c r="F2" s="73" t="s">
        <v>7</v>
      </c>
      <c r="G2" s="73" t="s">
        <v>8</v>
      </c>
      <c r="H2" s="73" t="s">
        <v>9</v>
      </c>
      <c r="I2" s="73" t="s">
        <v>2</v>
      </c>
      <c r="J2" s="73" t="s">
        <v>17</v>
      </c>
      <c r="K2" s="74"/>
    </row>
    <row r="3">
      <c r="A3" s="68"/>
      <c r="B3" s="69"/>
      <c r="C3" s="69"/>
      <c r="D3" s="69"/>
      <c r="E3" s="69"/>
      <c r="F3" s="69"/>
      <c r="G3" s="69"/>
      <c r="H3" s="69"/>
      <c r="I3" s="69"/>
      <c r="J3" s="69"/>
      <c r="K3" s="68"/>
    </row>
    <row r="4">
      <c r="A4" s="75"/>
      <c r="B4" s="76" t="s">
        <v>10</v>
      </c>
      <c r="C4" s="77"/>
      <c r="D4" s="78">
        <f t="shared" ref="D4:G4" si="1">SUM(D7:D13)</f>
        <v>166</v>
      </c>
      <c r="E4" s="79">
        <f t="shared" si="1"/>
        <v>74</v>
      </c>
      <c r="F4" s="79">
        <f t="shared" si="1"/>
        <v>56</v>
      </c>
      <c r="G4" s="79">
        <f t="shared" si="1"/>
        <v>23</v>
      </c>
      <c r="H4" s="79">
        <v>18.0</v>
      </c>
      <c r="I4" s="79">
        <v>2.0</v>
      </c>
      <c r="J4" s="80">
        <v>0.3</v>
      </c>
      <c r="K4" s="81"/>
    </row>
    <row r="5">
      <c r="A5" s="82"/>
      <c r="B5" s="83"/>
      <c r="C5" s="83"/>
      <c r="D5" s="83"/>
      <c r="E5" s="83"/>
      <c r="F5" s="83"/>
      <c r="G5" s="83"/>
      <c r="H5" s="83"/>
      <c r="I5" s="83"/>
      <c r="J5" s="83"/>
      <c r="K5" s="82"/>
    </row>
    <row r="6">
      <c r="A6" s="82"/>
      <c r="B6" s="76" t="s">
        <v>11</v>
      </c>
      <c r="C6" s="77"/>
      <c r="D6" s="78">
        <v>22.0</v>
      </c>
      <c r="E6" s="79">
        <v>10.0</v>
      </c>
      <c r="F6" s="79">
        <v>8.0</v>
      </c>
      <c r="G6" s="79">
        <v>3.0</v>
      </c>
      <c r="H6" s="79">
        <v>18.0</v>
      </c>
      <c r="I6" s="79">
        <v>2.0</v>
      </c>
      <c r="J6" s="80">
        <v>0.3</v>
      </c>
      <c r="K6" s="82"/>
    </row>
    <row r="7">
      <c r="A7" s="82"/>
      <c r="B7" s="76" t="s">
        <v>11</v>
      </c>
      <c r="C7" s="77"/>
      <c r="D7" s="78">
        <v>28.0</v>
      </c>
      <c r="E7" s="79">
        <v>12.0</v>
      </c>
      <c r="F7" s="79">
        <v>8.0</v>
      </c>
      <c r="G7" s="79">
        <v>4.0</v>
      </c>
      <c r="H7" s="79">
        <v>18.0</v>
      </c>
      <c r="I7" s="79">
        <v>2.0</v>
      </c>
      <c r="J7" s="80">
        <v>0.2</v>
      </c>
      <c r="K7" s="82"/>
    </row>
    <row r="8">
      <c r="A8" s="82"/>
      <c r="B8" s="76" t="s">
        <v>11</v>
      </c>
      <c r="C8" s="77"/>
      <c r="D8" s="78">
        <v>28.0</v>
      </c>
      <c r="E8" s="79">
        <v>12.0</v>
      </c>
      <c r="F8" s="79">
        <v>8.0</v>
      </c>
      <c r="G8" s="79">
        <v>4.0</v>
      </c>
      <c r="H8" s="79">
        <v>18.0</v>
      </c>
      <c r="I8" s="79">
        <v>2.0</v>
      </c>
      <c r="J8" s="80">
        <v>0.3</v>
      </c>
      <c r="K8" s="82"/>
    </row>
    <row r="9">
      <c r="A9" s="82"/>
      <c r="B9" s="76" t="s">
        <v>11</v>
      </c>
      <c r="C9" s="77"/>
      <c r="D9" s="78">
        <v>22.0</v>
      </c>
      <c r="E9" s="79">
        <v>10.0</v>
      </c>
      <c r="F9" s="79">
        <v>8.0</v>
      </c>
      <c r="G9" s="79">
        <v>3.0</v>
      </c>
      <c r="H9" s="79">
        <v>18.0</v>
      </c>
      <c r="I9" s="79">
        <v>2.0</v>
      </c>
      <c r="J9" s="80">
        <v>0.3</v>
      </c>
      <c r="K9" s="82"/>
    </row>
    <row r="10">
      <c r="A10" s="82"/>
      <c r="B10" s="76" t="s">
        <v>11</v>
      </c>
      <c r="C10" s="77"/>
      <c r="D10" s="78">
        <v>22.0</v>
      </c>
      <c r="E10" s="79">
        <v>10.0</v>
      </c>
      <c r="F10" s="79">
        <v>8.0</v>
      </c>
      <c r="G10" s="79">
        <v>3.0</v>
      </c>
      <c r="H10" s="79">
        <v>18.0</v>
      </c>
      <c r="I10" s="79">
        <v>2.0</v>
      </c>
      <c r="J10" s="80">
        <v>0.3</v>
      </c>
      <c r="K10" s="82"/>
    </row>
    <row r="11">
      <c r="A11" s="82"/>
      <c r="B11" s="76" t="s">
        <v>11</v>
      </c>
      <c r="C11" s="77"/>
      <c r="D11" s="78">
        <v>22.0</v>
      </c>
      <c r="E11" s="79">
        <v>10.0</v>
      </c>
      <c r="F11" s="79">
        <v>8.0</v>
      </c>
      <c r="G11" s="79">
        <v>3.0</v>
      </c>
      <c r="H11" s="79">
        <v>18.0</v>
      </c>
      <c r="I11" s="79">
        <v>2.0</v>
      </c>
      <c r="J11" s="80">
        <v>0.3</v>
      </c>
      <c r="K11" s="82"/>
    </row>
    <row r="12">
      <c r="A12" s="82"/>
      <c r="B12" s="76" t="s">
        <v>11</v>
      </c>
      <c r="C12" s="77"/>
      <c r="D12" s="78">
        <v>22.0</v>
      </c>
      <c r="E12" s="79">
        <v>10.0</v>
      </c>
      <c r="F12" s="79">
        <v>8.0</v>
      </c>
      <c r="G12" s="79">
        <v>3.0</v>
      </c>
      <c r="H12" s="79">
        <v>18.0</v>
      </c>
      <c r="I12" s="79">
        <v>2.0</v>
      </c>
      <c r="J12" s="80">
        <v>0.3</v>
      </c>
      <c r="K12" s="82"/>
    </row>
    <row r="13">
      <c r="A13" s="82"/>
      <c r="B13" s="76" t="s">
        <v>11</v>
      </c>
      <c r="C13" s="77"/>
      <c r="D13" s="78">
        <v>22.0</v>
      </c>
      <c r="E13" s="79">
        <v>10.0</v>
      </c>
      <c r="F13" s="79">
        <v>8.0</v>
      </c>
      <c r="G13" s="79">
        <v>3.0</v>
      </c>
      <c r="H13" s="79">
        <v>18.0</v>
      </c>
      <c r="I13" s="79">
        <v>2.0</v>
      </c>
      <c r="J13" s="80">
        <v>0.3</v>
      </c>
      <c r="K13" s="82"/>
    </row>
    <row r="14">
      <c r="A14" s="82"/>
      <c r="B14" s="82"/>
      <c r="C14" s="82"/>
      <c r="D14" s="82"/>
      <c r="E14" s="82"/>
      <c r="F14" s="82"/>
      <c r="G14" s="82"/>
      <c r="H14" s="82"/>
      <c r="I14" s="82"/>
      <c r="J14" s="82"/>
      <c r="K14" s="82"/>
    </row>
    <row r="15" ht="15.75" customHeight="1">
      <c r="A15" s="84"/>
      <c r="B15" s="85"/>
      <c r="C15" s="86"/>
      <c r="D15" s="85"/>
      <c r="E15" s="85"/>
      <c r="F15" s="85"/>
      <c r="G15" s="85" t="s">
        <v>18</v>
      </c>
      <c r="H15" s="87">
        <v>45352.0</v>
      </c>
      <c r="I15" s="85" t="s">
        <v>19</v>
      </c>
      <c r="J15" s="87">
        <v>45382.0</v>
      </c>
      <c r="K15" s="88"/>
    </row>
    <row r="16">
      <c r="A16" s="82"/>
      <c r="B16" s="82"/>
      <c r="C16" s="82"/>
      <c r="D16" s="82"/>
      <c r="E16" s="82"/>
      <c r="F16" s="82"/>
      <c r="G16" s="82"/>
      <c r="H16" s="82"/>
      <c r="I16" s="82"/>
      <c r="J16" s="82"/>
      <c r="K16" s="82"/>
    </row>
  </sheetData>
  <drawing r:id="rId1"/>
</worksheet>
</file>