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ilm\PycharmProjects\StateSpaceModelling\statespacemodels\"/>
    </mc:Choice>
  </mc:AlternateContent>
  <xr:revisionPtr revIDLastSave="0" documentId="13_ncr:1_{525ED0F5-A5EB-4877-A8A1-8B2225989FD3}" xr6:coauthVersionLast="47" xr6:coauthVersionMax="47" xr10:uidLastSave="{00000000-0000-0000-0000-000000000000}"/>
  <bookViews>
    <workbookView xWindow="-105" yWindow="0" windowWidth="14610" windowHeight="15585" tabRatio="952" activeTab="2" xr2:uid="{0FEFD857-ED60-4427-9A78-6EB1BAE03D7E}"/>
  </bookViews>
  <sheets>
    <sheet name="HSC1_L" sheetId="3" r:id="rId1"/>
    <sheet name="HSC1_var" sheetId="23" r:id="rId2"/>
    <sheet name="HSC1_SS0" sheetId="37" r:id="rId3"/>
    <sheet name="HSC1_SS1" sheetId="5" r:id="rId4"/>
    <sheet name="HSC1_SS2" sheetId="20" r:id="rId5"/>
    <sheet name="HSC1_SS3" sheetId="21" r:id="rId6"/>
    <sheet name="HSC1_SS4" sheetId="22" r:id="rId7"/>
    <sheet name="HSC1_SS5" sheetId="41" r:id="rId8"/>
    <sheet name="HSC1_SS6" sheetId="42" r:id="rId9"/>
    <sheet name="HSC_SS1_2nd_vfilter" sheetId="40" r:id="rId10"/>
    <sheet name="HSC_SS4_dq" sheetId="35" r:id="rId11"/>
    <sheet name="HSC_SS1_2nd_filter" sheetId="34" r:id="rId12"/>
    <sheet name="HSC_SS4_DQ_" sheetId="36" r:id="rId13"/>
    <sheet name="HSCi_L" sheetId="28" r:id="rId14"/>
    <sheet name="Sheet2" sheetId="33" r:id="rId15"/>
    <sheet name="HSCi_var" sheetId="29" r:id="rId16"/>
    <sheet name="HSCi_SS1" sheetId="24" r:id="rId17"/>
    <sheet name="HSCi_SS2" sheetId="25" r:id="rId18"/>
    <sheet name="HSCi_SS3" sheetId="26" r:id="rId19"/>
    <sheet name="HSCi_SS4" sheetId="27" r:id="rId20"/>
    <sheet name="OEH_L" sheetId="30" r:id="rId21"/>
    <sheet name="OEH_var" sheetId="31" r:id="rId22"/>
    <sheet name="OEH_SS1" sheetId="3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3" l="1"/>
  <c r="C7" i="23"/>
  <c r="C4" i="23"/>
  <c r="C3" i="23"/>
  <c r="C2" i="23"/>
  <c r="C11" i="23"/>
  <c r="C20" i="23"/>
  <c r="C18" i="23"/>
  <c r="J12" i="23"/>
  <c r="B16" i="33"/>
  <c r="B14" i="33"/>
  <c r="B10" i="33"/>
  <c r="B8" i="33"/>
  <c r="B6" i="33"/>
  <c r="B3" i="33"/>
  <c r="B2" i="33"/>
  <c r="C14" i="23"/>
  <c r="B6" i="29"/>
  <c r="B3" i="29"/>
  <c r="B2" i="29"/>
</calcChain>
</file>

<file path=xl/sharedStrings.xml><?xml version="1.0" encoding="utf-8"?>
<sst xmlns="http://schemas.openxmlformats.org/spreadsheetml/2006/main" count="1339" uniqueCount="332">
  <si>
    <t>group</t>
  </si>
  <si>
    <t>variable</t>
  </si>
  <si>
    <t>value</t>
  </si>
  <si>
    <t>x1</t>
  </si>
  <si>
    <t>x2</t>
  </si>
  <si>
    <t>x3</t>
  </si>
  <si>
    <t>comp</t>
  </si>
  <si>
    <t>vector</t>
  </si>
  <si>
    <t>name</t>
  </si>
  <si>
    <t>v_od</t>
  </si>
  <si>
    <t>v_oq</t>
  </si>
  <si>
    <t>delta</t>
  </si>
  <si>
    <t>P</t>
  </si>
  <si>
    <t>Q</t>
  </si>
  <si>
    <t>omega_com</t>
  </si>
  <si>
    <t>i_ld</t>
  </si>
  <si>
    <t>i_lq</t>
  </si>
  <si>
    <t>i_od</t>
  </si>
  <si>
    <t>i_oq</t>
  </si>
  <si>
    <t>omega</t>
  </si>
  <si>
    <t>v_od*</t>
  </si>
  <si>
    <t>v_oq*</t>
  </si>
  <si>
    <t>zeta_vd</t>
  </si>
  <si>
    <t>zeta_vq</t>
  </si>
  <si>
    <t>i_ld*</t>
  </si>
  <si>
    <t>i_lq*</t>
  </si>
  <si>
    <t>zeta_cd</t>
  </si>
  <si>
    <t>zeta_cq</t>
  </si>
  <si>
    <t>v_td</t>
  </si>
  <si>
    <t>v_tq</t>
  </si>
  <si>
    <t>v_gd</t>
  </si>
  <si>
    <t>v_gq</t>
  </si>
  <si>
    <t>idx</t>
  </si>
  <si>
    <t>sys</t>
  </si>
  <si>
    <t>input</t>
  </si>
  <si>
    <t>output</t>
  </si>
  <si>
    <t>state</t>
  </si>
  <si>
    <t>y1</t>
  </si>
  <si>
    <t>y2</t>
  </si>
  <si>
    <t>y3</t>
  </si>
  <si>
    <t>u1</t>
  </si>
  <si>
    <t>u2</t>
  </si>
  <si>
    <t>u3</t>
  </si>
  <si>
    <t>u4</t>
  </si>
  <si>
    <t>u5</t>
  </si>
  <si>
    <t>u6</t>
  </si>
  <si>
    <t>u7</t>
  </si>
  <si>
    <t>u8</t>
  </si>
  <si>
    <t>-m_p</t>
  </si>
  <si>
    <t>-R_v</t>
  </si>
  <si>
    <t>K_vI</t>
  </si>
  <si>
    <t>K_vP</t>
  </si>
  <si>
    <t>F</t>
  </si>
  <si>
    <t>K_cI</t>
  </si>
  <si>
    <t>K_cP</t>
  </si>
  <si>
    <t>-K_cP</t>
  </si>
  <si>
    <t>-K_vP</t>
  </si>
  <si>
    <t>-</t>
  </si>
  <si>
    <t>x4</t>
  </si>
  <si>
    <t>x5</t>
  </si>
  <si>
    <t>x6</t>
  </si>
  <si>
    <t>I_lq</t>
  </si>
  <si>
    <t>I_ld</t>
  </si>
  <si>
    <t>V_oq</t>
  </si>
  <si>
    <t>I_oq</t>
  </si>
  <si>
    <t>I_od</t>
  </si>
  <si>
    <t>y4</t>
  </si>
  <si>
    <t>y5</t>
  </si>
  <si>
    <t>y6</t>
  </si>
  <si>
    <t>-w_c</t>
  </si>
  <si>
    <t>w_c*I_od</t>
  </si>
  <si>
    <t>w_c*I_oq</t>
  </si>
  <si>
    <t>w_c*V_od</t>
  </si>
  <si>
    <t>w_c*V_oq</t>
  </si>
  <si>
    <t>-w_c*I_od</t>
  </si>
  <si>
    <t>-w_c*V_oq</t>
  </si>
  <si>
    <t>w_c</t>
  </si>
  <si>
    <t>w_n</t>
  </si>
  <si>
    <t>comment</t>
  </si>
  <si>
    <t>2*pi*50</t>
  </si>
  <si>
    <t>m_p</t>
  </si>
  <si>
    <t>n_q</t>
  </si>
  <si>
    <t>cut-off frequency of LPF</t>
  </si>
  <si>
    <t>w_n*L_arm</t>
  </si>
  <si>
    <t>-w_n*L_arm</t>
  </si>
  <si>
    <t>-w_n</t>
  </si>
  <si>
    <t>dx1</t>
  </si>
  <si>
    <t>dx2</t>
  </si>
  <si>
    <t>dx3</t>
  </si>
  <si>
    <t>dx4</t>
  </si>
  <si>
    <t>dx5</t>
  </si>
  <si>
    <t>dx6</t>
  </si>
  <si>
    <t>V_od</t>
  </si>
  <si>
    <t>-V_od</t>
  </si>
  <si>
    <t>nominal frequency</t>
  </si>
  <si>
    <t>Initial load current, d-axis</t>
  </si>
  <si>
    <t>Initial load current, q-axis</t>
  </si>
  <si>
    <t>Initial output voltage, d-axis</t>
  </si>
  <si>
    <t>Initial output voltage, q-axis</t>
  </si>
  <si>
    <t>Initial ouput current, d-axis</t>
  </si>
  <si>
    <t>Initial output current, q-axis</t>
  </si>
  <si>
    <t>active power droop gain</t>
  </si>
  <si>
    <t>reactive power droop gain</t>
  </si>
  <si>
    <t>L_v</t>
  </si>
  <si>
    <t>R_v</t>
  </si>
  <si>
    <t>unit</t>
  </si>
  <si>
    <t>rad/s</t>
  </si>
  <si>
    <t>pu</t>
  </si>
  <si>
    <t>w_n*C_f</t>
  </si>
  <si>
    <t>-w_n*C_f</t>
  </si>
  <si>
    <t>w_n*L_v</t>
  </si>
  <si>
    <t>-w_n*L_v</t>
  </si>
  <si>
    <t>C_f</t>
  </si>
  <si>
    <t>LCL filter capacitance</t>
  </si>
  <si>
    <t>Not used</t>
  </si>
  <si>
    <t>L_arm</t>
  </si>
  <si>
    <t>R_arm</t>
  </si>
  <si>
    <t>L_tfr</t>
  </si>
  <si>
    <t>R_tfr</t>
  </si>
  <si>
    <t>-1/(L_arm+L_tfr)</t>
  </si>
  <si>
    <t>1/(L_arm+L_tfr)</t>
  </si>
  <si>
    <t>-(R_arm+R_tfr)/(L_arm+L_tfr)</t>
  </si>
  <si>
    <t>Arm inductance</t>
  </si>
  <si>
    <t>Arm resistance</t>
  </si>
  <si>
    <t>Transformer inductance</t>
  </si>
  <si>
    <t>Transformer resistance</t>
  </si>
  <si>
    <t>Virtual inductance</t>
  </si>
  <si>
    <t>Virtual resistance</t>
  </si>
  <si>
    <t>Proportional gain, voltage controller</t>
  </si>
  <si>
    <t>Proportional gain, current controller</t>
  </si>
  <si>
    <t>Integral gain, current controller</t>
  </si>
  <si>
    <t>Integral gain, voltage controller</t>
  </si>
  <si>
    <t>Feed forward</t>
  </si>
  <si>
    <t>init</t>
  </si>
  <si>
    <t>latex_name</t>
  </si>
  <si>
    <t>\delta</t>
  </si>
  <si>
    <t>\omega</t>
  </si>
  <si>
    <t>\omega_\mathit{com}</t>
  </si>
  <si>
    <t>i_l^d</t>
  </si>
  <si>
    <t>i_l^q</t>
  </si>
  <si>
    <t>v_o^d</t>
  </si>
  <si>
    <t>v_o^q</t>
  </si>
  <si>
    <t>i_o^d</t>
  </si>
  <si>
    <t>v_t^d</t>
  </si>
  <si>
    <t>v_t^q</t>
  </si>
  <si>
    <t>v_g^d</t>
  </si>
  <si>
    <t>v_^q</t>
  </si>
  <si>
    <t>v_g^q</t>
  </si>
  <si>
    <t>i_o^q</t>
  </si>
  <si>
    <t>i_l^{d^*}</t>
  </si>
  <si>
    <t>i_l^{q^*}</t>
  </si>
  <si>
    <t>\zeta_c^d</t>
  </si>
  <si>
    <t>\zeta_c^q</t>
  </si>
  <si>
    <t>\zeta_v^d</t>
  </si>
  <si>
    <t>\zeta_v^q</t>
  </si>
  <si>
    <t>v_o^{d^*}</t>
  </si>
  <si>
    <t>v_o^{q^*}</t>
  </si>
  <si>
    <t>x_lc</t>
  </si>
  <si>
    <t>Load convention x_lc in {-1,1}</t>
  </si>
  <si>
    <t>-n_q*x_lc</t>
  </si>
  <si>
    <t>-m_p*x_lc</t>
  </si>
  <si>
    <t>2*pi*10*50</t>
  </si>
  <si>
    <t>SIN(ATAN(X/R))/SCR</t>
  </si>
  <si>
    <t>COS(ATAN(X/R))/SCR</t>
  </si>
  <si>
    <t>VI regulation of Vd, x_vid in {0,1}</t>
  </si>
  <si>
    <t>x_vid</t>
  </si>
  <si>
    <t>i_od*</t>
  </si>
  <si>
    <t>i_o^{d^*}</t>
  </si>
  <si>
    <t>i_oq*</t>
  </si>
  <si>
    <t>i_o^{q^*}</t>
  </si>
  <si>
    <t>i_od_HSC1</t>
  </si>
  <si>
    <t>i_oq_HSC1</t>
  </si>
  <si>
    <t>i_{o,HSC_1}^d</t>
  </si>
  <si>
    <t>i_{o,HSC_1}^q</t>
  </si>
  <si>
    <t>i_od_HSC2</t>
  </si>
  <si>
    <t>i_oq_HSC2</t>
  </si>
  <si>
    <t>i_{o,HSC_2}^d</t>
  </si>
  <si>
    <t>i_{o,HSC_2}^q</t>
  </si>
  <si>
    <t>i_od_OWF1</t>
  </si>
  <si>
    <t>i_oq_OWF1</t>
  </si>
  <si>
    <t>i_{o,OWF_1}^q</t>
  </si>
  <si>
    <t>i_{o,OWF_1}^d</t>
  </si>
  <si>
    <t>v_o</t>
  </si>
  <si>
    <t>v_o^{d}</t>
  </si>
  <si>
    <t>v_o^{q}</t>
  </si>
  <si>
    <t>R_sh</t>
  </si>
  <si>
    <t>Virtual bus shunt resistor</t>
  </si>
  <si>
    <t>\omega_{com}</t>
  </si>
  <si>
    <t>i_od_OEH</t>
  </si>
  <si>
    <t>i_oq_OEH</t>
  </si>
  <si>
    <t>i_{o,OEH}^q</t>
  </si>
  <si>
    <t>i_{o,OEH}^d</t>
  </si>
  <si>
    <t>2*pi*400</t>
  </si>
  <si>
    <t>2*pi*1200</t>
  </si>
  <si>
    <t>x_vi</t>
  </si>
  <si>
    <t>Virtual impedance activation</t>
  </si>
  <si>
    <t>Zbase</t>
  </si>
  <si>
    <t>2*pi*50*10</t>
  </si>
  <si>
    <t>-I_od</t>
  </si>
  <si>
    <t>v_Md</t>
  </si>
  <si>
    <t>v_M^d</t>
  </si>
  <si>
    <t>v_Mq</t>
  </si>
  <si>
    <t>v_M^q</t>
  </si>
  <si>
    <t>-n_q</t>
  </si>
  <si>
    <t>-w_c**2</t>
  </si>
  <si>
    <t>-2*zeta*w_c</t>
  </si>
  <si>
    <t>cos(d0)</t>
  </si>
  <si>
    <t>-sin(d0)</t>
  </si>
  <si>
    <t>sin(d0)</t>
  </si>
  <si>
    <t>1/(L_arm+L_tfr)*x_lc</t>
  </si>
  <si>
    <t>-1/(L_arm+L_tfr)*x_lc</t>
  </si>
  <si>
    <t>cos(d0)*x_lc</t>
  </si>
  <si>
    <t>sin(d0)*x_lc</t>
  </si>
  <si>
    <t>-sin(d0)*x_lc</t>
  </si>
  <si>
    <t>(-I_od*sin(d0)-I_oq*cos(d0))*x_lc</t>
  </si>
  <si>
    <t>(I_od*cos(d0)-I_oq*sin(d0))*x_lc</t>
  </si>
  <si>
    <t>(-V_od*sin(d0)-V_oq*cos(d0))/(L_arm+L_tfr)*x_lc</t>
  </si>
  <si>
    <t>(-V_od*sin(d0)+V_oq*cos(d0))/(L_arm+L_tfr)*x_lc</t>
  </si>
  <si>
    <t>w_c**2</t>
  </si>
  <si>
    <t>v_g^D</t>
  </si>
  <si>
    <t>v_g^Q</t>
  </si>
  <si>
    <t>i_o^D</t>
  </si>
  <si>
    <t>i_o^Q</t>
  </si>
  <si>
    <t>d0</t>
  </si>
  <si>
    <t>-V_oD*cos(d0)-V_oQ*sin(d0)</t>
  </si>
  <si>
    <t>-V_oD*sin(d0)+V_oQ*cos(d0)</t>
  </si>
  <si>
    <t>V_oD</t>
  </si>
  <si>
    <t>V_oQ</t>
  </si>
  <si>
    <t>i_oD</t>
  </si>
  <si>
    <t>i_oQ</t>
  </si>
  <si>
    <t>v_gD</t>
  </si>
  <si>
    <t>v_gQ</t>
  </si>
  <si>
    <t>-w_n*(L_arm+L_tfr)</t>
  </si>
  <si>
    <t>w_n*(L_arm+L_tfr)</t>
  </si>
  <si>
    <t>-w_i</t>
  </si>
  <si>
    <t>i_od_hpf</t>
  </si>
  <si>
    <t>i_oq_hpf</t>
  </si>
  <si>
    <t>i_{o,hpf}^d</t>
  </si>
  <si>
    <t>i_{o,hpf}^q</t>
  </si>
  <si>
    <t>i_od_hpf_</t>
  </si>
  <si>
    <t>i_oq_hpf_</t>
  </si>
  <si>
    <t>w_i</t>
  </si>
  <si>
    <t>hpf cut-off frequency</t>
  </si>
  <si>
    <t>(-V_oD*cos(d0)-V_oQ*sin(d0))</t>
  </si>
  <si>
    <t>(-V_oD*sin(d0)+V_oQ*cos(d0))</t>
  </si>
  <si>
    <t>(I_od*cos(d0)-I_oq*sin(d0))</t>
  </si>
  <si>
    <t>(-I_od*sin(d0)-I_oq*cos(d0))</t>
  </si>
  <si>
    <t>zeta</t>
  </si>
  <si>
    <t>w_c_v</t>
  </si>
  <si>
    <t>w_c_i</t>
  </si>
  <si>
    <t>-w_c_v**2</t>
  </si>
  <si>
    <t>-2*zeta*w_c_v</t>
  </si>
  <si>
    <t>w_c_v**2</t>
  </si>
  <si>
    <t>v_{o,hrf1}^d</t>
  </si>
  <si>
    <t>v_{o,hrf2}^d</t>
  </si>
  <si>
    <t>v_{o,hrf1}^q</t>
  </si>
  <si>
    <t>v_{o,hrf2}^q</t>
  </si>
  <si>
    <t>v_od_hrf1_</t>
  </si>
  <si>
    <t>v_od_hrf2_</t>
  </si>
  <si>
    <t>v_oq_hrf1_</t>
  </si>
  <si>
    <t>v_oq_hrf2_</t>
  </si>
  <si>
    <t>v_{o,pf}^d</t>
  </si>
  <si>
    <t>v_{o,pf}^q</t>
  </si>
  <si>
    <t>v_oq_pf</t>
  </si>
  <si>
    <t>v_od_pf</t>
  </si>
  <si>
    <t>i_od_pf</t>
  </si>
  <si>
    <t>i_oq_pf</t>
  </si>
  <si>
    <t>i_{o,pf}^q</t>
  </si>
  <si>
    <t>i_{o,pf}^d</t>
  </si>
  <si>
    <t>i_od_hrf1_</t>
  </si>
  <si>
    <t>i_od_hrf2_</t>
  </si>
  <si>
    <t>i_oq_hrf1_</t>
  </si>
  <si>
    <t>i_oq_hrf2_</t>
  </si>
  <si>
    <t>i_{o,hrf1}^d</t>
  </si>
  <si>
    <t>i_{o,hrf2}^d</t>
  </si>
  <si>
    <t>i_{o,hrf1}^q</t>
  </si>
  <si>
    <t>i_{o,hrf2}^q</t>
  </si>
  <si>
    <t>x7</t>
  </si>
  <si>
    <t>x8</t>
  </si>
  <si>
    <t>x9</t>
  </si>
  <si>
    <t>x10</t>
  </si>
  <si>
    <t>dx7</t>
  </si>
  <si>
    <t>dx8</t>
  </si>
  <si>
    <t>dx9</t>
  </si>
  <si>
    <t>dx10</t>
  </si>
  <si>
    <t>-w_c_i**2</t>
  </si>
  <si>
    <t>-2*zeta*w_c_i</t>
  </si>
  <si>
    <t>w_c_i**2</t>
  </si>
  <si>
    <t>2*pi*50*x</t>
  </si>
  <si>
    <t>x</t>
  </si>
  <si>
    <t>Damping ratio</t>
  </si>
  <si>
    <t>\omega_c</t>
  </si>
  <si>
    <t>\omega_n</t>
  </si>
  <si>
    <t>\zeta</t>
  </si>
  <si>
    <t>\omega_i</t>
  </si>
  <si>
    <t>L_{arm}</t>
  </si>
  <si>
    <t>R_{arm}</t>
  </si>
  <si>
    <t>L_{tfr}</t>
  </si>
  <si>
    <t>R_{tfr}</t>
  </si>
  <si>
    <t>K_v^P</t>
  </si>
  <si>
    <t>K_v^I</t>
  </si>
  <si>
    <t>K_c^P</t>
  </si>
  <si>
    <t>K_c^I</t>
  </si>
  <si>
    <t>x_{vi,d}</t>
  </si>
  <si>
    <t>x_{vi}</t>
  </si>
  <si>
    <t>x_{lc}</t>
  </si>
  <si>
    <t>V_{o}^d</t>
  </si>
  <si>
    <t>V_o^q</t>
  </si>
  <si>
    <t>I_o^d</t>
  </si>
  <si>
    <t>I_o^q</t>
  </si>
  <si>
    <t>\delta_0</t>
  </si>
  <si>
    <t>V_o^D</t>
  </si>
  <si>
    <t>V_o^Q</t>
  </si>
  <si>
    <t>Initial output voltage, D-axis</t>
  </si>
  <si>
    <t>Initial output voltage, Q-axis</t>
  </si>
  <si>
    <t>Initial voltage angle</t>
  </si>
  <si>
    <t>-R_v*x_vi*x_lc</t>
  </si>
  <si>
    <t>-w_n*L_v*x_vi*x_lc</t>
  </si>
  <si>
    <t>w_n*L_v*x_vi*x_lc</t>
  </si>
  <si>
    <t>-K_vP*w_n*L_v*x_vi*x_lc</t>
  </si>
  <si>
    <t>K_vP*w_n*L_v*x_vi*x_lc</t>
  </si>
  <si>
    <t>-K_vP*R_v*x_vi*x_lc</t>
  </si>
  <si>
    <t>normalise</t>
  </si>
  <si>
    <t>-I_oq</t>
  </si>
  <si>
    <t>-w_c*V_od</t>
  </si>
  <si>
    <t>-w_c*I_oq</t>
  </si>
  <si>
    <t>(-V_oD*sin(d0)-V_oQ*cos(d0))*x_lc</t>
  </si>
  <si>
    <t>(V_oD*cos(d0)-V_oQ*sin(d0))*x_lc</t>
  </si>
  <si>
    <t>(-I_od*sin(d0)+I_oq*cos(d0))*x_lc</t>
  </si>
  <si>
    <t>(-I_od*cos(d0)-I_oq*sin(d0))*x_lc</t>
  </si>
  <si>
    <t>\omega_{c,V}</t>
  </si>
  <si>
    <t>\omega_{c,C}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</si>
</sst>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quotePrefix="1" applyBorder="1"/>
    <xf numFmtId="0" fontId="0" fillId="0" borderId="4" xfId="0" quotePrefix="1" applyBorder="1"/>
    <xf numFmtId="0" fontId="0" fillId="0" borderId="3" xfId="0" quotePrefix="1" applyBorder="1"/>
    <xf numFmtId="0" fontId="0" fillId="0" borderId="5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quotePrefix="1" applyBorder="1"/>
    <xf numFmtId="0" fontId="0" fillId="0" borderId="8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10</xdr:row>
      <xdr:rowOff>76200</xdr:rowOff>
    </xdr:from>
    <xdr:to>
      <xdr:col>11</xdr:col>
      <xdr:colOff>86329</xdr:colOff>
      <xdr:row>16</xdr:row>
      <xdr:rowOff>133518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68A4B-E7BE-2B5F-DF2B-2832B28A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1981200"/>
          <a:ext cx="4324954" cy="120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C2869-FCD0-4267-85EE-C5F60880C7E8}">
  <sheetPr>
    <tabColor theme="4" tint="0.39997558519241921"/>
  </sheetPr>
  <dimension ref="A1:F79"/>
  <sheetViews>
    <sheetView workbookViewId="0">
      <selection activeCell="D11" sqref="D11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3.7109375" bestFit="1" customWidth="1"/>
    <col min="5" max="5" width="11.7109375" bestFit="1" customWidth="1"/>
  </cols>
  <sheetData>
    <row r="1" spans="1:6" x14ac:dyDescent="0.25">
      <c r="A1" s="22" t="s">
        <v>0</v>
      </c>
      <c r="B1" s="22" t="s">
        <v>6</v>
      </c>
      <c r="C1" s="22" t="s">
        <v>32</v>
      </c>
      <c r="D1" s="22" t="s">
        <v>7</v>
      </c>
      <c r="E1" s="22" t="s">
        <v>8</v>
      </c>
      <c r="F1" s="22" t="s">
        <v>134</v>
      </c>
    </row>
    <row r="2" spans="1:6" x14ac:dyDescent="0.25">
      <c r="A2" t="s">
        <v>6</v>
      </c>
      <c r="B2">
        <v>0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0</v>
      </c>
      <c r="C3">
        <v>1</v>
      </c>
      <c r="D3" t="s">
        <v>34</v>
      </c>
      <c r="E3" t="s">
        <v>19</v>
      </c>
      <c r="F3" t="s">
        <v>136</v>
      </c>
    </row>
    <row r="4" spans="1:6" x14ac:dyDescent="0.25">
      <c r="A4" t="s">
        <v>6</v>
      </c>
      <c r="B4">
        <v>0</v>
      </c>
      <c r="C4">
        <v>1</v>
      </c>
      <c r="D4" t="s">
        <v>35</v>
      </c>
      <c r="E4" t="s">
        <v>11</v>
      </c>
      <c r="F4" t="s">
        <v>135</v>
      </c>
    </row>
    <row r="5" spans="1:6" x14ac:dyDescent="0.25">
      <c r="A5" t="s">
        <v>6</v>
      </c>
      <c r="B5">
        <v>1</v>
      </c>
      <c r="C5">
        <v>1</v>
      </c>
      <c r="D5" t="s">
        <v>36</v>
      </c>
      <c r="E5" t="s">
        <v>12</v>
      </c>
      <c r="F5" t="s">
        <v>12</v>
      </c>
    </row>
    <row r="6" spans="1:6" x14ac:dyDescent="0.25">
      <c r="A6" t="s">
        <v>6</v>
      </c>
      <c r="B6">
        <v>1</v>
      </c>
      <c r="C6">
        <v>2</v>
      </c>
      <c r="D6" t="s">
        <v>36</v>
      </c>
      <c r="E6" t="s">
        <v>13</v>
      </c>
      <c r="F6" t="s">
        <v>13</v>
      </c>
    </row>
    <row r="7" spans="1:6" x14ac:dyDescent="0.25">
      <c r="A7" t="s">
        <v>6</v>
      </c>
      <c r="B7">
        <v>1</v>
      </c>
      <c r="C7">
        <v>1</v>
      </c>
      <c r="D7" t="s">
        <v>34</v>
      </c>
      <c r="E7" t="s">
        <v>265</v>
      </c>
      <c r="F7" t="s">
        <v>268</v>
      </c>
    </row>
    <row r="8" spans="1:6" x14ac:dyDescent="0.25">
      <c r="A8" t="s">
        <v>6</v>
      </c>
      <c r="B8">
        <v>1</v>
      </c>
      <c r="C8">
        <v>2</v>
      </c>
      <c r="D8" t="s">
        <v>34</v>
      </c>
      <c r="E8" t="s">
        <v>266</v>
      </c>
      <c r="F8" t="s">
        <v>267</v>
      </c>
    </row>
    <row r="9" spans="1:6" x14ac:dyDescent="0.25">
      <c r="A9" t="s">
        <v>6</v>
      </c>
      <c r="B9">
        <v>1</v>
      </c>
      <c r="C9">
        <v>3</v>
      </c>
      <c r="D9" t="s">
        <v>34</v>
      </c>
      <c r="E9" t="s">
        <v>264</v>
      </c>
      <c r="F9" t="s">
        <v>261</v>
      </c>
    </row>
    <row r="10" spans="1:6" x14ac:dyDescent="0.25">
      <c r="A10" t="s">
        <v>6</v>
      </c>
      <c r="B10">
        <v>1</v>
      </c>
      <c r="C10">
        <v>4</v>
      </c>
      <c r="D10" t="s">
        <v>34</v>
      </c>
      <c r="E10" t="s">
        <v>263</v>
      </c>
      <c r="F10" t="s">
        <v>262</v>
      </c>
    </row>
    <row r="11" spans="1:6" x14ac:dyDescent="0.25">
      <c r="A11" t="s">
        <v>6</v>
      </c>
      <c r="B11">
        <v>1</v>
      </c>
      <c r="C11">
        <v>1</v>
      </c>
      <c r="D11" t="s">
        <v>35</v>
      </c>
      <c r="E11" t="s">
        <v>19</v>
      </c>
      <c r="F11" t="s">
        <v>136</v>
      </c>
    </row>
    <row r="12" spans="1:6" x14ac:dyDescent="0.25">
      <c r="A12" t="s">
        <v>6</v>
      </c>
      <c r="B12">
        <v>1</v>
      </c>
      <c r="C12">
        <v>2</v>
      </c>
      <c r="D12" t="s">
        <v>35</v>
      </c>
      <c r="E12" t="s">
        <v>20</v>
      </c>
      <c r="F12" t="s">
        <v>155</v>
      </c>
    </row>
    <row r="13" spans="1:6" x14ac:dyDescent="0.25">
      <c r="A13" t="s">
        <v>6</v>
      </c>
      <c r="B13">
        <v>1</v>
      </c>
      <c r="C13">
        <v>3</v>
      </c>
      <c r="D13" t="s">
        <v>35</v>
      </c>
      <c r="E13" t="s">
        <v>21</v>
      </c>
      <c r="F13" t="s">
        <v>156</v>
      </c>
    </row>
    <row r="14" spans="1:6" x14ac:dyDescent="0.25">
      <c r="A14" t="s">
        <v>6</v>
      </c>
      <c r="B14">
        <v>2</v>
      </c>
      <c r="C14">
        <v>1</v>
      </c>
      <c r="D14" t="s">
        <v>36</v>
      </c>
      <c r="E14" t="s">
        <v>22</v>
      </c>
      <c r="F14" t="s">
        <v>153</v>
      </c>
    </row>
    <row r="15" spans="1:6" x14ac:dyDescent="0.25">
      <c r="A15" t="s">
        <v>6</v>
      </c>
      <c r="B15">
        <v>2</v>
      </c>
      <c r="C15">
        <v>2</v>
      </c>
      <c r="D15" t="s">
        <v>36</v>
      </c>
      <c r="E15" t="s">
        <v>23</v>
      </c>
      <c r="F15" t="s">
        <v>154</v>
      </c>
    </row>
    <row r="16" spans="1:6" x14ac:dyDescent="0.25">
      <c r="A16" t="s">
        <v>6</v>
      </c>
      <c r="B16">
        <v>2</v>
      </c>
      <c r="C16">
        <v>1</v>
      </c>
      <c r="D16" t="s">
        <v>34</v>
      </c>
      <c r="E16" t="s">
        <v>20</v>
      </c>
      <c r="F16" t="s">
        <v>155</v>
      </c>
    </row>
    <row r="17" spans="1:6" x14ac:dyDescent="0.25">
      <c r="A17" t="s">
        <v>6</v>
      </c>
      <c r="B17">
        <v>2</v>
      </c>
      <c r="C17">
        <v>2</v>
      </c>
      <c r="D17" t="s">
        <v>34</v>
      </c>
      <c r="E17" t="s">
        <v>21</v>
      </c>
      <c r="F17" t="s">
        <v>156</v>
      </c>
    </row>
    <row r="18" spans="1:6" x14ac:dyDescent="0.25">
      <c r="A18" t="s">
        <v>6</v>
      </c>
      <c r="B18">
        <v>2</v>
      </c>
      <c r="C18">
        <v>3</v>
      </c>
      <c r="D18" t="s">
        <v>34</v>
      </c>
      <c r="E18" t="s">
        <v>17</v>
      </c>
      <c r="F18" t="s">
        <v>142</v>
      </c>
    </row>
    <row r="19" spans="1:6" x14ac:dyDescent="0.25">
      <c r="A19" t="s">
        <v>6</v>
      </c>
      <c r="B19">
        <v>2</v>
      </c>
      <c r="C19">
        <v>4</v>
      </c>
      <c r="D19" t="s">
        <v>34</v>
      </c>
      <c r="E19" t="s">
        <v>18</v>
      </c>
      <c r="F19" t="s">
        <v>148</v>
      </c>
    </row>
    <row r="20" spans="1:6" x14ac:dyDescent="0.25">
      <c r="A20" t="s">
        <v>6</v>
      </c>
      <c r="B20">
        <v>2</v>
      </c>
      <c r="C20">
        <v>5</v>
      </c>
      <c r="D20" t="s">
        <v>34</v>
      </c>
      <c r="E20" t="s">
        <v>9</v>
      </c>
      <c r="F20" t="s">
        <v>140</v>
      </c>
    </row>
    <row r="21" spans="1:6" x14ac:dyDescent="0.25">
      <c r="A21" t="s">
        <v>6</v>
      </c>
      <c r="B21">
        <v>2</v>
      </c>
      <c r="C21">
        <v>6</v>
      </c>
      <c r="D21" t="s">
        <v>34</v>
      </c>
      <c r="E21" t="s">
        <v>10</v>
      </c>
      <c r="F21" t="s">
        <v>141</v>
      </c>
    </row>
    <row r="22" spans="1:6" x14ac:dyDescent="0.25">
      <c r="A22" t="s">
        <v>6</v>
      </c>
      <c r="B22">
        <v>2</v>
      </c>
      <c r="C22">
        <v>1</v>
      </c>
      <c r="D22" t="s">
        <v>35</v>
      </c>
      <c r="E22" t="s">
        <v>166</v>
      </c>
      <c r="F22" t="s">
        <v>167</v>
      </c>
    </row>
    <row r="23" spans="1:6" x14ac:dyDescent="0.25">
      <c r="A23" t="s">
        <v>6</v>
      </c>
      <c r="B23">
        <v>2</v>
      </c>
      <c r="C23">
        <v>2</v>
      </c>
      <c r="D23" t="s">
        <v>35</v>
      </c>
      <c r="E23" t="s">
        <v>168</v>
      </c>
      <c r="F23" t="s">
        <v>169</v>
      </c>
    </row>
    <row r="24" spans="1:6" x14ac:dyDescent="0.25">
      <c r="A24" t="s">
        <v>6</v>
      </c>
      <c r="B24">
        <v>3</v>
      </c>
      <c r="C24">
        <v>1</v>
      </c>
      <c r="D24" t="s">
        <v>36</v>
      </c>
      <c r="E24" t="s">
        <v>26</v>
      </c>
      <c r="F24" t="s">
        <v>151</v>
      </c>
    </row>
    <row r="25" spans="1:6" x14ac:dyDescent="0.25">
      <c r="A25" t="s">
        <v>6</v>
      </c>
      <c r="B25">
        <v>3</v>
      </c>
      <c r="C25">
        <v>2</v>
      </c>
      <c r="D25" t="s">
        <v>36</v>
      </c>
      <c r="E25" t="s">
        <v>27</v>
      </c>
      <c r="F25" t="s">
        <v>152</v>
      </c>
    </row>
    <row r="26" spans="1:6" x14ac:dyDescent="0.25">
      <c r="A26" t="s">
        <v>6</v>
      </c>
      <c r="B26">
        <v>3</v>
      </c>
      <c r="C26">
        <v>1</v>
      </c>
      <c r="D26" t="s">
        <v>34</v>
      </c>
      <c r="E26" t="s">
        <v>166</v>
      </c>
      <c r="F26" t="s">
        <v>167</v>
      </c>
    </row>
    <row r="27" spans="1:6" x14ac:dyDescent="0.25">
      <c r="A27" t="s">
        <v>6</v>
      </c>
      <c r="B27">
        <v>3</v>
      </c>
      <c r="C27">
        <v>2</v>
      </c>
      <c r="D27" t="s">
        <v>34</v>
      </c>
      <c r="E27" t="s">
        <v>168</v>
      </c>
      <c r="F27" t="s">
        <v>169</v>
      </c>
    </row>
    <row r="28" spans="1:6" x14ac:dyDescent="0.25">
      <c r="A28" t="s">
        <v>6</v>
      </c>
      <c r="B28">
        <v>3</v>
      </c>
      <c r="C28">
        <v>3</v>
      </c>
      <c r="D28" t="s">
        <v>34</v>
      </c>
      <c r="E28" t="s">
        <v>235</v>
      </c>
      <c r="F28" t="s">
        <v>237</v>
      </c>
    </row>
    <row r="29" spans="1:6" x14ac:dyDescent="0.25">
      <c r="A29" t="s">
        <v>6</v>
      </c>
      <c r="B29">
        <v>3</v>
      </c>
      <c r="C29">
        <v>4</v>
      </c>
      <c r="D29" t="s">
        <v>34</v>
      </c>
      <c r="E29" t="s">
        <v>236</v>
      </c>
      <c r="F29" t="s">
        <v>238</v>
      </c>
    </row>
    <row r="30" spans="1:6" x14ac:dyDescent="0.25">
      <c r="A30" t="s">
        <v>6</v>
      </c>
      <c r="B30">
        <v>3</v>
      </c>
      <c r="C30">
        <v>5</v>
      </c>
      <c r="D30" t="s">
        <v>34</v>
      </c>
      <c r="E30" t="s">
        <v>17</v>
      </c>
      <c r="F30" t="s">
        <v>142</v>
      </c>
    </row>
    <row r="31" spans="1:6" x14ac:dyDescent="0.25">
      <c r="A31" t="s">
        <v>6</v>
      </c>
      <c r="B31">
        <v>3</v>
      </c>
      <c r="C31">
        <v>6</v>
      </c>
      <c r="D31" t="s">
        <v>34</v>
      </c>
      <c r="E31" t="s">
        <v>18</v>
      </c>
      <c r="F31" t="s">
        <v>148</v>
      </c>
    </row>
    <row r="32" spans="1:6" x14ac:dyDescent="0.25">
      <c r="A32" t="s">
        <v>6</v>
      </c>
      <c r="B32">
        <v>3</v>
      </c>
      <c r="C32">
        <v>7</v>
      </c>
      <c r="D32" t="s">
        <v>34</v>
      </c>
      <c r="E32" t="s">
        <v>9</v>
      </c>
      <c r="F32" t="s">
        <v>140</v>
      </c>
    </row>
    <row r="33" spans="1:6" x14ac:dyDescent="0.25">
      <c r="A33" t="s">
        <v>6</v>
      </c>
      <c r="B33">
        <v>3</v>
      </c>
      <c r="C33">
        <v>8</v>
      </c>
      <c r="D33" t="s">
        <v>34</v>
      </c>
      <c r="E33" t="s">
        <v>10</v>
      </c>
      <c r="F33" t="s">
        <v>141</v>
      </c>
    </row>
    <row r="34" spans="1:6" x14ac:dyDescent="0.25">
      <c r="A34" t="s">
        <v>6</v>
      </c>
      <c r="B34">
        <v>3</v>
      </c>
      <c r="C34">
        <v>1</v>
      </c>
      <c r="D34" t="s">
        <v>35</v>
      </c>
      <c r="E34" t="s">
        <v>199</v>
      </c>
      <c r="F34" t="s">
        <v>200</v>
      </c>
    </row>
    <row r="35" spans="1:6" x14ac:dyDescent="0.25">
      <c r="A35" t="s">
        <v>6</v>
      </c>
      <c r="B35">
        <v>3</v>
      </c>
      <c r="C35">
        <v>2</v>
      </c>
      <c r="D35" t="s">
        <v>35</v>
      </c>
      <c r="E35" t="s">
        <v>201</v>
      </c>
      <c r="F35" t="s">
        <v>202</v>
      </c>
    </row>
    <row r="36" spans="1:6" x14ac:dyDescent="0.25">
      <c r="A36" t="s">
        <v>6</v>
      </c>
      <c r="B36">
        <v>4</v>
      </c>
      <c r="C36">
        <v>1</v>
      </c>
      <c r="D36" t="s">
        <v>36</v>
      </c>
      <c r="E36" t="s">
        <v>265</v>
      </c>
      <c r="F36" t="s">
        <v>268</v>
      </c>
    </row>
    <row r="37" spans="1:6" x14ac:dyDescent="0.25">
      <c r="A37" t="s">
        <v>6</v>
      </c>
      <c r="B37">
        <v>4</v>
      </c>
      <c r="C37">
        <v>2</v>
      </c>
      <c r="D37" t="s">
        <v>36</v>
      </c>
      <c r="E37" t="s">
        <v>266</v>
      </c>
      <c r="F37" t="s">
        <v>267</v>
      </c>
    </row>
    <row r="38" spans="1:6" x14ac:dyDescent="0.25">
      <c r="A38" t="s">
        <v>6</v>
      </c>
      <c r="B38">
        <v>4</v>
      </c>
      <c r="C38">
        <v>1</v>
      </c>
      <c r="D38" t="s">
        <v>34</v>
      </c>
      <c r="E38" t="s">
        <v>199</v>
      </c>
      <c r="F38" t="s">
        <v>200</v>
      </c>
    </row>
    <row r="39" spans="1:6" x14ac:dyDescent="0.25">
      <c r="A39" t="s">
        <v>6</v>
      </c>
      <c r="B39">
        <v>4</v>
      </c>
      <c r="C39">
        <v>2</v>
      </c>
      <c r="D39" t="s">
        <v>34</v>
      </c>
      <c r="E39" t="s">
        <v>201</v>
      </c>
      <c r="F39" t="s">
        <v>202</v>
      </c>
    </row>
    <row r="40" spans="1:6" x14ac:dyDescent="0.25">
      <c r="A40" t="s">
        <v>6</v>
      </c>
      <c r="B40">
        <v>4</v>
      </c>
      <c r="C40">
        <v>3</v>
      </c>
      <c r="D40" t="s">
        <v>34</v>
      </c>
      <c r="E40" t="s">
        <v>264</v>
      </c>
      <c r="F40" t="s">
        <v>261</v>
      </c>
    </row>
    <row r="41" spans="1:6" x14ac:dyDescent="0.25">
      <c r="A41" t="s">
        <v>6</v>
      </c>
      <c r="B41">
        <v>4</v>
      </c>
      <c r="C41">
        <v>4</v>
      </c>
      <c r="D41" t="s">
        <v>34</v>
      </c>
      <c r="E41" t="s">
        <v>263</v>
      </c>
      <c r="F41" t="s">
        <v>262</v>
      </c>
    </row>
    <row r="42" spans="1:6" x14ac:dyDescent="0.25">
      <c r="A42" t="s">
        <v>6</v>
      </c>
      <c r="B42">
        <v>4</v>
      </c>
      <c r="C42">
        <v>5</v>
      </c>
      <c r="D42" t="s">
        <v>34</v>
      </c>
      <c r="E42" t="s">
        <v>19</v>
      </c>
      <c r="F42" t="s">
        <v>136</v>
      </c>
    </row>
    <row r="43" spans="1:6" x14ac:dyDescent="0.25">
      <c r="A43" t="s">
        <v>6</v>
      </c>
      <c r="B43">
        <v>4</v>
      </c>
      <c r="C43">
        <v>1</v>
      </c>
      <c r="D43" t="s">
        <v>35</v>
      </c>
      <c r="E43" t="s">
        <v>265</v>
      </c>
      <c r="F43" t="s">
        <v>268</v>
      </c>
    </row>
    <row r="44" spans="1:6" x14ac:dyDescent="0.25">
      <c r="A44" t="s">
        <v>6</v>
      </c>
      <c r="B44">
        <v>4</v>
      </c>
      <c r="C44">
        <v>2</v>
      </c>
      <c r="D44" t="s">
        <v>35</v>
      </c>
      <c r="E44" t="s">
        <v>266</v>
      </c>
      <c r="F44" t="s">
        <v>267</v>
      </c>
    </row>
    <row r="45" spans="1:6" x14ac:dyDescent="0.25">
      <c r="A45" t="s">
        <v>6</v>
      </c>
      <c r="B45">
        <v>5</v>
      </c>
      <c r="C45">
        <v>1</v>
      </c>
      <c r="D45" t="s">
        <v>34</v>
      </c>
      <c r="E45" t="s">
        <v>265</v>
      </c>
      <c r="F45" t="s">
        <v>268</v>
      </c>
    </row>
    <row r="46" spans="1:6" x14ac:dyDescent="0.25">
      <c r="A46" t="s">
        <v>6</v>
      </c>
      <c r="B46">
        <v>5</v>
      </c>
      <c r="C46">
        <v>2</v>
      </c>
      <c r="D46" t="s">
        <v>34</v>
      </c>
      <c r="E46" t="s">
        <v>266</v>
      </c>
      <c r="F46" t="s">
        <v>267</v>
      </c>
    </row>
    <row r="47" spans="1:6" x14ac:dyDescent="0.25">
      <c r="A47" t="s">
        <v>6</v>
      </c>
      <c r="B47">
        <v>5</v>
      </c>
      <c r="C47">
        <v>3</v>
      </c>
      <c r="D47" t="s">
        <v>34</v>
      </c>
      <c r="E47" t="s">
        <v>230</v>
      </c>
      <c r="F47" t="s">
        <v>219</v>
      </c>
    </row>
    <row r="48" spans="1:6" x14ac:dyDescent="0.25">
      <c r="A48" t="s">
        <v>6</v>
      </c>
      <c r="B48">
        <v>5</v>
      </c>
      <c r="C48">
        <v>4</v>
      </c>
      <c r="D48" t="s">
        <v>34</v>
      </c>
      <c r="E48" t="s">
        <v>231</v>
      </c>
      <c r="F48" t="s">
        <v>220</v>
      </c>
    </row>
    <row r="49" spans="1:6" x14ac:dyDescent="0.25">
      <c r="A49" t="s">
        <v>6</v>
      </c>
      <c r="B49">
        <v>5</v>
      </c>
      <c r="C49">
        <v>5</v>
      </c>
      <c r="D49" t="s">
        <v>34</v>
      </c>
      <c r="E49" t="s">
        <v>11</v>
      </c>
      <c r="F49" t="s">
        <v>135</v>
      </c>
    </row>
    <row r="50" spans="1:6" x14ac:dyDescent="0.25">
      <c r="A50" t="s">
        <v>6</v>
      </c>
      <c r="B50">
        <v>5</v>
      </c>
      <c r="C50">
        <v>1</v>
      </c>
      <c r="D50" t="s">
        <v>35</v>
      </c>
      <c r="E50" t="s">
        <v>228</v>
      </c>
      <c r="F50" t="s">
        <v>221</v>
      </c>
    </row>
    <row r="51" spans="1:6" x14ac:dyDescent="0.25">
      <c r="A51" t="s">
        <v>6</v>
      </c>
      <c r="B51">
        <v>5</v>
      </c>
      <c r="C51">
        <v>2</v>
      </c>
      <c r="D51" t="s">
        <v>35</v>
      </c>
      <c r="E51" t="s">
        <v>229</v>
      </c>
      <c r="F51" t="s">
        <v>222</v>
      </c>
    </row>
    <row r="52" spans="1:6" x14ac:dyDescent="0.25">
      <c r="A52" t="s">
        <v>6</v>
      </c>
      <c r="B52">
        <v>5</v>
      </c>
      <c r="C52">
        <v>3</v>
      </c>
      <c r="D52" t="s">
        <v>35</v>
      </c>
      <c r="E52" t="s">
        <v>264</v>
      </c>
      <c r="F52" t="s">
        <v>261</v>
      </c>
    </row>
    <row r="53" spans="1:6" x14ac:dyDescent="0.25">
      <c r="A53" t="s">
        <v>6</v>
      </c>
      <c r="B53">
        <v>5</v>
      </c>
      <c r="C53">
        <v>4</v>
      </c>
      <c r="D53" t="s">
        <v>35</v>
      </c>
      <c r="E53" t="s">
        <v>263</v>
      </c>
      <c r="F53" t="s">
        <v>262</v>
      </c>
    </row>
    <row r="54" spans="1:6" x14ac:dyDescent="0.25">
      <c r="A54" t="s">
        <v>6</v>
      </c>
      <c r="B54">
        <v>6</v>
      </c>
      <c r="C54">
        <v>1</v>
      </c>
      <c r="D54" t="s">
        <v>36</v>
      </c>
      <c r="E54" t="s">
        <v>239</v>
      </c>
      <c r="F54" t="s">
        <v>237</v>
      </c>
    </row>
    <row r="55" spans="1:6" x14ac:dyDescent="0.25">
      <c r="A55" t="s">
        <v>6</v>
      </c>
      <c r="B55">
        <v>6</v>
      </c>
      <c r="C55">
        <v>2</v>
      </c>
      <c r="D55" t="s">
        <v>36</v>
      </c>
      <c r="E55" t="s">
        <v>240</v>
      </c>
      <c r="F55" t="s">
        <v>238</v>
      </c>
    </row>
    <row r="56" spans="1:6" x14ac:dyDescent="0.25">
      <c r="A56" t="s">
        <v>6</v>
      </c>
      <c r="B56">
        <v>6</v>
      </c>
      <c r="C56">
        <v>3</v>
      </c>
      <c r="D56" t="s">
        <v>36</v>
      </c>
      <c r="E56" t="s">
        <v>269</v>
      </c>
      <c r="F56" t="s">
        <v>273</v>
      </c>
    </row>
    <row r="57" spans="1:6" x14ac:dyDescent="0.25">
      <c r="A57" t="s">
        <v>6</v>
      </c>
      <c r="B57">
        <v>6</v>
      </c>
      <c r="C57">
        <v>4</v>
      </c>
      <c r="D57" t="s">
        <v>36</v>
      </c>
      <c r="E57" t="s">
        <v>270</v>
      </c>
      <c r="F57" t="s">
        <v>274</v>
      </c>
    </row>
    <row r="58" spans="1:6" x14ac:dyDescent="0.25">
      <c r="A58" t="s">
        <v>6</v>
      </c>
      <c r="B58">
        <v>6</v>
      </c>
      <c r="C58">
        <v>5</v>
      </c>
      <c r="D58" t="s">
        <v>36</v>
      </c>
      <c r="E58" t="s">
        <v>271</v>
      </c>
      <c r="F58" t="s">
        <v>275</v>
      </c>
    </row>
    <row r="59" spans="1:6" x14ac:dyDescent="0.25">
      <c r="A59" t="s">
        <v>6</v>
      </c>
      <c r="B59">
        <v>6</v>
      </c>
      <c r="C59">
        <v>6</v>
      </c>
      <c r="D59" t="s">
        <v>36</v>
      </c>
      <c r="E59" t="s">
        <v>272</v>
      </c>
      <c r="F59" t="s">
        <v>276</v>
      </c>
    </row>
    <row r="60" spans="1:6" x14ac:dyDescent="0.25">
      <c r="A60" t="s">
        <v>6</v>
      </c>
      <c r="B60">
        <v>6</v>
      </c>
      <c r="C60">
        <v>7</v>
      </c>
      <c r="D60" t="s">
        <v>36</v>
      </c>
      <c r="E60" t="s">
        <v>257</v>
      </c>
      <c r="F60" t="s">
        <v>253</v>
      </c>
    </row>
    <row r="61" spans="1:6" x14ac:dyDescent="0.25">
      <c r="A61" t="s">
        <v>6</v>
      </c>
      <c r="B61">
        <v>6</v>
      </c>
      <c r="C61">
        <v>8</v>
      </c>
      <c r="D61" t="s">
        <v>36</v>
      </c>
      <c r="E61" t="s">
        <v>258</v>
      </c>
      <c r="F61" t="s">
        <v>254</v>
      </c>
    </row>
    <row r="62" spans="1:6" x14ac:dyDescent="0.25">
      <c r="A62" t="s">
        <v>6</v>
      </c>
      <c r="B62">
        <v>6</v>
      </c>
      <c r="C62">
        <v>9</v>
      </c>
      <c r="D62" t="s">
        <v>36</v>
      </c>
      <c r="E62" t="s">
        <v>259</v>
      </c>
      <c r="F62" t="s">
        <v>255</v>
      </c>
    </row>
    <row r="63" spans="1:6" x14ac:dyDescent="0.25">
      <c r="A63" t="s">
        <v>6</v>
      </c>
      <c r="B63">
        <v>6</v>
      </c>
      <c r="C63">
        <v>10</v>
      </c>
      <c r="D63" t="s">
        <v>36</v>
      </c>
      <c r="E63" t="s">
        <v>260</v>
      </c>
      <c r="F63" t="s">
        <v>256</v>
      </c>
    </row>
    <row r="64" spans="1:6" x14ac:dyDescent="0.25">
      <c r="A64" t="s">
        <v>6</v>
      </c>
      <c r="B64">
        <v>6</v>
      </c>
      <c r="C64">
        <v>1</v>
      </c>
      <c r="D64" t="s">
        <v>34</v>
      </c>
      <c r="E64" t="s">
        <v>17</v>
      </c>
      <c r="F64" t="s">
        <v>142</v>
      </c>
    </row>
    <row r="65" spans="1:6" x14ac:dyDescent="0.25">
      <c r="A65" t="s">
        <v>6</v>
      </c>
      <c r="B65">
        <v>6</v>
      </c>
      <c r="C65">
        <v>2</v>
      </c>
      <c r="D65" t="s">
        <v>34</v>
      </c>
      <c r="E65" t="s">
        <v>18</v>
      </c>
      <c r="F65" t="s">
        <v>142</v>
      </c>
    </row>
    <row r="66" spans="1:6" x14ac:dyDescent="0.25">
      <c r="A66" t="s">
        <v>6</v>
      </c>
      <c r="B66">
        <v>6</v>
      </c>
      <c r="C66">
        <v>3</v>
      </c>
      <c r="D66" t="s">
        <v>34</v>
      </c>
      <c r="E66" t="s">
        <v>265</v>
      </c>
      <c r="F66" t="s">
        <v>268</v>
      </c>
    </row>
    <row r="67" spans="1:6" x14ac:dyDescent="0.25">
      <c r="A67" t="s">
        <v>6</v>
      </c>
      <c r="B67">
        <v>6</v>
      </c>
      <c r="C67">
        <v>4</v>
      </c>
      <c r="D67" t="s">
        <v>34</v>
      </c>
      <c r="E67" t="s">
        <v>266</v>
      </c>
      <c r="F67" t="s">
        <v>267</v>
      </c>
    </row>
    <row r="68" spans="1:6" x14ac:dyDescent="0.25">
      <c r="A68" t="s">
        <v>6</v>
      </c>
      <c r="B68">
        <v>6</v>
      </c>
      <c r="C68">
        <v>5</v>
      </c>
      <c r="D68" t="s">
        <v>34</v>
      </c>
      <c r="E68" t="s">
        <v>264</v>
      </c>
      <c r="F68" t="s">
        <v>261</v>
      </c>
    </row>
    <row r="69" spans="1:6" x14ac:dyDescent="0.25">
      <c r="A69" t="s">
        <v>6</v>
      </c>
      <c r="B69">
        <v>6</v>
      </c>
      <c r="C69">
        <v>6</v>
      </c>
      <c r="D69" t="s">
        <v>34</v>
      </c>
      <c r="E69" t="s">
        <v>263</v>
      </c>
      <c r="F69" t="s">
        <v>262</v>
      </c>
    </row>
    <row r="70" spans="1:6" x14ac:dyDescent="0.25">
      <c r="A70" t="s">
        <v>6</v>
      </c>
      <c r="B70">
        <v>6</v>
      </c>
      <c r="C70">
        <v>1</v>
      </c>
      <c r="D70" t="s">
        <v>35</v>
      </c>
      <c r="E70" t="s">
        <v>235</v>
      </c>
      <c r="F70" t="s">
        <v>237</v>
      </c>
    </row>
    <row r="71" spans="1:6" x14ac:dyDescent="0.25">
      <c r="A71" t="s">
        <v>6</v>
      </c>
      <c r="B71">
        <v>6</v>
      </c>
      <c r="C71">
        <v>2</v>
      </c>
      <c r="D71" t="s">
        <v>35</v>
      </c>
      <c r="E71" t="s">
        <v>236</v>
      </c>
      <c r="F71" t="s">
        <v>238</v>
      </c>
    </row>
    <row r="72" spans="1:6" x14ac:dyDescent="0.25">
      <c r="A72" t="s">
        <v>6</v>
      </c>
      <c r="B72">
        <v>6</v>
      </c>
      <c r="C72">
        <v>3</v>
      </c>
      <c r="D72" t="s">
        <v>35</v>
      </c>
      <c r="E72" t="s">
        <v>17</v>
      </c>
      <c r="F72" t="s">
        <v>142</v>
      </c>
    </row>
    <row r="73" spans="1:6" x14ac:dyDescent="0.25">
      <c r="A73" t="s">
        <v>6</v>
      </c>
      <c r="B73">
        <v>6</v>
      </c>
      <c r="C73">
        <v>4</v>
      </c>
      <c r="D73" t="s">
        <v>35</v>
      </c>
      <c r="E73" t="s">
        <v>18</v>
      </c>
      <c r="F73" t="s">
        <v>148</v>
      </c>
    </row>
    <row r="74" spans="1:6" x14ac:dyDescent="0.25">
      <c r="A74" t="s">
        <v>6</v>
      </c>
      <c r="B74">
        <v>6</v>
      </c>
      <c r="C74">
        <v>5</v>
      </c>
      <c r="D74" t="s">
        <v>35</v>
      </c>
      <c r="E74" t="s">
        <v>9</v>
      </c>
      <c r="F74" t="s">
        <v>140</v>
      </c>
    </row>
    <row r="75" spans="1:6" x14ac:dyDescent="0.25">
      <c r="A75" t="s">
        <v>6</v>
      </c>
      <c r="B75">
        <v>6</v>
      </c>
      <c r="C75">
        <v>6</v>
      </c>
      <c r="D75" t="s">
        <v>35</v>
      </c>
      <c r="E75" t="s">
        <v>10</v>
      </c>
      <c r="F75" t="s">
        <v>141</v>
      </c>
    </row>
    <row r="76" spans="1:6" x14ac:dyDescent="0.25">
      <c r="A76" t="s">
        <v>33</v>
      </c>
      <c r="B76">
        <v>0</v>
      </c>
      <c r="C76">
        <v>1</v>
      </c>
      <c r="D76" t="s">
        <v>34</v>
      </c>
      <c r="E76" t="s">
        <v>230</v>
      </c>
      <c r="F76" t="s">
        <v>219</v>
      </c>
    </row>
    <row r="77" spans="1:6" x14ac:dyDescent="0.25">
      <c r="A77" t="s">
        <v>33</v>
      </c>
      <c r="B77">
        <v>0</v>
      </c>
      <c r="C77">
        <v>2</v>
      </c>
      <c r="D77" t="s">
        <v>34</v>
      </c>
      <c r="E77" t="s">
        <v>231</v>
      </c>
      <c r="F77" t="s">
        <v>220</v>
      </c>
    </row>
    <row r="78" spans="1:6" x14ac:dyDescent="0.25">
      <c r="A78" t="s">
        <v>33</v>
      </c>
      <c r="B78">
        <v>0</v>
      </c>
      <c r="C78">
        <v>1</v>
      </c>
      <c r="D78" t="s">
        <v>35</v>
      </c>
      <c r="E78" t="s">
        <v>228</v>
      </c>
      <c r="F78" t="s">
        <v>221</v>
      </c>
    </row>
    <row r="79" spans="1:6" x14ac:dyDescent="0.25">
      <c r="A79" t="s">
        <v>33</v>
      </c>
      <c r="B79">
        <v>0</v>
      </c>
      <c r="C79">
        <v>2</v>
      </c>
      <c r="D79" t="s">
        <v>35</v>
      </c>
      <c r="E79" t="s">
        <v>229</v>
      </c>
      <c r="F79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8894-7070-44EB-B876-3A207DDEA497}">
  <sheetPr>
    <tabColor theme="0" tint="-0.249977111117893"/>
  </sheetPr>
  <dimension ref="A1:J17"/>
  <sheetViews>
    <sheetView workbookViewId="0">
      <selection activeCell="D4" sqref="D4"/>
    </sheetView>
  </sheetViews>
  <sheetFormatPr defaultRowHeight="15" x14ac:dyDescent="0.25"/>
  <cols>
    <col min="5" max="5" width="11.85546875" bestFit="1" customWidth="1"/>
  </cols>
  <sheetData>
    <row r="1" spans="1:10" x14ac:dyDescent="0.25">
      <c r="B1" t="s">
        <v>3</v>
      </c>
      <c r="C1" t="s">
        <v>4</v>
      </c>
      <c r="D1" t="s">
        <v>5</v>
      </c>
      <c r="E1" t="s">
        <v>58</v>
      </c>
      <c r="F1" s="5" t="s">
        <v>40</v>
      </c>
      <c r="G1" s="4" t="s">
        <v>41</v>
      </c>
      <c r="H1" s="6" t="s">
        <v>42</v>
      </c>
    </row>
    <row r="2" spans="1:10" x14ac:dyDescent="0.25">
      <c r="A2" s="5" t="s">
        <v>86</v>
      </c>
      <c r="B2" s="9"/>
      <c r="C2" s="7">
        <v>1</v>
      </c>
      <c r="D2" s="7"/>
      <c r="E2" s="4"/>
      <c r="F2" s="5"/>
      <c r="G2" s="4"/>
      <c r="H2" s="6"/>
    </row>
    <row r="3" spans="1:10" x14ac:dyDescent="0.25">
      <c r="A3" s="2" t="s">
        <v>87</v>
      </c>
      <c r="B3" s="3" t="s">
        <v>204</v>
      </c>
      <c r="C3" s="1" t="s">
        <v>205</v>
      </c>
      <c r="D3" s="1"/>
      <c r="F3" s="2" t="s">
        <v>206</v>
      </c>
      <c r="G3" t="s">
        <v>208</v>
      </c>
      <c r="H3" s="10" t="s">
        <v>225</v>
      </c>
    </row>
    <row r="4" spans="1:10" x14ac:dyDescent="0.25">
      <c r="A4" s="2" t="s">
        <v>88</v>
      </c>
      <c r="B4" s="3"/>
      <c r="C4" s="1"/>
      <c r="D4" s="1"/>
      <c r="E4">
        <v>1</v>
      </c>
      <c r="F4" s="2"/>
      <c r="H4" s="11"/>
    </row>
    <row r="5" spans="1:10" x14ac:dyDescent="0.25">
      <c r="A5" s="12" t="s">
        <v>89</v>
      </c>
      <c r="B5" s="12"/>
      <c r="C5" s="13"/>
      <c r="D5" s="13" t="s">
        <v>204</v>
      </c>
      <c r="E5" s="15" t="s">
        <v>205</v>
      </c>
      <c r="F5" s="17" t="s">
        <v>207</v>
      </c>
      <c r="G5" s="15" t="s">
        <v>206</v>
      </c>
      <c r="H5" s="16" t="s">
        <v>224</v>
      </c>
    </row>
    <row r="6" spans="1:10" x14ac:dyDescent="0.25">
      <c r="A6" t="s">
        <v>37</v>
      </c>
      <c r="B6" s="3" t="s">
        <v>76</v>
      </c>
      <c r="C6" s="1" t="s">
        <v>218</v>
      </c>
      <c r="D6" s="1"/>
      <c r="F6" s="2"/>
      <c r="H6" s="11"/>
    </row>
    <row r="7" spans="1:10" x14ac:dyDescent="0.25">
      <c r="A7" t="s">
        <v>38</v>
      </c>
      <c r="B7" s="3"/>
      <c r="C7" s="1"/>
      <c r="D7" s="1" t="s">
        <v>76</v>
      </c>
      <c r="E7" t="s">
        <v>218</v>
      </c>
      <c r="F7" s="12"/>
      <c r="G7" s="13"/>
      <c r="H7" s="14"/>
    </row>
    <row r="14" spans="1:10" x14ac:dyDescent="0.25">
      <c r="G14" s="1"/>
      <c r="H14" s="1"/>
      <c r="I14" s="1"/>
      <c r="J14" s="1"/>
    </row>
    <row r="15" spans="1:10" x14ac:dyDescent="0.25">
      <c r="G15" s="1"/>
      <c r="I15" s="1"/>
      <c r="J15" s="1"/>
    </row>
    <row r="17" spans="3:10" x14ac:dyDescent="0.25">
      <c r="C17" s="13"/>
      <c r="D17" s="13"/>
      <c r="E17" s="13"/>
      <c r="F17" s="13"/>
      <c r="G17" s="13"/>
      <c r="H17" s="13"/>
      <c r="I17" s="13"/>
      <c r="J17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A673-3359-4374-BE63-08434A8CEE21}">
  <sheetPr>
    <tabColor theme="0" tint="-0.249977111117893"/>
  </sheetPr>
  <dimension ref="A1:F5"/>
  <sheetViews>
    <sheetView workbookViewId="0">
      <selection activeCell="E5" sqref="A1:F5"/>
    </sheetView>
  </sheetViews>
  <sheetFormatPr defaultRowHeight="15" x14ac:dyDescent="0.25"/>
  <sheetData>
    <row r="1" spans="1:6" x14ac:dyDescent="0.25">
      <c r="A1" s="18"/>
      <c r="B1" s="5" t="s">
        <v>40</v>
      </c>
      <c r="C1" s="4" t="s">
        <v>41</v>
      </c>
      <c r="D1" s="4" t="s">
        <v>42</v>
      </c>
      <c r="E1" s="4" t="s">
        <v>43</v>
      </c>
      <c r="F1" s="6" t="s">
        <v>44</v>
      </c>
    </row>
    <row r="2" spans="1:6" x14ac:dyDescent="0.25">
      <c r="A2" s="18" t="s">
        <v>37</v>
      </c>
      <c r="B2" s="5" t="s">
        <v>206</v>
      </c>
      <c r="C2" s="4" t="s">
        <v>207</v>
      </c>
      <c r="D2" s="4"/>
      <c r="E2" s="4"/>
      <c r="F2" s="6" t="s">
        <v>246</v>
      </c>
    </row>
    <row r="3" spans="1:6" x14ac:dyDescent="0.25">
      <c r="A3" s="19" t="s">
        <v>38</v>
      </c>
      <c r="B3" s="2" t="s">
        <v>208</v>
      </c>
      <c r="C3" t="s">
        <v>206</v>
      </c>
      <c r="F3" s="11" t="s">
        <v>245</v>
      </c>
    </row>
    <row r="4" spans="1:6" x14ac:dyDescent="0.25">
      <c r="A4" s="19" t="s">
        <v>39</v>
      </c>
      <c r="B4" s="2"/>
      <c r="D4" t="s">
        <v>206</v>
      </c>
      <c r="E4" t="s">
        <v>208</v>
      </c>
      <c r="F4" s="11" t="s">
        <v>244</v>
      </c>
    </row>
    <row r="5" spans="1:6" x14ac:dyDescent="0.25">
      <c r="A5" s="20" t="s">
        <v>66</v>
      </c>
      <c r="B5" s="12"/>
      <c r="C5" s="13"/>
      <c r="D5" s="13" t="s">
        <v>207</v>
      </c>
      <c r="E5" s="13" t="s">
        <v>206</v>
      </c>
      <c r="F5" s="14" t="s">
        <v>243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651-81AC-4162-B160-04FD98531204}">
  <sheetPr>
    <tabColor theme="0" tint="-0.249977111117893"/>
  </sheetPr>
  <dimension ref="A1:L10"/>
  <sheetViews>
    <sheetView workbookViewId="0">
      <selection activeCell="H11" sqref="H11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t="s">
        <v>5</v>
      </c>
      <c r="E1" t="s">
        <v>58</v>
      </c>
      <c r="F1" t="s">
        <v>59</v>
      </c>
      <c r="G1" s="2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4" t="s">
        <v>86</v>
      </c>
      <c r="B2" s="5"/>
      <c r="C2" s="4"/>
      <c r="D2" s="4"/>
      <c r="E2" s="4"/>
      <c r="F2" s="4"/>
      <c r="G2" s="5">
        <v>1</v>
      </c>
      <c r="H2" s="4">
        <v>-1</v>
      </c>
      <c r="I2" s="4"/>
      <c r="J2" s="4"/>
      <c r="K2" s="4"/>
      <c r="L2" s="6"/>
    </row>
    <row r="3" spans="1:12" x14ac:dyDescent="0.25">
      <c r="A3" t="s">
        <v>87</v>
      </c>
      <c r="B3" s="2"/>
      <c r="C3" s="1"/>
      <c r="D3" s="1">
        <v>1</v>
      </c>
      <c r="G3" s="2"/>
      <c r="L3" s="11"/>
    </row>
    <row r="4" spans="1:12" x14ac:dyDescent="0.25">
      <c r="A4" t="s">
        <v>88</v>
      </c>
      <c r="B4" s="2"/>
      <c r="C4" s="1" t="s">
        <v>204</v>
      </c>
      <c r="D4" s="1" t="s">
        <v>205</v>
      </c>
      <c r="G4" s="2"/>
      <c r="I4" t="s">
        <v>72</v>
      </c>
      <c r="J4" t="s">
        <v>73</v>
      </c>
      <c r="K4" t="s">
        <v>70</v>
      </c>
      <c r="L4" s="11" t="s">
        <v>71</v>
      </c>
    </row>
    <row r="5" spans="1:12" x14ac:dyDescent="0.25">
      <c r="A5" t="s">
        <v>89</v>
      </c>
      <c r="B5" s="2"/>
      <c r="F5" s="1">
        <v>1</v>
      </c>
      <c r="G5" s="2"/>
      <c r="L5" s="11"/>
    </row>
    <row r="6" spans="1:12" x14ac:dyDescent="0.25">
      <c r="A6" t="s">
        <v>90</v>
      </c>
      <c r="B6" s="2"/>
      <c r="E6" s="1" t="s">
        <v>204</v>
      </c>
      <c r="F6" s="1" t="s">
        <v>205</v>
      </c>
      <c r="G6" s="12"/>
      <c r="H6" s="13"/>
      <c r="I6" s="15" t="s">
        <v>75</v>
      </c>
      <c r="J6" s="13" t="s">
        <v>72</v>
      </c>
      <c r="K6" s="13" t="s">
        <v>71</v>
      </c>
      <c r="L6" s="16" t="s">
        <v>74</v>
      </c>
    </row>
    <row r="7" spans="1:12" x14ac:dyDescent="0.25">
      <c r="A7" s="5" t="s">
        <v>37</v>
      </c>
      <c r="B7" s="5">
        <v>1</v>
      </c>
      <c r="C7" s="7"/>
      <c r="D7" s="7"/>
      <c r="E7" s="4"/>
      <c r="F7" s="4"/>
      <c r="G7" s="5"/>
      <c r="H7" s="4"/>
      <c r="I7" s="4"/>
      <c r="J7" s="4"/>
      <c r="K7" s="4"/>
      <c r="L7" s="6"/>
    </row>
    <row r="8" spans="1:12" x14ac:dyDescent="0.25">
      <c r="A8" s="2" t="s">
        <v>38</v>
      </c>
      <c r="B8" s="2"/>
      <c r="C8" s="1" t="s">
        <v>48</v>
      </c>
      <c r="D8" s="1"/>
      <c r="G8" s="2"/>
      <c r="L8" s="11"/>
    </row>
    <row r="9" spans="1:12" x14ac:dyDescent="0.25">
      <c r="A9" s="2" t="s">
        <v>39</v>
      </c>
      <c r="B9" s="2"/>
      <c r="E9" s="1" t="s">
        <v>203</v>
      </c>
      <c r="F9" s="1"/>
      <c r="G9" s="2"/>
      <c r="L9" s="11"/>
    </row>
    <row r="10" spans="1:12" x14ac:dyDescent="0.25">
      <c r="A10" s="12" t="s">
        <v>66</v>
      </c>
      <c r="B10" s="12"/>
      <c r="C10" s="13"/>
      <c r="D10" s="13"/>
      <c r="E10" s="13"/>
      <c r="F10" s="13"/>
      <c r="G10" s="12"/>
      <c r="H10" s="13"/>
      <c r="I10" s="13"/>
      <c r="J10" s="13"/>
      <c r="K10" s="13"/>
      <c r="L10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C788-B50C-4EDE-8081-5D2D3E948F35}">
  <sheetPr>
    <tabColor theme="0" tint="-0.249977111117893"/>
  </sheetPr>
  <dimension ref="A1:I7"/>
  <sheetViews>
    <sheetView workbookViewId="0">
      <selection activeCell="P35" sqref="P35"/>
    </sheetView>
  </sheetViews>
  <sheetFormatPr defaultRowHeight="15" x14ac:dyDescent="0.25"/>
  <sheetData>
    <row r="1" spans="1:9" x14ac:dyDescent="0.25">
      <c r="B1" s="2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6" t="s">
        <v>45</v>
      </c>
    </row>
    <row r="2" spans="1:9" x14ac:dyDescent="0.25">
      <c r="A2" s="4" t="s">
        <v>86</v>
      </c>
      <c r="B2" s="9" t="s">
        <v>121</v>
      </c>
      <c r="C2" s="7" t="s">
        <v>85</v>
      </c>
      <c r="D2" s="9" t="s">
        <v>209</v>
      </c>
      <c r="E2" s="4"/>
      <c r="F2" s="7" t="s">
        <v>210</v>
      </c>
      <c r="G2" s="7"/>
      <c r="H2" s="4" t="s">
        <v>64</v>
      </c>
      <c r="I2" s="8" t="s">
        <v>217</v>
      </c>
    </row>
    <row r="3" spans="1:9" x14ac:dyDescent="0.25">
      <c r="A3" t="s">
        <v>87</v>
      </c>
      <c r="B3" s="3" t="s">
        <v>77</v>
      </c>
      <c r="C3" s="1" t="s">
        <v>121</v>
      </c>
      <c r="D3" s="12"/>
      <c r="E3" s="15" t="s">
        <v>209</v>
      </c>
      <c r="F3" s="15"/>
      <c r="G3" s="15" t="s">
        <v>210</v>
      </c>
      <c r="H3" s="15" t="s">
        <v>198</v>
      </c>
      <c r="I3" s="16" t="s">
        <v>216</v>
      </c>
    </row>
    <row r="4" spans="1:9" x14ac:dyDescent="0.25">
      <c r="A4" s="4" t="s">
        <v>37</v>
      </c>
      <c r="B4" s="9" t="s">
        <v>206</v>
      </c>
      <c r="C4" s="7" t="s">
        <v>207</v>
      </c>
      <c r="D4" s="2"/>
      <c r="I4" s="11"/>
    </row>
    <row r="5" spans="1:9" x14ac:dyDescent="0.25">
      <c r="A5" t="s">
        <v>38</v>
      </c>
      <c r="B5" s="3" t="s">
        <v>208</v>
      </c>
      <c r="C5" s="1" t="s">
        <v>206</v>
      </c>
      <c r="D5" s="2"/>
      <c r="I5" s="11"/>
    </row>
    <row r="6" spans="1:9" x14ac:dyDescent="0.25">
      <c r="A6" t="s">
        <v>39</v>
      </c>
      <c r="B6" s="3"/>
      <c r="C6" s="1"/>
      <c r="D6" s="2"/>
      <c r="F6" s="1" t="s">
        <v>211</v>
      </c>
      <c r="G6" t="s">
        <v>212</v>
      </c>
      <c r="I6" s="10" t="s">
        <v>214</v>
      </c>
    </row>
    <row r="7" spans="1:9" x14ac:dyDescent="0.25">
      <c r="A7" t="s">
        <v>66</v>
      </c>
      <c r="B7" s="17"/>
      <c r="C7" s="15"/>
      <c r="D7" s="12"/>
      <c r="E7" s="13"/>
      <c r="F7" s="15" t="s">
        <v>213</v>
      </c>
      <c r="G7" s="13" t="s">
        <v>211</v>
      </c>
      <c r="H7" s="13"/>
      <c r="I7" s="16" t="s">
        <v>215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699-0C8B-44D3-970E-037DFEACA23C}">
  <sheetPr>
    <tabColor theme="5" tint="0.39997558519241921"/>
  </sheetPr>
  <dimension ref="A1:F63"/>
  <sheetViews>
    <sheetView topLeftCell="A39" workbookViewId="0">
      <selection activeCell="F59" sqref="A59:F60"/>
    </sheetView>
  </sheetViews>
  <sheetFormatPr defaultRowHeight="15" x14ac:dyDescent="0.25"/>
  <cols>
    <col min="1" max="1" width="6.140625" bestFit="1" customWidth="1"/>
    <col min="2" max="2" width="5.85546875" bestFit="1" customWidth="1"/>
    <col min="3" max="3" width="3.7109375" bestFit="1" customWidth="1"/>
    <col min="5" max="5" width="11.7109375" bestFit="1" customWidth="1"/>
  </cols>
  <sheetData>
    <row r="1" spans="1:6" x14ac:dyDescent="0.25">
      <c r="A1" t="s">
        <v>0</v>
      </c>
      <c r="B1" t="s">
        <v>6</v>
      </c>
      <c r="C1" t="s">
        <v>32</v>
      </c>
      <c r="D1" t="s">
        <v>7</v>
      </c>
      <c r="E1" t="s">
        <v>8</v>
      </c>
      <c r="F1" t="s">
        <v>134</v>
      </c>
    </row>
    <row r="2" spans="1:6" x14ac:dyDescent="0.25">
      <c r="A2" t="s">
        <v>6</v>
      </c>
      <c r="B2">
        <v>1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1</v>
      </c>
      <c r="C3">
        <v>2</v>
      </c>
      <c r="D3" t="s">
        <v>36</v>
      </c>
      <c r="E3" t="s">
        <v>12</v>
      </c>
      <c r="F3" t="s">
        <v>12</v>
      </c>
    </row>
    <row r="4" spans="1:6" x14ac:dyDescent="0.25">
      <c r="A4" t="s">
        <v>6</v>
      </c>
      <c r="B4">
        <v>1</v>
      </c>
      <c r="C4">
        <v>3</v>
      </c>
      <c r="D4" t="s">
        <v>36</v>
      </c>
      <c r="E4" t="s">
        <v>13</v>
      </c>
      <c r="F4" t="s">
        <v>13</v>
      </c>
    </row>
    <row r="5" spans="1:6" x14ac:dyDescent="0.25">
      <c r="A5" t="s">
        <v>6</v>
      </c>
      <c r="B5">
        <v>1</v>
      </c>
      <c r="C5">
        <v>1</v>
      </c>
      <c r="D5" t="s">
        <v>34</v>
      </c>
      <c r="E5" t="s">
        <v>19</v>
      </c>
      <c r="F5" t="s">
        <v>136</v>
      </c>
    </row>
    <row r="6" spans="1:6" x14ac:dyDescent="0.25">
      <c r="A6" t="s">
        <v>6</v>
      </c>
      <c r="B6">
        <v>1</v>
      </c>
      <c r="C6">
        <v>2</v>
      </c>
      <c r="D6" t="s">
        <v>34</v>
      </c>
      <c r="E6" t="s">
        <v>14</v>
      </c>
      <c r="F6" t="s">
        <v>137</v>
      </c>
    </row>
    <row r="7" spans="1:6" x14ac:dyDescent="0.25">
      <c r="A7" t="s">
        <v>6</v>
      </c>
      <c r="B7">
        <v>1</v>
      </c>
      <c r="C7">
        <v>3</v>
      </c>
      <c r="D7" t="s">
        <v>34</v>
      </c>
      <c r="E7" t="s">
        <v>15</v>
      </c>
      <c r="F7" t="s">
        <v>138</v>
      </c>
    </row>
    <row r="8" spans="1:6" x14ac:dyDescent="0.25">
      <c r="A8" t="s">
        <v>6</v>
      </c>
      <c r="B8">
        <v>1</v>
      </c>
      <c r="C8">
        <v>4</v>
      </c>
      <c r="D8" t="s">
        <v>34</v>
      </c>
      <c r="E8" t="s">
        <v>16</v>
      </c>
      <c r="F8" t="s">
        <v>139</v>
      </c>
    </row>
    <row r="9" spans="1:6" x14ac:dyDescent="0.25">
      <c r="A9" t="s">
        <v>6</v>
      </c>
      <c r="B9">
        <v>1</v>
      </c>
      <c r="C9">
        <v>5</v>
      </c>
      <c r="D9" t="s">
        <v>34</v>
      </c>
      <c r="E9" t="s">
        <v>9</v>
      </c>
      <c r="F9" t="s">
        <v>140</v>
      </c>
    </row>
    <row r="10" spans="1:6" x14ac:dyDescent="0.25">
      <c r="A10" t="s">
        <v>6</v>
      </c>
      <c r="B10">
        <v>1</v>
      </c>
      <c r="C10">
        <v>6</v>
      </c>
      <c r="D10" t="s">
        <v>34</v>
      </c>
      <c r="E10" t="s">
        <v>10</v>
      </c>
      <c r="F10" t="s">
        <v>141</v>
      </c>
    </row>
    <row r="11" spans="1:6" x14ac:dyDescent="0.25">
      <c r="A11" t="s">
        <v>6</v>
      </c>
      <c r="B11">
        <v>1</v>
      </c>
      <c r="C11">
        <v>7</v>
      </c>
      <c r="D11" t="s">
        <v>34</v>
      </c>
      <c r="E11" t="s">
        <v>17</v>
      </c>
      <c r="F11" t="s">
        <v>142</v>
      </c>
    </row>
    <row r="12" spans="1:6" x14ac:dyDescent="0.25">
      <c r="A12" t="s">
        <v>6</v>
      </c>
      <c r="B12">
        <v>1</v>
      </c>
      <c r="C12">
        <v>8</v>
      </c>
      <c r="D12" t="s">
        <v>34</v>
      </c>
      <c r="E12" t="s">
        <v>18</v>
      </c>
      <c r="F12" t="s">
        <v>148</v>
      </c>
    </row>
    <row r="13" spans="1:6" x14ac:dyDescent="0.25">
      <c r="A13" t="s">
        <v>6</v>
      </c>
      <c r="B13">
        <v>1</v>
      </c>
      <c r="C13">
        <v>1</v>
      </c>
      <c r="D13" t="s">
        <v>35</v>
      </c>
      <c r="E13" t="s">
        <v>11</v>
      </c>
      <c r="F13" t="s">
        <v>135</v>
      </c>
    </row>
    <row r="14" spans="1:6" x14ac:dyDescent="0.25">
      <c r="A14" t="s">
        <v>6</v>
      </c>
      <c r="B14">
        <v>1</v>
      </c>
      <c r="C14">
        <v>2</v>
      </c>
      <c r="D14" t="s">
        <v>35</v>
      </c>
      <c r="E14" t="s">
        <v>19</v>
      </c>
      <c r="F14" t="s">
        <v>136</v>
      </c>
    </row>
    <row r="15" spans="1:6" x14ac:dyDescent="0.25">
      <c r="A15" t="s">
        <v>6</v>
      </c>
      <c r="B15">
        <v>1</v>
      </c>
      <c r="C15">
        <v>2</v>
      </c>
      <c r="D15" t="s">
        <v>35</v>
      </c>
      <c r="E15" t="s">
        <v>20</v>
      </c>
      <c r="F15" t="s">
        <v>155</v>
      </c>
    </row>
    <row r="16" spans="1:6" x14ac:dyDescent="0.25">
      <c r="A16" t="s">
        <v>6</v>
      </c>
      <c r="B16">
        <v>1</v>
      </c>
      <c r="C16">
        <v>3</v>
      </c>
      <c r="D16" t="s">
        <v>35</v>
      </c>
      <c r="E16" t="s">
        <v>21</v>
      </c>
      <c r="F16" t="s">
        <v>156</v>
      </c>
    </row>
    <row r="17" spans="1:6" x14ac:dyDescent="0.25">
      <c r="A17" t="s">
        <v>6</v>
      </c>
      <c r="B17">
        <v>2</v>
      </c>
      <c r="C17">
        <v>1</v>
      </c>
      <c r="D17" t="s">
        <v>36</v>
      </c>
      <c r="E17" t="s">
        <v>22</v>
      </c>
      <c r="F17" t="s">
        <v>153</v>
      </c>
    </row>
    <row r="18" spans="1:6" x14ac:dyDescent="0.25">
      <c r="A18" t="s">
        <v>6</v>
      </c>
      <c r="B18">
        <v>2</v>
      </c>
      <c r="C18">
        <v>2</v>
      </c>
      <c r="D18" t="s">
        <v>36</v>
      </c>
      <c r="E18" t="s">
        <v>23</v>
      </c>
      <c r="F18" t="s">
        <v>154</v>
      </c>
    </row>
    <row r="19" spans="1:6" x14ac:dyDescent="0.25">
      <c r="A19" t="s">
        <v>6</v>
      </c>
      <c r="B19">
        <v>2</v>
      </c>
      <c r="C19">
        <v>1</v>
      </c>
      <c r="D19" t="s">
        <v>34</v>
      </c>
      <c r="E19" t="s">
        <v>20</v>
      </c>
      <c r="F19" t="s">
        <v>155</v>
      </c>
    </row>
    <row r="20" spans="1:6" x14ac:dyDescent="0.25">
      <c r="A20" t="s">
        <v>6</v>
      </c>
      <c r="B20">
        <v>2</v>
      </c>
      <c r="C20">
        <v>2</v>
      </c>
      <c r="D20" t="s">
        <v>34</v>
      </c>
      <c r="E20" t="s">
        <v>21</v>
      </c>
      <c r="F20" t="s">
        <v>156</v>
      </c>
    </row>
    <row r="21" spans="1:6" x14ac:dyDescent="0.25">
      <c r="A21" t="s">
        <v>6</v>
      </c>
      <c r="B21">
        <v>2</v>
      </c>
      <c r="C21">
        <v>3</v>
      </c>
      <c r="D21" t="s">
        <v>34</v>
      </c>
      <c r="E21" t="s">
        <v>15</v>
      </c>
      <c r="F21" t="s">
        <v>138</v>
      </c>
    </row>
    <row r="22" spans="1:6" x14ac:dyDescent="0.25">
      <c r="A22" t="s">
        <v>6</v>
      </c>
      <c r="B22">
        <v>2</v>
      </c>
      <c r="C22">
        <v>4</v>
      </c>
      <c r="D22" t="s">
        <v>34</v>
      </c>
      <c r="E22" t="s">
        <v>16</v>
      </c>
      <c r="F22" t="s">
        <v>139</v>
      </c>
    </row>
    <row r="23" spans="1:6" x14ac:dyDescent="0.25">
      <c r="A23" t="s">
        <v>6</v>
      </c>
      <c r="B23">
        <v>2</v>
      </c>
      <c r="C23">
        <v>5</v>
      </c>
      <c r="D23" t="s">
        <v>34</v>
      </c>
      <c r="E23" t="s">
        <v>9</v>
      </c>
      <c r="F23" t="s">
        <v>140</v>
      </c>
    </row>
    <row r="24" spans="1:6" x14ac:dyDescent="0.25">
      <c r="A24" t="s">
        <v>6</v>
      </c>
      <c r="B24">
        <v>2</v>
      </c>
      <c r="C24">
        <v>6</v>
      </c>
      <c r="D24" t="s">
        <v>34</v>
      </c>
      <c r="E24" t="s">
        <v>10</v>
      </c>
      <c r="F24" t="s">
        <v>141</v>
      </c>
    </row>
    <row r="25" spans="1:6" x14ac:dyDescent="0.25">
      <c r="A25" t="s">
        <v>6</v>
      </c>
      <c r="B25">
        <v>2</v>
      </c>
      <c r="C25">
        <v>7</v>
      </c>
      <c r="D25" t="s">
        <v>34</v>
      </c>
      <c r="E25" t="s">
        <v>17</v>
      </c>
      <c r="F25" t="s">
        <v>142</v>
      </c>
    </row>
    <row r="26" spans="1:6" x14ac:dyDescent="0.25">
      <c r="A26" t="s">
        <v>6</v>
      </c>
      <c r="B26">
        <v>2</v>
      </c>
      <c r="C26">
        <v>8</v>
      </c>
      <c r="D26" t="s">
        <v>34</v>
      </c>
      <c r="E26" t="s">
        <v>18</v>
      </c>
      <c r="F26" t="s">
        <v>148</v>
      </c>
    </row>
    <row r="27" spans="1:6" x14ac:dyDescent="0.25">
      <c r="A27" t="s">
        <v>6</v>
      </c>
      <c r="B27">
        <v>2</v>
      </c>
      <c r="C27">
        <v>1</v>
      </c>
      <c r="D27" t="s">
        <v>35</v>
      </c>
      <c r="E27" t="s">
        <v>24</v>
      </c>
      <c r="F27" t="s">
        <v>149</v>
      </c>
    </row>
    <row r="28" spans="1:6" x14ac:dyDescent="0.25">
      <c r="A28" t="s">
        <v>6</v>
      </c>
      <c r="B28">
        <v>2</v>
      </c>
      <c r="C28">
        <v>2</v>
      </c>
      <c r="D28" t="s">
        <v>35</v>
      </c>
      <c r="E28" t="s">
        <v>25</v>
      </c>
      <c r="F28" t="s">
        <v>150</v>
      </c>
    </row>
    <row r="29" spans="1:6" x14ac:dyDescent="0.25">
      <c r="A29" t="s">
        <v>6</v>
      </c>
      <c r="B29">
        <v>3</v>
      </c>
      <c r="C29">
        <v>1</v>
      </c>
      <c r="D29" t="s">
        <v>36</v>
      </c>
      <c r="E29" t="s">
        <v>26</v>
      </c>
      <c r="F29" t="s">
        <v>151</v>
      </c>
    </row>
    <row r="30" spans="1:6" x14ac:dyDescent="0.25">
      <c r="A30" t="s">
        <v>6</v>
      </c>
      <c r="B30">
        <v>3</v>
      </c>
      <c r="C30">
        <v>2</v>
      </c>
      <c r="D30" t="s">
        <v>36</v>
      </c>
      <c r="E30" t="s">
        <v>27</v>
      </c>
      <c r="F30" t="s">
        <v>152</v>
      </c>
    </row>
    <row r="31" spans="1:6" x14ac:dyDescent="0.25">
      <c r="A31" t="s">
        <v>6</v>
      </c>
      <c r="B31">
        <v>3</v>
      </c>
      <c r="C31">
        <v>1</v>
      </c>
      <c r="D31" t="s">
        <v>34</v>
      </c>
      <c r="E31" t="s">
        <v>24</v>
      </c>
      <c r="F31" t="s">
        <v>149</v>
      </c>
    </row>
    <row r="32" spans="1:6" x14ac:dyDescent="0.25">
      <c r="A32" t="s">
        <v>6</v>
      </c>
      <c r="B32">
        <v>3</v>
      </c>
      <c r="C32">
        <v>2</v>
      </c>
      <c r="D32" t="s">
        <v>34</v>
      </c>
      <c r="E32" t="s">
        <v>25</v>
      </c>
      <c r="F32" t="s">
        <v>150</v>
      </c>
    </row>
    <row r="33" spans="1:6" x14ac:dyDescent="0.25">
      <c r="A33" t="s">
        <v>6</v>
      </c>
      <c r="B33">
        <v>3</v>
      </c>
      <c r="C33">
        <v>3</v>
      </c>
      <c r="D33" t="s">
        <v>34</v>
      </c>
      <c r="E33" t="s">
        <v>15</v>
      </c>
      <c r="F33" t="s">
        <v>138</v>
      </c>
    </row>
    <row r="34" spans="1:6" x14ac:dyDescent="0.25">
      <c r="A34" t="s">
        <v>6</v>
      </c>
      <c r="B34">
        <v>3</v>
      </c>
      <c r="C34">
        <v>4</v>
      </c>
      <c r="D34" t="s">
        <v>34</v>
      </c>
      <c r="E34" t="s">
        <v>16</v>
      </c>
      <c r="F34" t="s">
        <v>139</v>
      </c>
    </row>
    <row r="35" spans="1:6" x14ac:dyDescent="0.25">
      <c r="A35" t="s">
        <v>6</v>
      </c>
      <c r="B35">
        <v>3</v>
      </c>
      <c r="C35">
        <v>5</v>
      </c>
      <c r="D35" t="s">
        <v>34</v>
      </c>
      <c r="E35" t="s">
        <v>9</v>
      </c>
      <c r="F35" t="s">
        <v>140</v>
      </c>
    </row>
    <row r="36" spans="1:6" x14ac:dyDescent="0.25">
      <c r="A36" t="s">
        <v>6</v>
      </c>
      <c r="B36">
        <v>3</v>
      </c>
      <c r="C36">
        <v>6</v>
      </c>
      <c r="D36" t="s">
        <v>34</v>
      </c>
      <c r="E36" t="s">
        <v>10</v>
      </c>
      <c r="F36" t="s">
        <v>141</v>
      </c>
    </row>
    <row r="37" spans="1:6" x14ac:dyDescent="0.25">
      <c r="A37" t="s">
        <v>6</v>
      </c>
      <c r="B37">
        <v>3</v>
      </c>
      <c r="C37">
        <v>7</v>
      </c>
      <c r="D37" t="s">
        <v>34</v>
      </c>
      <c r="E37" t="s">
        <v>17</v>
      </c>
      <c r="F37" t="s">
        <v>142</v>
      </c>
    </row>
    <row r="38" spans="1:6" x14ac:dyDescent="0.25">
      <c r="A38" t="s">
        <v>6</v>
      </c>
      <c r="B38">
        <v>3</v>
      </c>
      <c r="C38">
        <v>8</v>
      </c>
      <c r="D38" t="s">
        <v>34</v>
      </c>
      <c r="E38" t="s">
        <v>18</v>
      </c>
      <c r="F38" t="s">
        <v>148</v>
      </c>
    </row>
    <row r="39" spans="1:6" x14ac:dyDescent="0.25">
      <c r="A39" t="s">
        <v>6</v>
      </c>
      <c r="B39">
        <v>3</v>
      </c>
      <c r="C39">
        <v>1</v>
      </c>
      <c r="D39" t="s">
        <v>35</v>
      </c>
      <c r="E39" t="s">
        <v>28</v>
      </c>
      <c r="F39" t="s">
        <v>143</v>
      </c>
    </row>
    <row r="40" spans="1:6" x14ac:dyDescent="0.25">
      <c r="A40" t="s">
        <v>6</v>
      </c>
      <c r="B40">
        <v>3</v>
      </c>
      <c r="C40">
        <v>2</v>
      </c>
      <c r="D40" t="s">
        <v>35</v>
      </c>
      <c r="E40" t="s">
        <v>29</v>
      </c>
      <c r="F40" t="s">
        <v>144</v>
      </c>
    </row>
    <row r="41" spans="1:6" x14ac:dyDescent="0.25">
      <c r="A41" t="s">
        <v>6</v>
      </c>
      <c r="B41">
        <v>4</v>
      </c>
      <c r="C41">
        <v>1</v>
      </c>
      <c r="D41" t="s">
        <v>36</v>
      </c>
      <c r="E41" t="s">
        <v>15</v>
      </c>
      <c r="F41" t="s">
        <v>138</v>
      </c>
    </row>
    <row r="42" spans="1:6" x14ac:dyDescent="0.25">
      <c r="A42" t="s">
        <v>6</v>
      </c>
      <c r="B42">
        <v>4</v>
      </c>
      <c r="C42">
        <v>2</v>
      </c>
      <c r="D42" t="s">
        <v>36</v>
      </c>
      <c r="E42" t="s">
        <v>16</v>
      </c>
      <c r="F42" t="s">
        <v>139</v>
      </c>
    </row>
    <row r="43" spans="1:6" x14ac:dyDescent="0.25">
      <c r="A43" t="s">
        <v>6</v>
      </c>
      <c r="B43">
        <v>4</v>
      </c>
      <c r="C43">
        <v>3</v>
      </c>
      <c r="D43" t="s">
        <v>36</v>
      </c>
      <c r="E43" t="s">
        <v>9</v>
      </c>
      <c r="F43" t="s">
        <v>140</v>
      </c>
    </row>
    <row r="44" spans="1:6" x14ac:dyDescent="0.25">
      <c r="A44" t="s">
        <v>6</v>
      </c>
      <c r="B44">
        <v>4</v>
      </c>
      <c r="C44">
        <v>4</v>
      </c>
      <c r="D44" t="s">
        <v>36</v>
      </c>
      <c r="E44" t="s">
        <v>10</v>
      </c>
      <c r="F44" t="s">
        <v>141</v>
      </c>
    </row>
    <row r="45" spans="1:6" x14ac:dyDescent="0.25">
      <c r="A45" t="s">
        <v>6</v>
      </c>
      <c r="B45">
        <v>4</v>
      </c>
      <c r="C45">
        <v>5</v>
      </c>
      <c r="D45" t="s">
        <v>36</v>
      </c>
      <c r="E45" t="s">
        <v>17</v>
      </c>
      <c r="F45" t="s">
        <v>142</v>
      </c>
    </row>
    <row r="46" spans="1:6" x14ac:dyDescent="0.25">
      <c r="A46" t="s">
        <v>6</v>
      </c>
      <c r="B46">
        <v>4</v>
      </c>
      <c r="C46">
        <v>6</v>
      </c>
      <c r="D46" t="s">
        <v>36</v>
      </c>
      <c r="E46" t="s">
        <v>18</v>
      </c>
      <c r="F46" t="s">
        <v>148</v>
      </c>
    </row>
    <row r="47" spans="1:6" x14ac:dyDescent="0.25">
      <c r="A47" t="s">
        <v>6</v>
      </c>
      <c r="B47">
        <v>4</v>
      </c>
      <c r="C47">
        <v>1</v>
      </c>
      <c r="D47" t="s">
        <v>34</v>
      </c>
      <c r="E47" t="s">
        <v>28</v>
      </c>
      <c r="F47" t="s">
        <v>143</v>
      </c>
    </row>
    <row r="48" spans="1:6" x14ac:dyDescent="0.25">
      <c r="A48" t="s">
        <v>6</v>
      </c>
      <c r="B48">
        <v>4</v>
      </c>
      <c r="C48">
        <v>2</v>
      </c>
      <c r="D48" t="s">
        <v>34</v>
      </c>
      <c r="E48" t="s">
        <v>29</v>
      </c>
      <c r="F48" t="s">
        <v>146</v>
      </c>
    </row>
    <row r="49" spans="1:6" x14ac:dyDescent="0.25">
      <c r="A49" t="s">
        <v>6</v>
      </c>
      <c r="B49">
        <v>4</v>
      </c>
      <c r="C49">
        <v>3</v>
      </c>
      <c r="D49" t="s">
        <v>34</v>
      </c>
      <c r="E49" t="s">
        <v>30</v>
      </c>
      <c r="F49" t="s">
        <v>145</v>
      </c>
    </row>
    <row r="50" spans="1:6" x14ac:dyDescent="0.25">
      <c r="A50" t="s">
        <v>6</v>
      </c>
      <c r="B50">
        <v>4</v>
      </c>
      <c r="C50">
        <v>4</v>
      </c>
      <c r="D50" t="s">
        <v>34</v>
      </c>
      <c r="E50" t="s">
        <v>31</v>
      </c>
      <c r="F50" t="s">
        <v>147</v>
      </c>
    </row>
    <row r="51" spans="1:6" x14ac:dyDescent="0.25">
      <c r="A51" t="s">
        <v>6</v>
      </c>
      <c r="B51">
        <v>4</v>
      </c>
      <c r="C51">
        <v>5</v>
      </c>
      <c r="D51" t="s">
        <v>34</v>
      </c>
      <c r="E51" t="s">
        <v>19</v>
      </c>
      <c r="F51" t="s">
        <v>136</v>
      </c>
    </row>
    <row r="52" spans="1:6" x14ac:dyDescent="0.25">
      <c r="A52" t="s">
        <v>6</v>
      </c>
      <c r="B52">
        <v>4</v>
      </c>
      <c r="C52">
        <v>1</v>
      </c>
      <c r="D52" t="s">
        <v>35</v>
      </c>
      <c r="E52" t="s">
        <v>15</v>
      </c>
      <c r="F52" t="s">
        <v>138</v>
      </c>
    </row>
    <row r="53" spans="1:6" x14ac:dyDescent="0.25">
      <c r="A53" t="s">
        <v>6</v>
      </c>
      <c r="B53">
        <v>4</v>
      </c>
      <c r="C53">
        <v>2</v>
      </c>
      <c r="D53" t="s">
        <v>35</v>
      </c>
      <c r="E53" t="s">
        <v>16</v>
      </c>
      <c r="F53" t="s">
        <v>139</v>
      </c>
    </row>
    <row r="54" spans="1:6" x14ac:dyDescent="0.25">
      <c r="A54" t="s">
        <v>6</v>
      </c>
      <c r="B54">
        <v>4</v>
      </c>
      <c r="C54">
        <v>3</v>
      </c>
      <c r="D54" t="s">
        <v>35</v>
      </c>
      <c r="E54" t="s">
        <v>9</v>
      </c>
      <c r="F54" t="s">
        <v>140</v>
      </c>
    </row>
    <row r="55" spans="1:6" x14ac:dyDescent="0.25">
      <c r="A55" t="s">
        <v>6</v>
      </c>
      <c r="B55">
        <v>4</v>
      </c>
      <c r="C55">
        <v>4</v>
      </c>
      <c r="D55" t="s">
        <v>35</v>
      </c>
      <c r="E55" t="s">
        <v>10</v>
      </c>
      <c r="F55" t="s">
        <v>141</v>
      </c>
    </row>
    <row r="56" spans="1:6" x14ac:dyDescent="0.25">
      <c r="A56" t="s">
        <v>6</v>
      </c>
      <c r="B56">
        <v>4</v>
      </c>
      <c r="C56">
        <v>5</v>
      </c>
      <c r="D56" t="s">
        <v>35</v>
      </c>
      <c r="E56" t="s">
        <v>17</v>
      </c>
      <c r="F56" t="s">
        <v>142</v>
      </c>
    </row>
    <row r="57" spans="1:6" x14ac:dyDescent="0.25">
      <c r="A57" t="s">
        <v>6</v>
      </c>
      <c r="B57">
        <v>4</v>
      </c>
      <c r="C57">
        <v>6</v>
      </c>
      <c r="D57" t="s">
        <v>35</v>
      </c>
      <c r="E57" t="s">
        <v>18</v>
      </c>
      <c r="F57" t="s">
        <v>148</v>
      </c>
    </row>
    <row r="58" spans="1:6" x14ac:dyDescent="0.25">
      <c r="A58" t="s">
        <v>33</v>
      </c>
      <c r="B58">
        <v>0</v>
      </c>
      <c r="C58">
        <v>1</v>
      </c>
      <c r="D58" t="s">
        <v>34</v>
      </c>
      <c r="E58" t="s">
        <v>14</v>
      </c>
      <c r="F58" t="s">
        <v>137</v>
      </c>
    </row>
    <row r="59" spans="1:6" x14ac:dyDescent="0.25">
      <c r="A59" t="s">
        <v>33</v>
      </c>
      <c r="B59">
        <v>0</v>
      </c>
      <c r="C59">
        <v>2</v>
      </c>
      <c r="D59" t="s">
        <v>34</v>
      </c>
      <c r="E59" t="s">
        <v>30</v>
      </c>
      <c r="F59" t="s">
        <v>145</v>
      </c>
    </row>
    <row r="60" spans="1:6" x14ac:dyDescent="0.25">
      <c r="A60" t="s">
        <v>33</v>
      </c>
      <c r="B60">
        <v>0</v>
      </c>
      <c r="C60">
        <v>3</v>
      </c>
      <c r="D60" t="s">
        <v>34</v>
      </c>
      <c r="E60" t="s">
        <v>31</v>
      </c>
      <c r="F60" t="s">
        <v>147</v>
      </c>
    </row>
    <row r="61" spans="1:6" x14ac:dyDescent="0.25">
      <c r="A61" t="s">
        <v>33</v>
      </c>
      <c r="B61">
        <v>0</v>
      </c>
      <c r="C61">
        <v>1</v>
      </c>
      <c r="D61" t="s">
        <v>35</v>
      </c>
      <c r="E61" t="s">
        <v>19</v>
      </c>
      <c r="F61" t="s">
        <v>136</v>
      </c>
    </row>
    <row r="62" spans="1:6" x14ac:dyDescent="0.25">
      <c r="A62" t="s">
        <v>33</v>
      </c>
      <c r="B62">
        <v>0</v>
      </c>
      <c r="C62">
        <v>2</v>
      </c>
      <c r="D62" t="s">
        <v>35</v>
      </c>
      <c r="E62" t="s">
        <v>17</v>
      </c>
      <c r="F62" t="s">
        <v>142</v>
      </c>
    </row>
    <row r="63" spans="1:6" x14ac:dyDescent="0.25">
      <c r="A63" t="s">
        <v>33</v>
      </c>
      <c r="B63">
        <v>0</v>
      </c>
      <c r="C63">
        <v>3</v>
      </c>
      <c r="D63" t="s">
        <v>35</v>
      </c>
      <c r="E63" t="s">
        <v>18</v>
      </c>
      <c r="F63" t="s">
        <v>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2D81-F822-4696-857E-802420784608}">
  <sheetPr>
    <tabColor theme="5" tint="0.39997558519241921"/>
  </sheetPr>
  <dimension ref="A1:F23"/>
  <sheetViews>
    <sheetView workbookViewId="0">
      <selection sqref="A1:F23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105</v>
      </c>
      <c r="E1" t="s">
        <v>78</v>
      </c>
      <c r="F1" t="s">
        <v>8</v>
      </c>
    </row>
    <row r="2" spans="1:6" x14ac:dyDescent="0.25">
      <c r="A2" t="s">
        <v>76</v>
      </c>
      <c r="B2">
        <f>10</f>
        <v>10</v>
      </c>
      <c r="C2" t="s">
        <v>106</v>
      </c>
      <c r="E2" t="s">
        <v>197</v>
      </c>
      <c r="F2" t="s">
        <v>82</v>
      </c>
    </row>
    <row r="3" spans="1:6" x14ac:dyDescent="0.25">
      <c r="A3" t="s">
        <v>77</v>
      </c>
      <c r="B3">
        <f>1</f>
        <v>1</v>
      </c>
      <c r="C3" t="s">
        <v>106</v>
      </c>
      <c r="E3" t="s">
        <v>79</v>
      </c>
      <c r="F3" t="s">
        <v>94</v>
      </c>
    </row>
    <row r="4" spans="1:6" x14ac:dyDescent="0.25">
      <c r="A4" t="s">
        <v>80</v>
      </c>
      <c r="B4">
        <v>2.5000000000000001E-2</v>
      </c>
      <c r="C4" t="s">
        <v>57</v>
      </c>
      <c r="F4" t="s">
        <v>101</v>
      </c>
    </row>
    <row r="5" spans="1:6" x14ac:dyDescent="0.25">
      <c r="A5" t="s">
        <v>81</v>
      </c>
      <c r="B5">
        <v>5.0000000000000001E-3</v>
      </c>
      <c r="C5" t="s">
        <v>57</v>
      </c>
      <c r="F5" t="s">
        <v>102</v>
      </c>
    </row>
    <row r="6" spans="1:6" x14ac:dyDescent="0.25">
      <c r="A6" t="s">
        <v>115</v>
      </c>
      <c r="B6">
        <f>D6/B10</f>
        <v>1.1111111111111112E-5</v>
      </c>
      <c r="C6" t="s">
        <v>107</v>
      </c>
      <c r="D6">
        <v>1E-3</v>
      </c>
      <c r="F6" t="s">
        <v>122</v>
      </c>
    </row>
    <row r="7" spans="1:6" x14ac:dyDescent="0.25">
      <c r="A7" t="s">
        <v>116</v>
      </c>
      <c r="B7">
        <v>0</v>
      </c>
      <c r="C7" t="s">
        <v>107</v>
      </c>
      <c r="F7" t="s">
        <v>123</v>
      </c>
    </row>
    <row r="8" spans="1:6" x14ac:dyDescent="0.25">
      <c r="A8" t="s">
        <v>117</v>
      </c>
      <c r="B8">
        <f>D8/B10</f>
        <v>0</v>
      </c>
      <c r="C8" t="s">
        <v>107</v>
      </c>
      <c r="E8" t="s">
        <v>162</v>
      </c>
      <c r="F8" t="s">
        <v>124</v>
      </c>
    </row>
    <row r="9" spans="1:6" x14ac:dyDescent="0.25">
      <c r="A9" t="s">
        <v>118</v>
      </c>
      <c r="B9">
        <v>0</v>
      </c>
      <c r="C9" t="s">
        <v>107</v>
      </c>
      <c r="E9" t="s">
        <v>163</v>
      </c>
      <c r="F9" t="s">
        <v>125</v>
      </c>
    </row>
    <row r="10" spans="1:6" x14ac:dyDescent="0.25">
      <c r="A10" t="s">
        <v>196</v>
      </c>
      <c r="B10">
        <f>(300000^2/1000000000)</f>
        <v>90</v>
      </c>
    </row>
    <row r="11" spans="1:6" x14ac:dyDescent="0.25">
      <c r="A11" t="s">
        <v>103</v>
      </c>
      <c r="B11">
        <v>7.0000000000000007E-2</v>
      </c>
      <c r="C11" t="s">
        <v>107</v>
      </c>
      <c r="F11" t="s">
        <v>126</v>
      </c>
    </row>
    <row r="12" spans="1:6" x14ac:dyDescent="0.25">
      <c r="A12" t="s">
        <v>104</v>
      </c>
      <c r="B12">
        <v>0.03</v>
      </c>
      <c r="C12" t="s">
        <v>107</v>
      </c>
      <c r="F12" t="s">
        <v>127</v>
      </c>
    </row>
    <row r="13" spans="1:6" x14ac:dyDescent="0.25">
      <c r="A13" t="s">
        <v>51</v>
      </c>
      <c r="B13">
        <v>10</v>
      </c>
      <c r="C13" t="s">
        <v>57</v>
      </c>
      <c r="F13" t="s">
        <v>128</v>
      </c>
    </row>
    <row r="14" spans="1:6" x14ac:dyDescent="0.25">
      <c r="A14" t="s">
        <v>50</v>
      </c>
      <c r="B14">
        <f>400/50</f>
        <v>8</v>
      </c>
      <c r="C14" t="s">
        <v>57</v>
      </c>
      <c r="E14" t="s">
        <v>192</v>
      </c>
      <c r="F14" t="s">
        <v>131</v>
      </c>
    </row>
    <row r="15" spans="1:6" x14ac:dyDescent="0.25">
      <c r="A15" t="s">
        <v>54</v>
      </c>
      <c r="B15">
        <v>5</v>
      </c>
      <c r="C15" t="s">
        <v>57</v>
      </c>
      <c r="F15" t="s">
        <v>129</v>
      </c>
    </row>
    <row r="16" spans="1:6" x14ac:dyDescent="0.25">
      <c r="A16" t="s">
        <v>53</v>
      </c>
      <c r="B16">
        <f>1200/50</f>
        <v>24</v>
      </c>
      <c r="C16" t="s">
        <v>57</v>
      </c>
      <c r="E16" t="s">
        <v>193</v>
      </c>
      <c r="F16" t="s">
        <v>130</v>
      </c>
    </row>
    <row r="17" spans="1:6" x14ac:dyDescent="0.25">
      <c r="A17" t="s">
        <v>165</v>
      </c>
      <c r="B17">
        <v>1</v>
      </c>
      <c r="F17" t="s">
        <v>164</v>
      </c>
    </row>
    <row r="18" spans="1:6" x14ac:dyDescent="0.25">
      <c r="A18" t="s">
        <v>194</v>
      </c>
      <c r="B18">
        <v>0</v>
      </c>
      <c r="F18" t="s">
        <v>195</v>
      </c>
    </row>
    <row r="19" spans="1:6" x14ac:dyDescent="0.25">
      <c r="A19" t="s">
        <v>157</v>
      </c>
      <c r="B19">
        <v>-1</v>
      </c>
      <c r="F19" t="s">
        <v>158</v>
      </c>
    </row>
    <row r="20" spans="1:6" x14ac:dyDescent="0.25">
      <c r="A20" t="s">
        <v>92</v>
      </c>
      <c r="B20" t="s">
        <v>133</v>
      </c>
      <c r="F20" t="s">
        <v>97</v>
      </c>
    </row>
    <row r="21" spans="1:6" x14ac:dyDescent="0.25">
      <c r="A21" t="s">
        <v>63</v>
      </c>
      <c r="B21" t="s">
        <v>133</v>
      </c>
      <c r="F21" t="s">
        <v>98</v>
      </c>
    </row>
    <row r="22" spans="1:6" x14ac:dyDescent="0.25">
      <c r="A22" t="s">
        <v>65</v>
      </c>
      <c r="B22" t="s">
        <v>133</v>
      </c>
      <c r="F22" t="s">
        <v>99</v>
      </c>
    </row>
    <row r="23" spans="1:6" x14ac:dyDescent="0.25">
      <c r="A23" t="s">
        <v>64</v>
      </c>
      <c r="B23" t="s">
        <v>133</v>
      </c>
      <c r="F23" t="s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DE62-9239-46B0-96F3-42D9FB5E2F3A}">
  <sheetPr>
    <tabColor theme="5" tint="0.39997558519241921"/>
  </sheetPr>
  <dimension ref="A1:E24"/>
  <sheetViews>
    <sheetView workbookViewId="0">
      <selection activeCell="G13" sqref="G13"/>
    </sheetView>
  </sheetViews>
  <sheetFormatPr defaultRowHeight="15" x14ac:dyDescent="0.25"/>
  <cols>
    <col min="2" max="2" width="12" bestFit="1" customWidth="1"/>
    <col min="4" max="4" width="9.42578125" bestFit="1" customWidth="1"/>
  </cols>
  <sheetData>
    <row r="1" spans="1:5" x14ac:dyDescent="0.25">
      <c r="A1" t="s">
        <v>1</v>
      </c>
      <c r="B1" t="s">
        <v>2</v>
      </c>
      <c r="C1" t="s">
        <v>105</v>
      </c>
      <c r="D1" t="s">
        <v>78</v>
      </c>
      <c r="E1" t="s">
        <v>8</v>
      </c>
    </row>
    <row r="2" spans="1:5" x14ac:dyDescent="0.25">
      <c r="A2" t="s">
        <v>76</v>
      </c>
      <c r="B2">
        <f>2*PI()*10</f>
        <v>62.831853071795862</v>
      </c>
      <c r="C2" t="s">
        <v>106</v>
      </c>
      <c r="D2" t="s">
        <v>161</v>
      </c>
      <c r="E2" t="s">
        <v>82</v>
      </c>
    </row>
    <row r="3" spans="1:5" x14ac:dyDescent="0.25">
      <c r="A3" t="s">
        <v>77</v>
      </c>
      <c r="B3">
        <f>2*PI()*50/50</f>
        <v>6.2831853071795862</v>
      </c>
      <c r="C3" t="s">
        <v>106</v>
      </c>
      <c r="D3" t="s">
        <v>79</v>
      </c>
      <c r="E3" t="s">
        <v>94</v>
      </c>
    </row>
    <row r="4" spans="1:5" x14ac:dyDescent="0.25">
      <c r="A4" t="s">
        <v>80</v>
      </c>
      <c r="B4">
        <v>2.5000000000000001E-2</v>
      </c>
      <c r="C4" t="s">
        <v>57</v>
      </c>
      <c r="E4" t="s">
        <v>101</v>
      </c>
    </row>
    <row r="5" spans="1:5" x14ac:dyDescent="0.25">
      <c r="A5" t="s">
        <v>81</v>
      </c>
      <c r="B5">
        <v>0.1</v>
      </c>
      <c r="C5" t="s">
        <v>57</v>
      </c>
      <c r="E5" t="s">
        <v>102</v>
      </c>
    </row>
    <row r="6" spans="1:5" x14ac:dyDescent="0.25">
      <c r="A6" t="s">
        <v>115</v>
      </c>
      <c r="B6">
        <f>0.001/(300000^2/1000000000)</f>
        <v>1.1111111111111112E-5</v>
      </c>
      <c r="C6" t="s">
        <v>107</v>
      </c>
      <c r="E6" t="s">
        <v>122</v>
      </c>
    </row>
    <row r="7" spans="1:5" x14ac:dyDescent="0.25">
      <c r="A7" t="s">
        <v>116</v>
      </c>
      <c r="B7">
        <v>0</v>
      </c>
      <c r="C7" t="s">
        <v>107</v>
      </c>
      <c r="E7" t="s">
        <v>123</v>
      </c>
    </row>
    <row r="8" spans="1:5" x14ac:dyDescent="0.25">
      <c r="A8" t="s">
        <v>117</v>
      </c>
      <c r="B8">
        <v>0</v>
      </c>
      <c r="C8" t="s">
        <v>107</v>
      </c>
      <c r="E8" t="s">
        <v>124</v>
      </c>
    </row>
    <row r="9" spans="1:5" x14ac:dyDescent="0.25">
      <c r="A9" t="s">
        <v>118</v>
      </c>
      <c r="B9">
        <v>0</v>
      </c>
      <c r="C9" t="s">
        <v>107</v>
      </c>
      <c r="E9" t="s">
        <v>125</v>
      </c>
    </row>
    <row r="10" spans="1:5" x14ac:dyDescent="0.25">
      <c r="A10" t="s">
        <v>103</v>
      </c>
      <c r="B10">
        <v>0</v>
      </c>
      <c r="C10" t="s">
        <v>107</v>
      </c>
      <c r="E10" t="s">
        <v>126</v>
      </c>
    </row>
    <row r="11" spans="1:5" x14ac:dyDescent="0.25">
      <c r="A11" t="s">
        <v>104</v>
      </c>
      <c r="B11">
        <v>0</v>
      </c>
      <c r="C11" t="s">
        <v>107</v>
      </c>
      <c r="E11" t="s">
        <v>127</v>
      </c>
    </row>
    <row r="12" spans="1:5" x14ac:dyDescent="0.25">
      <c r="A12" t="s">
        <v>51</v>
      </c>
      <c r="B12">
        <v>2.2999999999999998</v>
      </c>
      <c r="C12" t="s">
        <v>57</v>
      </c>
      <c r="E12" t="s">
        <v>128</v>
      </c>
    </row>
    <row r="13" spans="1:5" x14ac:dyDescent="0.25">
      <c r="A13" t="s">
        <v>50</v>
      </c>
      <c r="B13">
        <v>0.05</v>
      </c>
      <c r="C13" t="s">
        <v>57</v>
      </c>
      <c r="E13" t="s">
        <v>131</v>
      </c>
    </row>
    <row r="14" spans="1:5" x14ac:dyDescent="0.25">
      <c r="A14" t="s">
        <v>54</v>
      </c>
      <c r="B14">
        <v>1.7</v>
      </c>
      <c r="C14" t="s">
        <v>57</v>
      </c>
      <c r="E14" t="s">
        <v>129</v>
      </c>
    </row>
    <row r="15" spans="1:5" x14ac:dyDescent="0.25">
      <c r="A15" t="s">
        <v>53</v>
      </c>
      <c r="B15">
        <v>1E-4</v>
      </c>
      <c r="C15" t="s">
        <v>57</v>
      </c>
      <c r="E15" t="s">
        <v>130</v>
      </c>
    </row>
    <row r="16" spans="1:5" x14ac:dyDescent="0.25">
      <c r="A16" t="s">
        <v>112</v>
      </c>
      <c r="B16">
        <v>0</v>
      </c>
      <c r="C16" t="s">
        <v>107</v>
      </c>
      <c r="D16" t="s">
        <v>114</v>
      </c>
      <c r="E16" t="s">
        <v>113</v>
      </c>
    </row>
    <row r="17" spans="1:5" x14ac:dyDescent="0.25">
      <c r="A17" t="s">
        <v>52</v>
      </c>
      <c r="B17">
        <v>0</v>
      </c>
      <c r="D17" t="s">
        <v>114</v>
      </c>
      <c r="E17" t="s">
        <v>132</v>
      </c>
    </row>
    <row r="18" spans="1:5" x14ac:dyDescent="0.25">
      <c r="A18" t="s">
        <v>157</v>
      </c>
      <c r="B18">
        <v>-1</v>
      </c>
      <c r="E18" t="s">
        <v>158</v>
      </c>
    </row>
    <row r="19" spans="1:5" x14ac:dyDescent="0.25">
      <c r="A19" t="s">
        <v>62</v>
      </c>
      <c r="B19" t="s">
        <v>133</v>
      </c>
      <c r="E19" t="s">
        <v>95</v>
      </c>
    </row>
    <row r="20" spans="1:5" x14ac:dyDescent="0.25">
      <c r="A20" t="s">
        <v>61</v>
      </c>
      <c r="B20" t="s">
        <v>133</v>
      </c>
      <c r="E20" t="s">
        <v>96</v>
      </c>
    </row>
    <row r="21" spans="1:5" x14ac:dyDescent="0.25">
      <c r="A21" t="s">
        <v>92</v>
      </c>
      <c r="B21" t="s">
        <v>133</v>
      </c>
      <c r="E21" t="s">
        <v>97</v>
      </c>
    </row>
    <row r="22" spans="1:5" x14ac:dyDescent="0.25">
      <c r="A22" t="s">
        <v>63</v>
      </c>
      <c r="B22" t="s">
        <v>133</v>
      </c>
      <c r="E22" t="s">
        <v>98</v>
      </c>
    </row>
    <row r="23" spans="1:5" x14ac:dyDescent="0.25">
      <c r="A23" t="s">
        <v>65</v>
      </c>
      <c r="B23" t="s">
        <v>133</v>
      </c>
      <c r="E23" t="s">
        <v>99</v>
      </c>
    </row>
    <row r="24" spans="1:5" x14ac:dyDescent="0.25">
      <c r="A24" t="s">
        <v>64</v>
      </c>
      <c r="B24" t="s">
        <v>133</v>
      </c>
      <c r="E24" t="s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72E2-D87A-43AF-B0E2-7C55DB7E7A6B}">
  <sheetPr>
    <tabColor theme="5" tint="0.59999389629810485"/>
  </sheetPr>
  <dimension ref="A1:M9"/>
  <sheetViews>
    <sheetView workbookViewId="0">
      <selection activeCell="C6" sqref="A1:L8"/>
    </sheetView>
  </sheetViews>
  <sheetFormatPr defaultRowHeight="15" x14ac:dyDescent="0.25"/>
  <cols>
    <col min="2" max="12" width="7.85546875" customWidth="1"/>
  </cols>
  <sheetData>
    <row r="1" spans="1:13" x14ac:dyDescent="0.25">
      <c r="B1" s="2" t="s">
        <v>3</v>
      </c>
      <c r="C1" t="s">
        <v>4</v>
      </c>
      <c r="D1" t="s">
        <v>5</v>
      </c>
      <c r="E1" s="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s="2"/>
    </row>
    <row r="2" spans="1:13" x14ac:dyDescent="0.25">
      <c r="A2" s="4" t="s">
        <v>86</v>
      </c>
      <c r="B2" s="5"/>
      <c r="C2" s="4"/>
      <c r="D2" s="4"/>
      <c r="E2" s="5">
        <v>1</v>
      </c>
      <c r="F2" s="4">
        <v>-1</v>
      </c>
      <c r="G2" s="4"/>
      <c r="H2" s="4"/>
      <c r="I2" s="4"/>
      <c r="J2" s="4"/>
      <c r="K2" s="4"/>
      <c r="L2" s="6"/>
      <c r="M2" s="2"/>
    </row>
    <row r="3" spans="1:13" x14ac:dyDescent="0.25">
      <c r="A3" t="s">
        <v>87</v>
      </c>
      <c r="B3" s="2"/>
      <c r="C3" s="1" t="s">
        <v>69</v>
      </c>
      <c r="E3" s="2"/>
      <c r="I3" t="s">
        <v>70</v>
      </c>
      <c r="J3" t="s">
        <v>71</v>
      </c>
      <c r="K3" t="s">
        <v>72</v>
      </c>
      <c r="L3" t="s">
        <v>73</v>
      </c>
      <c r="M3" s="2"/>
    </row>
    <row r="4" spans="1:13" x14ac:dyDescent="0.25">
      <c r="A4" t="s">
        <v>88</v>
      </c>
      <c r="B4" s="2"/>
      <c r="D4" s="1" t="s">
        <v>69</v>
      </c>
      <c r="E4" s="2"/>
      <c r="I4" t="s">
        <v>71</v>
      </c>
      <c r="J4" s="1" t="s">
        <v>74</v>
      </c>
      <c r="K4" s="1" t="s">
        <v>75</v>
      </c>
      <c r="L4" t="s">
        <v>72</v>
      </c>
      <c r="M4" s="2"/>
    </row>
    <row r="5" spans="1:13" x14ac:dyDescent="0.25">
      <c r="A5" s="4" t="s">
        <v>37</v>
      </c>
      <c r="B5" s="5">
        <v>1</v>
      </c>
      <c r="C5" s="7"/>
      <c r="D5" s="4"/>
      <c r="E5" s="5"/>
      <c r="F5" s="4"/>
      <c r="G5" s="4"/>
      <c r="H5" s="4"/>
      <c r="I5" s="4"/>
      <c r="J5" s="4"/>
      <c r="K5" s="4"/>
      <c r="L5" s="6"/>
      <c r="M5" s="2"/>
    </row>
    <row r="6" spans="1:13" x14ac:dyDescent="0.25">
      <c r="A6" t="s">
        <v>38</v>
      </c>
      <c r="B6" s="2"/>
      <c r="C6" s="1" t="s">
        <v>160</v>
      </c>
      <c r="E6" s="2"/>
      <c r="M6" s="2"/>
    </row>
    <row r="7" spans="1:13" x14ac:dyDescent="0.25">
      <c r="A7" t="s">
        <v>39</v>
      </c>
      <c r="B7" s="2"/>
      <c r="D7" s="10" t="s">
        <v>159</v>
      </c>
      <c r="E7" s="2"/>
      <c r="M7" s="2"/>
    </row>
    <row r="8" spans="1:13" x14ac:dyDescent="0.25">
      <c r="A8" t="s">
        <v>66</v>
      </c>
      <c r="B8" s="2"/>
      <c r="E8" s="2"/>
      <c r="M8" s="2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9AAD-3CE8-45BC-8A41-C8937EF8AFF1}">
  <sheetPr>
    <tabColor theme="5" tint="0.59999389629810485"/>
  </sheetPr>
  <dimension ref="A1:L6"/>
  <sheetViews>
    <sheetView workbookViewId="0">
      <selection activeCell="J3" sqref="J3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4"/>
      <c r="G2" s="4"/>
      <c r="H2" s="4">
        <v>-1</v>
      </c>
      <c r="I2" s="4"/>
      <c r="J2" s="7" t="s">
        <v>49</v>
      </c>
      <c r="K2" s="8" t="s">
        <v>111</v>
      </c>
      <c r="L2" s="2"/>
    </row>
    <row r="3" spans="1:12" x14ac:dyDescent="0.25">
      <c r="A3" t="s">
        <v>87</v>
      </c>
      <c r="B3" s="2"/>
      <c r="C3" s="1"/>
      <c r="D3" s="2"/>
      <c r="E3">
        <v>1</v>
      </c>
      <c r="I3">
        <v>-1</v>
      </c>
      <c r="J3" s="1" t="s">
        <v>110</v>
      </c>
      <c r="K3" s="1" t="s">
        <v>49</v>
      </c>
      <c r="L3" s="2"/>
    </row>
    <row r="4" spans="1:12" x14ac:dyDescent="0.25">
      <c r="A4" s="4" t="s">
        <v>37</v>
      </c>
      <c r="B4" s="5" t="s">
        <v>50</v>
      </c>
      <c r="C4" s="7"/>
      <c r="D4" s="5" t="s">
        <v>51</v>
      </c>
      <c r="E4" s="4"/>
      <c r="F4" s="4"/>
      <c r="G4" s="4"/>
      <c r="H4" s="7" t="s">
        <v>56</v>
      </c>
      <c r="I4" s="7" t="s">
        <v>109</v>
      </c>
      <c r="J4" s="4" t="s">
        <v>52</v>
      </c>
      <c r="K4" s="6"/>
      <c r="L4" s="2"/>
    </row>
    <row r="5" spans="1:12" x14ac:dyDescent="0.25">
      <c r="A5" t="s">
        <v>38</v>
      </c>
      <c r="B5" s="2"/>
      <c r="C5" t="s">
        <v>50</v>
      </c>
      <c r="D5" s="2"/>
      <c r="E5" t="s">
        <v>51</v>
      </c>
      <c r="H5" s="1" t="s">
        <v>108</v>
      </c>
      <c r="I5" s="1" t="s">
        <v>56</v>
      </c>
      <c r="K5" t="s">
        <v>52</v>
      </c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58EF-34C1-4331-AC7D-6038CA313D44}">
  <sheetPr>
    <tabColor theme="5" tint="0.59999389629810485"/>
  </sheetPr>
  <dimension ref="A1:L6"/>
  <sheetViews>
    <sheetView workbookViewId="0">
      <selection activeCell="G3" sqref="G3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4">
        <v>-1</v>
      </c>
      <c r="G2" s="4"/>
      <c r="H2" s="4"/>
      <c r="I2" s="4"/>
      <c r="J2" s="7"/>
      <c r="K2" s="8"/>
      <c r="L2" s="2"/>
    </row>
    <row r="3" spans="1:12" x14ac:dyDescent="0.25">
      <c r="A3" t="s">
        <v>87</v>
      </c>
      <c r="B3" s="2"/>
      <c r="C3" s="1"/>
      <c r="D3" s="2"/>
      <c r="E3">
        <v>1</v>
      </c>
      <c r="G3">
        <v>-1</v>
      </c>
      <c r="J3" s="1"/>
      <c r="K3" s="1"/>
      <c r="L3" s="2"/>
    </row>
    <row r="4" spans="1:12" x14ac:dyDescent="0.25">
      <c r="A4" s="4" t="s">
        <v>37</v>
      </c>
      <c r="B4" s="5" t="s">
        <v>53</v>
      </c>
      <c r="C4" s="7"/>
      <c r="D4" s="5" t="s">
        <v>54</v>
      </c>
      <c r="E4" s="4"/>
      <c r="F4" s="7" t="s">
        <v>55</v>
      </c>
      <c r="G4" s="7" t="s">
        <v>84</v>
      </c>
      <c r="H4" s="7"/>
      <c r="I4" s="7"/>
      <c r="J4" s="4"/>
      <c r="K4" s="6"/>
      <c r="L4" s="2"/>
    </row>
    <row r="5" spans="1:12" x14ac:dyDescent="0.25">
      <c r="A5" t="s">
        <v>38</v>
      </c>
      <c r="B5" s="2"/>
      <c r="C5" t="s">
        <v>53</v>
      </c>
      <c r="D5" s="2"/>
      <c r="E5" t="s">
        <v>54</v>
      </c>
      <c r="F5" t="s">
        <v>83</v>
      </c>
      <c r="G5" s="1" t="s">
        <v>55</v>
      </c>
      <c r="H5" s="1"/>
      <c r="I5" s="1"/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62D9-5CA2-4B93-873C-46476C18E452}">
  <sheetPr>
    <tabColor theme="4" tint="0.39997558519241921"/>
  </sheetPr>
  <dimension ref="A1:J30"/>
  <sheetViews>
    <sheetView workbookViewId="0">
      <selection activeCell="B1" sqref="B1:H30"/>
    </sheetView>
  </sheetViews>
  <sheetFormatPr defaultRowHeight="15" x14ac:dyDescent="0.25"/>
  <cols>
    <col min="2" max="2" width="12.7109375" bestFit="1" customWidth="1"/>
    <col min="3" max="3" width="12" bestFit="1" customWidth="1"/>
    <col min="6" max="6" width="9.85546875" bestFit="1" customWidth="1"/>
    <col min="7" max="7" width="20" bestFit="1" customWidth="1"/>
  </cols>
  <sheetData>
    <row r="1" spans="1:10" s="22" customFormat="1" x14ac:dyDescent="0.25">
      <c r="A1" s="22" t="s">
        <v>1</v>
      </c>
      <c r="B1" s="22" t="s">
        <v>134</v>
      </c>
      <c r="C1" s="22" t="s">
        <v>2</v>
      </c>
      <c r="D1" s="22" t="s">
        <v>105</v>
      </c>
      <c r="E1" s="22" t="s">
        <v>289</v>
      </c>
      <c r="F1" s="22" t="s">
        <v>322</v>
      </c>
      <c r="G1" s="22" t="s">
        <v>78</v>
      </c>
      <c r="H1" s="22" t="s">
        <v>8</v>
      </c>
    </row>
    <row r="2" spans="1:10" x14ac:dyDescent="0.25">
      <c r="A2" t="s">
        <v>76</v>
      </c>
      <c r="B2" t="s">
        <v>291</v>
      </c>
      <c r="C2">
        <f>E2*2*PI()/IF(F2=1,2*PI(),1)</f>
        <v>314.15926535897933</v>
      </c>
      <c r="D2" t="s">
        <v>106</v>
      </c>
      <c r="E2">
        <v>50</v>
      </c>
      <c r="F2">
        <v>0</v>
      </c>
      <c r="G2" t="s">
        <v>288</v>
      </c>
      <c r="H2" t="s">
        <v>82</v>
      </c>
    </row>
    <row r="3" spans="1:10" x14ac:dyDescent="0.25">
      <c r="A3" t="s">
        <v>248</v>
      </c>
      <c r="B3" t="s">
        <v>330</v>
      </c>
      <c r="C3">
        <f>E3*50*2*PI()/IF(F3=1,2*PI(),1)</f>
        <v>3141.5926535897929</v>
      </c>
      <c r="D3" t="s">
        <v>106</v>
      </c>
      <c r="E3">
        <v>10</v>
      </c>
      <c r="F3">
        <v>0</v>
      </c>
      <c r="G3" t="s">
        <v>288</v>
      </c>
      <c r="H3" t="s">
        <v>82</v>
      </c>
    </row>
    <row r="4" spans="1:10" x14ac:dyDescent="0.25">
      <c r="A4" t="s">
        <v>249</v>
      </c>
      <c r="B4" t="s">
        <v>331</v>
      </c>
      <c r="C4">
        <f>E4*50*2*PI()/IF(F4=1,2*PI(),1)</f>
        <v>9424.7779607693792</v>
      </c>
      <c r="D4" t="s">
        <v>106</v>
      </c>
      <c r="E4">
        <v>30</v>
      </c>
      <c r="F4">
        <v>0</v>
      </c>
      <c r="G4" t="s">
        <v>288</v>
      </c>
      <c r="H4" t="s">
        <v>82</v>
      </c>
    </row>
    <row r="5" spans="1:10" x14ac:dyDescent="0.25">
      <c r="A5" t="s">
        <v>247</v>
      </c>
      <c r="B5" t="s">
        <v>293</v>
      </c>
      <c r="C5">
        <v>0.9</v>
      </c>
      <c r="H5" t="s">
        <v>290</v>
      </c>
    </row>
    <row r="6" spans="1:10" x14ac:dyDescent="0.25">
      <c r="A6" t="s">
        <v>77</v>
      </c>
      <c r="B6" t="s">
        <v>292</v>
      </c>
      <c r="C6">
        <v>1</v>
      </c>
      <c r="D6" t="s">
        <v>106</v>
      </c>
      <c r="G6" t="s">
        <v>79</v>
      </c>
      <c r="H6" t="s">
        <v>94</v>
      </c>
    </row>
    <row r="7" spans="1:10" x14ac:dyDescent="0.25">
      <c r="A7" t="s">
        <v>241</v>
      </c>
      <c r="B7" t="s">
        <v>294</v>
      </c>
      <c r="C7">
        <f>E7/IF(F7=1,2*PI(),1)</f>
        <v>5000</v>
      </c>
      <c r="D7" t="s">
        <v>106</v>
      </c>
      <c r="E7">
        <v>5000</v>
      </c>
      <c r="F7">
        <v>0</v>
      </c>
      <c r="H7" t="s">
        <v>242</v>
      </c>
    </row>
    <row r="8" spans="1:10" x14ac:dyDescent="0.25">
      <c r="A8" t="s">
        <v>80</v>
      </c>
      <c r="B8" t="s">
        <v>80</v>
      </c>
      <c r="C8">
        <v>2.5000000000000001E-2</v>
      </c>
      <c r="D8" t="s">
        <v>57</v>
      </c>
      <c r="H8" t="s">
        <v>101</v>
      </c>
    </row>
    <row r="9" spans="1:10" x14ac:dyDescent="0.25">
      <c r="A9" t="s">
        <v>81</v>
      </c>
      <c r="B9" t="s">
        <v>81</v>
      </c>
      <c r="C9">
        <v>5.0000000000000001E-3</v>
      </c>
      <c r="D9" t="s">
        <v>57</v>
      </c>
      <c r="H9" t="s">
        <v>102</v>
      </c>
    </row>
    <row r="10" spans="1:10" x14ac:dyDescent="0.25">
      <c r="A10" t="s">
        <v>115</v>
      </c>
      <c r="B10" t="s">
        <v>295</v>
      </c>
      <c r="C10">
        <f>E10</f>
        <v>2E-3</v>
      </c>
      <c r="D10" t="s">
        <v>107</v>
      </c>
      <c r="E10">
        <v>2E-3</v>
      </c>
      <c r="H10" t="s">
        <v>122</v>
      </c>
    </row>
    <row r="11" spans="1:10" x14ac:dyDescent="0.25">
      <c r="A11" t="s">
        <v>116</v>
      </c>
      <c r="B11" t="s">
        <v>296</v>
      </c>
      <c r="C11">
        <f>E11</f>
        <v>0</v>
      </c>
      <c r="D11" t="s">
        <v>107</v>
      </c>
      <c r="H11" t="s">
        <v>123</v>
      </c>
    </row>
    <row r="12" spans="1:10" x14ac:dyDescent="0.25">
      <c r="A12" t="s">
        <v>117</v>
      </c>
      <c r="B12" t="s">
        <v>297</v>
      </c>
      <c r="C12">
        <v>0</v>
      </c>
      <c r="D12" t="s">
        <v>107</v>
      </c>
      <c r="G12" t="s">
        <v>162</v>
      </c>
      <c r="H12" t="s">
        <v>124</v>
      </c>
      <c r="J12">
        <f>SIN(ATAN(7.5))/3</f>
        <v>0.33040930022754489</v>
      </c>
    </row>
    <row r="13" spans="1:10" x14ac:dyDescent="0.25">
      <c r="A13" t="s">
        <v>118</v>
      </c>
      <c r="B13" t="s">
        <v>298</v>
      </c>
      <c r="C13">
        <v>0</v>
      </c>
      <c r="D13" t="s">
        <v>107</v>
      </c>
      <c r="G13" t="s">
        <v>163</v>
      </c>
      <c r="H13" t="s">
        <v>125</v>
      </c>
    </row>
    <row r="14" spans="1:10" x14ac:dyDescent="0.25">
      <c r="A14" t="s">
        <v>196</v>
      </c>
      <c r="B14" t="s">
        <v>196</v>
      </c>
      <c r="C14">
        <f>(300000^2/1000000000)</f>
        <v>90</v>
      </c>
    </row>
    <row r="15" spans="1:10" x14ac:dyDescent="0.25">
      <c r="A15" t="s">
        <v>103</v>
      </c>
      <c r="B15" t="s">
        <v>103</v>
      </c>
      <c r="C15">
        <v>7.0000000000000007E-2</v>
      </c>
      <c r="D15" t="s">
        <v>107</v>
      </c>
      <c r="H15" t="s">
        <v>126</v>
      </c>
    </row>
    <row r="16" spans="1:10" x14ac:dyDescent="0.25">
      <c r="A16" t="s">
        <v>104</v>
      </c>
      <c r="B16" t="s">
        <v>104</v>
      </c>
      <c r="C16">
        <v>0.03</v>
      </c>
      <c r="D16" t="s">
        <v>107</v>
      </c>
      <c r="H16" t="s">
        <v>127</v>
      </c>
    </row>
    <row r="17" spans="1:8" x14ac:dyDescent="0.25">
      <c r="A17" t="s">
        <v>51</v>
      </c>
      <c r="B17" t="s">
        <v>299</v>
      </c>
      <c r="C17">
        <v>10</v>
      </c>
      <c r="D17" t="s">
        <v>57</v>
      </c>
      <c r="H17" t="s">
        <v>128</v>
      </c>
    </row>
    <row r="18" spans="1:8" x14ac:dyDescent="0.25">
      <c r="A18" t="s">
        <v>50</v>
      </c>
      <c r="B18" t="s">
        <v>300</v>
      </c>
      <c r="C18">
        <f t="shared" ref="C18" si="0">E18*2*PI()/IF(F18=1,2*PI(),1)</f>
        <v>1256.6370614359173</v>
      </c>
      <c r="D18" t="s">
        <v>57</v>
      </c>
      <c r="E18">
        <v>200</v>
      </c>
      <c r="F18">
        <v>0</v>
      </c>
      <c r="G18" t="s">
        <v>192</v>
      </c>
      <c r="H18" t="s">
        <v>131</v>
      </c>
    </row>
    <row r="19" spans="1:8" x14ac:dyDescent="0.25">
      <c r="A19" t="s">
        <v>54</v>
      </c>
      <c r="B19" t="s">
        <v>301</v>
      </c>
      <c r="C19">
        <v>5</v>
      </c>
      <c r="D19" t="s">
        <v>57</v>
      </c>
      <c r="H19" t="s">
        <v>129</v>
      </c>
    </row>
    <row r="20" spans="1:8" x14ac:dyDescent="0.25">
      <c r="A20" t="s">
        <v>53</v>
      </c>
      <c r="B20" t="s">
        <v>302</v>
      </c>
      <c r="C20">
        <f t="shared" ref="C20" si="1">E20*2*PI()/IF(F20=1,2*PI(),1)</f>
        <v>3141.5926535897929</v>
      </c>
      <c r="D20" t="s">
        <v>57</v>
      </c>
      <c r="E20">
        <v>500</v>
      </c>
      <c r="F20">
        <v>0</v>
      </c>
      <c r="G20" t="s">
        <v>193</v>
      </c>
      <c r="H20" t="s">
        <v>130</v>
      </c>
    </row>
    <row r="21" spans="1:8" x14ac:dyDescent="0.25">
      <c r="A21" t="s">
        <v>165</v>
      </c>
      <c r="B21" t="s">
        <v>303</v>
      </c>
      <c r="C21">
        <v>1</v>
      </c>
      <c r="H21" t="s">
        <v>164</v>
      </c>
    </row>
    <row r="22" spans="1:8" x14ac:dyDescent="0.25">
      <c r="A22" t="s">
        <v>194</v>
      </c>
      <c r="B22" t="s">
        <v>304</v>
      </c>
      <c r="C22">
        <v>0</v>
      </c>
      <c r="H22" t="s">
        <v>195</v>
      </c>
    </row>
    <row r="23" spans="1:8" x14ac:dyDescent="0.25">
      <c r="A23" t="s">
        <v>157</v>
      </c>
      <c r="B23" t="s">
        <v>305</v>
      </c>
      <c r="C23">
        <v>-1</v>
      </c>
      <c r="H23" t="s">
        <v>158</v>
      </c>
    </row>
    <row r="24" spans="1:8" x14ac:dyDescent="0.25">
      <c r="A24" t="s">
        <v>92</v>
      </c>
      <c r="B24" t="s">
        <v>306</v>
      </c>
      <c r="C24" t="s">
        <v>133</v>
      </c>
      <c r="H24" t="s">
        <v>97</v>
      </c>
    </row>
    <row r="25" spans="1:8" x14ac:dyDescent="0.25">
      <c r="A25" t="s">
        <v>63</v>
      </c>
      <c r="B25" t="s">
        <v>307</v>
      </c>
      <c r="C25" t="s">
        <v>133</v>
      </c>
      <c r="H25" t="s">
        <v>98</v>
      </c>
    </row>
    <row r="26" spans="1:8" x14ac:dyDescent="0.25">
      <c r="A26" t="s">
        <v>65</v>
      </c>
      <c r="B26" t="s">
        <v>308</v>
      </c>
      <c r="C26" t="s">
        <v>133</v>
      </c>
      <c r="H26" t="s">
        <v>99</v>
      </c>
    </row>
    <row r="27" spans="1:8" x14ac:dyDescent="0.25">
      <c r="A27" t="s">
        <v>64</v>
      </c>
      <c r="B27" t="s">
        <v>309</v>
      </c>
      <c r="C27" t="s">
        <v>133</v>
      </c>
      <c r="H27" t="s">
        <v>100</v>
      </c>
    </row>
    <row r="28" spans="1:8" x14ac:dyDescent="0.25">
      <c r="A28" t="s">
        <v>223</v>
      </c>
      <c r="B28" t="s">
        <v>310</v>
      </c>
      <c r="C28" t="s">
        <v>133</v>
      </c>
      <c r="H28" t="s">
        <v>315</v>
      </c>
    </row>
    <row r="29" spans="1:8" x14ac:dyDescent="0.25">
      <c r="A29" t="s">
        <v>226</v>
      </c>
      <c r="B29" t="s">
        <v>311</v>
      </c>
      <c r="C29" t="s">
        <v>133</v>
      </c>
      <c r="H29" t="s">
        <v>313</v>
      </c>
    </row>
    <row r="30" spans="1:8" x14ac:dyDescent="0.25">
      <c r="A30" t="s">
        <v>227</v>
      </c>
      <c r="B30" t="s">
        <v>312</v>
      </c>
      <c r="C30" t="s">
        <v>133</v>
      </c>
      <c r="H30" t="s">
        <v>314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6CEC-D86C-4EBB-9594-1FD5832DEBAF}">
  <sheetPr>
    <tabColor theme="5" tint="0.59999389629810485"/>
  </sheetPr>
  <dimension ref="A1:M14"/>
  <sheetViews>
    <sheetView workbookViewId="0">
      <selection activeCell="K14" sqref="K14"/>
    </sheetView>
  </sheetViews>
  <sheetFormatPr defaultRowHeight="15" x14ac:dyDescent="0.25"/>
  <sheetData>
    <row r="1" spans="1:13" x14ac:dyDescent="0.25">
      <c r="B1" s="2" t="s">
        <v>3</v>
      </c>
      <c r="C1" t="s">
        <v>4</v>
      </c>
      <c r="D1" t="s">
        <v>5</v>
      </c>
      <c r="E1" t="s">
        <v>58</v>
      </c>
      <c r="F1" t="s">
        <v>59</v>
      </c>
      <c r="G1" t="s">
        <v>60</v>
      </c>
      <c r="H1" s="2" t="s">
        <v>40</v>
      </c>
      <c r="I1" t="s">
        <v>41</v>
      </c>
      <c r="J1" t="s">
        <v>42</v>
      </c>
      <c r="K1" t="s">
        <v>43</v>
      </c>
      <c r="L1" t="s">
        <v>44</v>
      </c>
      <c r="M1" s="2"/>
    </row>
    <row r="2" spans="1:13" x14ac:dyDescent="0.25">
      <c r="A2" s="4" t="s">
        <v>86</v>
      </c>
      <c r="B2" s="9" t="s">
        <v>121</v>
      </c>
      <c r="C2" s="4" t="s">
        <v>77</v>
      </c>
      <c r="D2" s="4"/>
      <c r="E2" s="4"/>
      <c r="F2" s="4"/>
      <c r="G2" s="4"/>
      <c r="H2" s="9" t="s">
        <v>119</v>
      </c>
      <c r="I2" s="4"/>
      <c r="J2" s="6" t="s">
        <v>120</v>
      </c>
      <c r="K2" s="6"/>
      <c r="L2" s="6" t="s">
        <v>61</v>
      </c>
      <c r="M2" s="2"/>
    </row>
    <row r="3" spans="1:13" x14ac:dyDescent="0.25">
      <c r="A3" t="s">
        <v>87</v>
      </c>
      <c r="B3" s="3" t="s">
        <v>85</v>
      </c>
      <c r="C3" s="1" t="s">
        <v>121</v>
      </c>
      <c r="H3" s="2"/>
      <c r="I3" t="s">
        <v>119</v>
      </c>
      <c r="K3" t="s">
        <v>120</v>
      </c>
      <c r="L3" t="s">
        <v>62</v>
      </c>
      <c r="M3" s="2"/>
    </row>
    <row r="4" spans="1:13" x14ac:dyDescent="0.25">
      <c r="A4" t="s">
        <v>88</v>
      </c>
      <c r="B4" s="2"/>
      <c r="C4" s="1"/>
      <c r="E4" t="s">
        <v>77</v>
      </c>
      <c r="F4" s="1"/>
      <c r="G4" s="1"/>
      <c r="H4" s="3"/>
      <c r="J4">
        <v>1</v>
      </c>
      <c r="L4" t="s">
        <v>63</v>
      </c>
      <c r="M4" s="2"/>
    </row>
    <row r="5" spans="1:13" x14ac:dyDescent="0.25">
      <c r="A5" t="s">
        <v>89</v>
      </c>
      <c r="B5" s="2"/>
      <c r="D5" s="1" t="s">
        <v>85</v>
      </c>
      <c r="G5" s="1"/>
      <c r="H5" s="3"/>
      <c r="I5" s="1"/>
      <c r="K5">
        <v>1</v>
      </c>
      <c r="L5" s="1" t="s">
        <v>93</v>
      </c>
      <c r="M5" s="2"/>
    </row>
    <row r="6" spans="1:13" x14ac:dyDescent="0.25">
      <c r="A6" t="s">
        <v>90</v>
      </c>
      <c r="B6" s="2">
        <v>1</v>
      </c>
      <c r="G6" t="s">
        <v>77</v>
      </c>
      <c r="H6" s="2"/>
      <c r="L6" t="s">
        <v>64</v>
      </c>
      <c r="M6" s="2"/>
    </row>
    <row r="7" spans="1:13" x14ac:dyDescent="0.25">
      <c r="A7" t="s">
        <v>91</v>
      </c>
      <c r="B7" s="2"/>
      <c r="C7">
        <v>1</v>
      </c>
      <c r="F7" s="1" t="s">
        <v>85</v>
      </c>
      <c r="H7" s="2"/>
      <c r="L7" t="s">
        <v>65</v>
      </c>
      <c r="M7" s="2"/>
    </row>
    <row r="8" spans="1:13" x14ac:dyDescent="0.25">
      <c r="A8" s="4" t="s">
        <v>37</v>
      </c>
      <c r="B8" s="5">
        <v>1</v>
      </c>
      <c r="C8" s="4"/>
      <c r="D8" s="4"/>
      <c r="E8" s="4"/>
      <c r="F8" s="4"/>
      <c r="G8" s="4"/>
      <c r="H8" s="5"/>
      <c r="I8" s="4"/>
      <c r="J8" s="4"/>
      <c r="K8" s="4"/>
      <c r="L8" s="6"/>
      <c r="M8" s="2"/>
    </row>
    <row r="9" spans="1:13" x14ac:dyDescent="0.25">
      <c r="A9" t="s">
        <v>38</v>
      </c>
      <c r="B9" s="2"/>
      <c r="C9">
        <v>1</v>
      </c>
      <c r="H9" s="2"/>
      <c r="M9" s="2"/>
    </row>
    <row r="10" spans="1:13" x14ac:dyDescent="0.25">
      <c r="A10" t="s">
        <v>39</v>
      </c>
      <c r="B10" s="2"/>
      <c r="D10">
        <v>1</v>
      </c>
      <c r="H10" s="2"/>
      <c r="M10" s="2"/>
    </row>
    <row r="11" spans="1:13" x14ac:dyDescent="0.25">
      <c r="A11" t="s">
        <v>66</v>
      </c>
      <c r="B11" s="2"/>
      <c r="E11">
        <v>1</v>
      </c>
      <c r="H11" s="2"/>
      <c r="M11" s="2"/>
    </row>
    <row r="12" spans="1:13" x14ac:dyDescent="0.25">
      <c r="A12" t="s">
        <v>67</v>
      </c>
      <c r="B12" s="2"/>
      <c r="F12">
        <v>1</v>
      </c>
      <c r="H12" s="2"/>
      <c r="M12" s="2"/>
    </row>
    <row r="13" spans="1:13" x14ac:dyDescent="0.25">
      <c r="A13" t="s">
        <v>68</v>
      </c>
      <c r="B13" s="2"/>
      <c r="G13">
        <v>1</v>
      </c>
      <c r="H13" s="2"/>
      <c r="M13" s="2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E3B3-4EF3-4135-8A50-02B4DB5779E3}">
  <sheetPr>
    <tabColor theme="9" tint="0.39997558519241921"/>
  </sheetPr>
  <dimension ref="A1:F13"/>
  <sheetViews>
    <sheetView workbookViewId="0">
      <selection activeCell="D5" sqref="D5"/>
    </sheetView>
  </sheetViews>
  <sheetFormatPr defaultRowHeight="15" x14ac:dyDescent="0.25"/>
  <cols>
    <col min="5" max="5" width="10.28515625" bestFit="1" customWidth="1"/>
  </cols>
  <sheetData>
    <row r="1" spans="1:6" x14ac:dyDescent="0.25">
      <c r="A1" t="s">
        <v>0</v>
      </c>
      <c r="B1" t="s">
        <v>6</v>
      </c>
      <c r="C1" t="s">
        <v>32</v>
      </c>
      <c r="D1" t="s">
        <v>7</v>
      </c>
      <c r="E1" t="s">
        <v>8</v>
      </c>
      <c r="F1" t="s">
        <v>134</v>
      </c>
    </row>
    <row r="2" spans="1:6" x14ac:dyDescent="0.25">
      <c r="A2" t="s">
        <v>6</v>
      </c>
      <c r="B2">
        <v>1</v>
      </c>
      <c r="C2">
        <v>1</v>
      </c>
      <c r="D2" t="s">
        <v>36</v>
      </c>
      <c r="E2" t="s">
        <v>11</v>
      </c>
      <c r="F2" t="s">
        <v>135</v>
      </c>
    </row>
    <row r="3" spans="1:6" x14ac:dyDescent="0.25">
      <c r="A3" t="s">
        <v>6</v>
      </c>
      <c r="B3">
        <v>1</v>
      </c>
      <c r="C3">
        <v>1</v>
      </c>
      <c r="D3" t="s">
        <v>36</v>
      </c>
      <c r="E3" t="s">
        <v>188</v>
      </c>
      <c r="F3" t="s">
        <v>191</v>
      </c>
    </row>
    <row r="4" spans="1:6" x14ac:dyDescent="0.25">
      <c r="A4" t="s">
        <v>6</v>
      </c>
      <c r="B4">
        <v>1</v>
      </c>
      <c r="C4">
        <v>1</v>
      </c>
      <c r="D4" t="s">
        <v>36</v>
      </c>
      <c r="E4" t="s">
        <v>189</v>
      </c>
      <c r="F4" t="s">
        <v>190</v>
      </c>
    </row>
    <row r="5" spans="1:6" x14ac:dyDescent="0.25">
      <c r="A5" t="s">
        <v>6</v>
      </c>
      <c r="B5">
        <v>1</v>
      </c>
      <c r="C5">
        <v>1</v>
      </c>
      <c r="D5" t="s">
        <v>34</v>
      </c>
      <c r="E5" t="s">
        <v>19</v>
      </c>
      <c r="F5" t="s">
        <v>187</v>
      </c>
    </row>
    <row r="6" spans="1:6" x14ac:dyDescent="0.25">
      <c r="A6" t="s">
        <v>6</v>
      </c>
      <c r="B6">
        <v>1</v>
      </c>
      <c r="C6">
        <v>3</v>
      </c>
      <c r="D6" t="s">
        <v>34</v>
      </c>
      <c r="E6" t="s">
        <v>170</v>
      </c>
      <c r="F6" t="s">
        <v>172</v>
      </c>
    </row>
    <row r="7" spans="1:6" x14ac:dyDescent="0.25">
      <c r="A7" t="s">
        <v>6</v>
      </c>
      <c r="B7">
        <v>1</v>
      </c>
      <c r="C7">
        <v>4</v>
      </c>
      <c r="D7" t="s">
        <v>34</v>
      </c>
      <c r="E7" t="s">
        <v>171</v>
      </c>
      <c r="F7" t="s">
        <v>173</v>
      </c>
    </row>
    <row r="8" spans="1:6" x14ac:dyDescent="0.25">
      <c r="A8" t="s">
        <v>6</v>
      </c>
      <c r="B8">
        <v>1</v>
      </c>
      <c r="C8">
        <v>5</v>
      </c>
      <c r="D8" t="s">
        <v>34</v>
      </c>
      <c r="E8" t="s">
        <v>174</v>
      </c>
      <c r="F8" t="s">
        <v>176</v>
      </c>
    </row>
    <row r="9" spans="1:6" x14ac:dyDescent="0.25">
      <c r="A9" t="s">
        <v>6</v>
      </c>
      <c r="B9">
        <v>1</v>
      </c>
      <c r="C9">
        <v>6</v>
      </c>
      <c r="D9" t="s">
        <v>34</v>
      </c>
      <c r="E9" t="s">
        <v>175</v>
      </c>
      <c r="F9" t="s">
        <v>177</v>
      </c>
    </row>
    <row r="10" spans="1:6" x14ac:dyDescent="0.25">
      <c r="A10" t="s">
        <v>6</v>
      </c>
      <c r="B10">
        <v>1</v>
      </c>
      <c r="C10">
        <v>7</v>
      </c>
      <c r="D10" t="s">
        <v>34</v>
      </c>
      <c r="E10" t="s">
        <v>178</v>
      </c>
      <c r="F10" t="s">
        <v>181</v>
      </c>
    </row>
    <row r="11" spans="1:6" x14ac:dyDescent="0.25">
      <c r="A11" t="s">
        <v>6</v>
      </c>
      <c r="B11">
        <v>1</v>
      </c>
      <c r="C11">
        <v>8</v>
      </c>
      <c r="D11" t="s">
        <v>34</v>
      </c>
      <c r="E11" t="s">
        <v>179</v>
      </c>
      <c r="F11" t="s">
        <v>180</v>
      </c>
    </row>
    <row r="12" spans="1:6" x14ac:dyDescent="0.25">
      <c r="A12" t="s">
        <v>6</v>
      </c>
      <c r="B12">
        <v>1</v>
      </c>
      <c r="C12">
        <v>2</v>
      </c>
      <c r="D12" t="s">
        <v>35</v>
      </c>
      <c r="E12" t="s">
        <v>182</v>
      </c>
      <c r="F12" t="s">
        <v>183</v>
      </c>
    </row>
    <row r="13" spans="1:6" x14ac:dyDescent="0.25">
      <c r="A13" t="s">
        <v>6</v>
      </c>
      <c r="B13">
        <v>1</v>
      </c>
      <c r="C13">
        <v>3</v>
      </c>
      <c r="D13" t="s">
        <v>35</v>
      </c>
      <c r="E13" t="s">
        <v>182</v>
      </c>
      <c r="F13" t="s">
        <v>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53AC-6B74-4F07-9D41-39F31F42B8A5}">
  <sheetPr>
    <tabColor theme="9" tint="0.39997558519241921"/>
  </sheetPr>
  <dimension ref="A1:E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105</v>
      </c>
      <c r="D1" t="s">
        <v>78</v>
      </c>
      <c r="E1" t="s">
        <v>8</v>
      </c>
    </row>
    <row r="2" spans="1:5" x14ac:dyDescent="0.25">
      <c r="A2" t="s">
        <v>185</v>
      </c>
      <c r="B2">
        <v>1000</v>
      </c>
      <c r="C2" t="s">
        <v>107</v>
      </c>
      <c r="D2" t="s">
        <v>161</v>
      </c>
      <c r="E2" t="s">
        <v>186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E345-FE7C-439C-A9D4-9A4D9D23A030}">
  <sheetPr>
    <tabColor theme="9" tint="0.59999389629810485"/>
  </sheetPr>
  <dimension ref="A1:K6"/>
  <sheetViews>
    <sheetView workbookViewId="0">
      <selection activeCell="K24" sqref="K24"/>
    </sheetView>
  </sheetViews>
  <sheetFormatPr defaultRowHeight="15" x14ac:dyDescent="0.25"/>
  <sheetData>
    <row r="1" spans="1:11" x14ac:dyDescent="0.25">
      <c r="B1" s="2" t="s">
        <v>3</v>
      </c>
      <c r="C1" t="s">
        <v>4</v>
      </c>
      <c r="D1" t="s">
        <v>5</v>
      </c>
      <c r="E1" s="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25">
      <c r="A2" s="4" t="s">
        <v>86</v>
      </c>
      <c r="B2" s="5"/>
      <c r="C2" s="4"/>
      <c r="D2" s="4"/>
      <c r="E2" s="5">
        <v>1</v>
      </c>
      <c r="F2" s="4"/>
      <c r="G2" s="4"/>
      <c r="H2" s="4"/>
      <c r="I2" s="4"/>
      <c r="J2" s="4"/>
      <c r="K2" s="6"/>
    </row>
    <row r="3" spans="1:11" x14ac:dyDescent="0.25">
      <c r="A3" t="s">
        <v>87</v>
      </c>
      <c r="B3" s="2"/>
      <c r="C3" s="1" t="s">
        <v>69</v>
      </c>
      <c r="E3" s="2"/>
    </row>
    <row r="4" spans="1:11" x14ac:dyDescent="0.25">
      <c r="A4" t="s">
        <v>88</v>
      </c>
      <c r="B4" s="2"/>
      <c r="D4" s="1" t="s">
        <v>69</v>
      </c>
      <c r="E4" s="2"/>
      <c r="J4" s="1"/>
    </row>
    <row r="5" spans="1:11" x14ac:dyDescent="0.25">
      <c r="A5" s="4" t="s">
        <v>37</v>
      </c>
      <c r="B5" s="5">
        <v>1</v>
      </c>
      <c r="C5" s="7"/>
      <c r="D5" s="4"/>
      <c r="E5" s="5"/>
      <c r="F5" s="4"/>
      <c r="G5" s="4"/>
      <c r="H5" s="4"/>
      <c r="I5" s="4"/>
      <c r="J5" s="4"/>
      <c r="K5" s="6"/>
    </row>
    <row r="6" spans="1:11" x14ac:dyDescent="0.25">
      <c r="A6" t="s">
        <v>38</v>
      </c>
      <c r="B6" s="2"/>
      <c r="C6" s="1" t="s">
        <v>160</v>
      </c>
      <c r="E6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B656-DF0B-4D76-B6B6-7D0DCEB8D1E0}">
  <sheetPr>
    <tabColor theme="4" tint="0.59999389629810485"/>
  </sheetPr>
  <dimension ref="A1:C3"/>
  <sheetViews>
    <sheetView tabSelected="1" workbookViewId="0">
      <selection activeCell="H16" sqref="H16"/>
    </sheetView>
  </sheetViews>
  <sheetFormatPr defaultRowHeight="15" x14ac:dyDescent="0.25"/>
  <sheetData>
    <row r="1" spans="1:3" x14ac:dyDescent="0.25">
      <c r="A1" s="5"/>
      <c r="B1" s="5" t="s">
        <v>3</v>
      </c>
      <c r="C1" s="5" t="s">
        <v>40</v>
      </c>
    </row>
    <row r="2" spans="1:3" x14ac:dyDescent="0.25">
      <c r="A2" s="5" t="s">
        <v>86</v>
      </c>
      <c r="B2" s="5"/>
      <c r="C2" s="5">
        <v>1</v>
      </c>
    </row>
    <row r="3" spans="1:3" x14ac:dyDescent="0.25">
      <c r="A3" s="21" t="s">
        <v>37</v>
      </c>
      <c r="B3" s="21">
        <v>1</v>
      </c>
      <c r="C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7B1E-F4C8-4046-95BB-B565973B802E}">
  <sheetPr>
    <tabColor theme="4" tint="0.59999389629810485"/>
  </sheetPr>
  <dimension ref="A1:G6"/>
  <sheetViews>
    <sheetView zoomScale="115" zoomScaleNormal="115" workbookViewId="0">
      <selection activeCell="C5" sqref="C5"/>
    </sheetView>
  </sheetViews>
  <sheetFormatPr defaultRowHeight="15" x14ac:dyDescent="0.25"/>
  <sheetData>
    <row r="1" spans="1:7" x14ac:dyDescent="0.25">
      <c r="A1" s="23"/>
      <c r="B1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6" t="s">
        <v>43</v>
      </c>
    </row>
    <row r="2" spans="1:7" x14ac:dyDescent="0.25">
      <c r="A2" t="s">
        <v>86</v>
      </c>
      <c r="B2" s="9" t="s">
        <v>69</v>
      </c>
      <c r="C2" s="4"/>
      <c r="D2" s="5" t="s">
        <v>72</v>
      </c>
      <c r="E2" s="4" t="s">
        <v>73</v>
      </c>
      <c r="F2" s="4" t="s">
        <v>70</v>
      </c>
      <c r="G2" s="6" t="s">
        <v>71</v>
      </c>
    </row>
    <row r="3" spans="1:7" x14ac:dyDescent="0.25">
      <c r="A3" t="s">
        <v>87</v>
      </c>
      <c r="B3" s="2"/>
      <c r="C3" s="1" t="s">
        <v>69</v>
      </c>
      <c r="D3" s="3" t="s">
        <v>73</v>
      </c>
      <c r="E3" s="1" t="s">
        <v>324</v>
      </c>
      <c r="F3" s="1" t="s">
        <v>325</v>
      </c>
      <c r="G3" s="10" t="s">
        <v>70</v>
      </c>
    </row>
    <row r="4" spans="1:7" x14ac:dyDescent="0.25">
      <c r="A4" s="5" t="s">
        <v>37</v>
      </c>
      <c r="B4" s="9" t="s">
        <v>48</v>
      </c>
      <c r="C4" s="4"/>
      <c r="D4" s="5"/>
      <c r="E4" s="4"/>
      <c r="F4" s="4"/>
      <c r="G4" s="6"/>
    </row>
    <row r="5" spans="1:7" x14ac:dyDescent="0.25">
      <c r="A5" s="2" t="s">
        <v>39</v>
      </c>
      <c r="B5" s="2"/>
      <c r="C5" s="1" t="s">
        <v>159</v>
      </c>
      <c r="D5" s="2"/>
      <c r="G5" s="11"/>
    </row>
    <row r="6" spans="1:7" x14ac:dyDescent="0.25">
      <c r="A6" s="12" t="s">
        <v>66</v>
      </c>
      <c r="B6" s="12"/>
      <c r="C6" s="13"/>
      <c r="D6" s="12"/>
      <c r="E6" s="13"/>
      <c r="F6" s="13"/>
      <c r="G6" s="1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215C-278A-402C-9C84-81F294257F94}">
  <sheetPr>
    <tabColor theme="4" tint="0.59999389629810485"/>
  </sheetPr>
  <dimension ref="A1:J6"/>
  <sheetViews>
    <sheetView workbookViewId="0">
      <selection activeCell="F4" sqref="A1:I5"/>
    </sheetView>
  </sheetViews>
  <sheetFormatPr defaultRowHeight="15" x14ac:dyDescent="0.25"/>
  <sheetData>
    <row r="1" spans="1:10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s="2"/>
    </row>
    <row r="2" spans="1:10" x14ac:dyDescent="0.25">
      <c r="A2" s="4" t="s">
        <v>86</v>
      </c>
      <c r="B2" s="5"/>
      <c r="C2" s="4"/>
      <c r="D2" s="5">
        <v>1</v>
      </c>
      <c r="E2" s="4"/>
      <c r="F2" s="7" t="s">
        <v>316</v>
      </c>
      <c r="G2" s="8" t="s">
        <v>317</v>
      </c>
      <c r="H2" s="4">
        <v>-1</v>
      </c>
      <c r="I2" s="4"/>
      <c r="J2" s="2"/>
    </row>
    <row r="3" spans="1:10" x14ac:dyDescent="0.25">
      <c r="A3" t="s">
        <v>87</v>
      </c>
      <c r="B3" s="2"/>
      <c r="C3" s="1"/>
      <c r="D3" s="2"/>
      <c r="E3">
        <v>1</v>
      </c>
      <c r="F3" s="1" t="s">
        <v>318</v>
      </c>
      <c r="G3" s="1" t="s">
        <v>316</v>
      </c>
      <c r="I3">
        <v>-1</v>
      </c>
      <c r="J3" s="2"/>
    </row>
    <row r="4" spans="1:10" x14ac:dyDescent="0.25">
      <c r="A4" s="4" t="s">
        <v>37</v>
      </c>
      <c r="B4" s="5" t="s">
        <v>50</v>
      </c>
      <c r="C4" s="7"/>
      <c r="D4" s="5" t="s">
        <v>51</v>
      </c>
      <c r="E4" s="4"/>
      <c r="F4" s="7" t="s">
        <v>321</v>
      </c>
      <c r="G4" s="8" t="s">
        <v>319</v>
      </c>
      <c r="H4" s="7" t="s">
        <v>56</v>
      </c>
      <c r="I4" s="7"/>
      <c r="J4" s="2"/>
    </row>
    <row r="5" spans="1:10" x14ac:dyDescent="0.25">
      <c r="A5" t="s">
        <v>38</v>
      </c>
      <c r="B5" s="2"/>
      <c r="C5" t="s">
        <v>50</v>
      </c>
      <c r="D5" s="2"/>
      <c r="E5" t="s">
        <v>51</v>
      </c>
      <c r="F5" s="1" t="s">
        <v>320</v>
      </c>
      <c r="G5" s="1" t="s">
        <v>321</v>
      </c>
      <c r="H5" s="1"/>
      <c r="I5" s="1" t="s">
        <v>56</v>
      </c>
      <c r="J5" s="2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188A-6317-453D-BDAA-26F4FD682A9B}">
  <sheetPr>
    <tabColor theme="4" tint="0.59999389629810485"/>
  </sheetPr>
  <dimension ref="A1:L6"/>
  <sheetViews>
    <sheetView workbookViewId="0">
      <selection activeCell="H5" sqref="H5"/>
    </sheetView>
  </sheetViews>
  <sheetFormatPr defaultRowHeight="15" x14ac:dyDescent="0.25"/>
  <sheetData>
    <row r="1" spans="1:12" x14ac:dyDescent="0.25">
      <c r="B1" s="2" t="s">
        <v>3</v>
      </c>
      <c r="C1" t="s">
        <v>4</v>
      </c>
      <c r="D1" s="2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s="2"/>
    </row>
    <row r="2" spans="1:12" x14ac:dyDescent="0.25">
      <c r="A2" s="4" t="s">
        <v>86</v>
      </c>
      <c r="B2" s="5"/>
      <c r="C2" s="4"/>
      <c r="D2" s="5">
        <v>1</v>
      </c>
      <c r="E2" s="4"/>
      <c r="F2" s="7">
        <v>-1</v>
      </c>
      <c r="G2" s="7"/>
      <c r="H2" s="7"/>
      <c r="I2" s="7"/>
      <c r="J2" s="4"/>
      <c r="K2" s="4"/>
      <c r="L2" s="2"/>
    </row>
    <row r="3" spans="1:12" x14ac:dyDescent="0.25">
      <c r="A3" t="s">
        <v>87</v>
      </c>
      <c r="B3" s="2"/>
      <c r="C3" s="1"/>
      <c r="D3" s="2"/>
      <c r="E3">
        <v>1</v>
      </c>
      <c r="G3" s="1">
        <v>-1</v>
      </c>
      <c r="H3" s="1"/>
      <c r="I3" s="1"/>
      <c r="L3" s="2"/>
    </row>
    <row r="4" spans="1:12" x14ac:dyDescent="0.25">
      <c r="A4" s="4" t="s">
        <v>37</v>
      </c>
      <c r="B4" s="5" t="s">
        <v>53</v>
      </c>
      <c r="C4" s="7"/>
      <c r="D4" s="5" t="s">
        <v>54</v>
      </c>
      <c r="E4" s="4"/>
      <c r="F4" s="7" t="s">
        <v>55</v>
      </c>
      <c r="G4" s="7"/>
      <c r="H4" s="7"/>
      <c r="I4" s="7" t="s">
        <v>233</v>
      </c>
      <c r="J4" s="7">
        <v>1</v>
      </c>
      <c r="K4" s="7"/>
      <c r="L4" s="2"/>
    </row>
    <row r="5" spans="1:12" x14ac:dyDescent="0.25">
      <c r="A5" t="s">
        <v>38</v>
      </c>
      <c r="B5" s="2"/>
      <c r="C5" t="s">
        <v>53</v>
      </c>
      <c r="D5" s="2"/>
      <c r="E5" t="s">
        <v>54</v>
      </c>
      <c r="F5" s="1"/>
      <c r="G5" s="1" t="s">
        <v>55</v>
      </c>
      <c r="H5" s="1" t="s">
        <v>232</v>
      </c>
      <c r="I5" s="1"/>
      <c r="J5" s="1"/>
      <c r="K5" s="1">
        <v>1</v>
      </c>
      <c r="L5" s="2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AAEA-CA1E-44F0-95D3-1490E7DD9B97}">
  <sheetPr>
    <tabColor theme="4" tint="0.59999389629810485"/>
  </sheetPr>
  <dimension ref="A1:H5"/>
  <sheetViews>
    <sheetView workbookViewId="0">
      <selection activeCell="H3" sqref="H3"/>
    </sheetView>
  </sheetViews>
  <sheetFormatPr defaultRowHeight="15" x14ac:dyDescent="0.25"/>
  <sheetData>
    <row r="1" spans="1:8" x14ac:dyDescent="0.25">
      <c r="B1" s="2" t="s">
        <v>3</v>
      </c>
      <c r="C1" t="s">
        <v>4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 x14ac:dyDescent="0.25">
      <c r="A2" s="4" t="s">
        <v>86</v>
      </c>
      <c r="B2" s="9" t="s">
        <v>121</v>
      </c>
      <c r="C2" s="7" t="s">
        <v>85</v>
      </c>
      <c r="D2" s="9" t="s">
        <v>119</v>
      </c>
      <c r="E2" s="4"/>
      <c r="F2" s="7" t="s">
        <v>120</v>
      </c>
      <c r="G2" s="7"/>
      <c r="H2" s="7" t="s">
        <v>323</v>
      </c>
    </row>
    <row r="3" spans="1:8" x14ac:dyDescent="0.25">
      <c r="A3" t="s">
        <v>87</v>
      </c>
      <c r="B3" s="3" t="s">
        <v>77</v>
      </c>
      <c r="C3" s="1" t="s">
        <v>121</v>
      </c>
      <c r="D3" s="12"/>
      <c r="E3" s="15" t="s">
        <v>119</v>
      </c>
      <c r="F3" s="15"/>
      <c r="G3" s="15" t="s">
        <v>120</v>
      </c>
      <c r="H3" s="15" t="s">
        <v>65</v>
      </c>
    </row>
    <row r="4" spans="1:8" x14ac:dyDescent="0.25">
      <c r="A4" s="4" t="s">
        <v>37</v>
      </c>
      <c r="B4">
        <v>1</v>
      </c>
    </row>
    <row r="5" spans="1:8" x14ac:dyDescent="0.25">
      <c r="A5" t="s">
        <v>38</v>
      </c>
      <c r="C5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9C4A-97C8-43FE-9CF9-749E313E2357}">
  <sheetPr>
    <tabColor theme="4" tint="0.59999389629810485"/>
  </sheetPr>
  <dimension ref="A1:F5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18"/>
      <c r="B1" s="4" t="s">
        <v>40</v>
      </c>
      <c r="C1" s="4" t="s">
        <v>41</v>
      </c>
      <c r="D1" s="6" t="s">
        <v>42</v>
      </c>
      <c r="E1" s="4" t="s">
        <v>43</v>
      </c>
      <c r="F1" s="6" t="s">
        <v>44</v>
      </c>
    </row>
    <row r="2" spans="1:6" x14ac:dyDescent="0.25">
      <c r="A2" s="19" t="s">
        <v>37</v>
      </c>
      <c r="B2" s="9" t="s">
        <v>211</v>
      </c>
      <c r="C2" s="7" t="s">
        <v>212</v>
      </c>
      <c r="F2" t="s">
        <v>328</v>
      </c>
    </row>
    <row r="3" spans="1:6" x14ac:dyDescent="0.25">
      <c r="A3" s="20" t="s">
        <v>38</v>
      </c>
      <c r="B3" s="17" t="s">
        <v>213</v>
      </c>
      <c r="C3" s="15" t="s">
        <v>211</v>
      </c>
      <c r="F3" t="s">
        <v>329</v>
      </c>
    </row>
    <row r="4" spans="1:6" x14ac:dyDescent="0.25">
      <c r="A4" s="19" t="s">
        <v>39</v>
      </c>
      <c r="D4" t="s">
        <v>206</v>
      </c>
      <c r="E4" s="1" t="s">
        <v>207</v>
      </c>
      <c r="F4" s="11" t="s">
        <v>326</v>
      </c>
    </row>
    <row r="5" spans="1:6" x14ac:dyDescent="0.25">
      <c r="A5" s="20" t="s">
        <v>66</v>
      </c>
      <c r="B5" s="13"/>
      <c r="C5" s="13"/>
      <c r="D5" s="15" t="s">
        <v>208</v>
      </c>
      <c r="E5" s="13" t="s">
        <v>206</v>
      </c>
      <c r="F5" s="14" t="s">
        <v>327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E26F-4F22-4E97-9880-E730B6415568}">
  <sheetPr>
    <tabColor theme="4" tint="0.59999389629810485"/>
  </sheetPr>
  <dimension ref="A1:Q17"/>
  <sheetViews>
    <sheetView zoomScale="85" zoomScaleNormal="85" workbookViewId="0">
      <selection activeCell="L7" sqref="L7"/>
    </sheetView>
  </sheetViews>
  <sheetFormatPr defaultRowHeight="15" x14ac:dyDescent="0.25"/>
  <sheetData>
    <row r="1" spans="1:17" x14ac:dyDescent="0.25">
      <c r="B1" t="s">
        <v>3</v>
      </c>
      <c r="C1" t="s">
        <v>4</v>
      </c>
      <c r="D1" t="s">
        <v>5</v>
      </c>
      <c r="E1" t="s">
        <v>58</v>
      </c>
      <c r="F1" t="s">
        <v>59</v>
      </c>
      <c r="G1" t="s">
        <v>60</v>
      </c>
      <c r="H1" t="s">
        <v>277</v>
      </c>
      <c r="I1" t="s">
        <v>278</v>
      </c>
      <c r="J1" t="s">
        <v>279</v>
      </c>
      <c r="K1" t="s">
        <v>280</v>
      </c>
      <c r="L1" s="5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6" t="s">
        <v>45</v>
      </c>
    </row>
    <row r="2" spans="1:17" x14ac:dyDescent="0.25">
      <c r="A2" s="5" t="s">
        <v>86</v>
      </c>
      <c r="B2" s="9" t="s">
        <v>234</v>
      </c>
      <c r="C2" s="7"/>
      <c r="D2" s="7"/>
      <c r="E2" s="7"/>
      <c r="F2" s="7"/>
      <c r="G2" s="7"/>
      <c r="H2" s="7"/>
      <c r="I2" s="7"/>
      <c r="J2" s="7"/>
      <c r="K2" s="7"/>
      <c r="L2" s="5" t="s">
        <v>157</v>
      </c>
      <c r="M2" s="4"/>
      <c r="N2" s="4"/>
      <c r="O2" s="4"/>
      <c r="P2" s="4"/>
      <c r="Q2" s="6"/>
    </row>
    <row r="3" spans="1:17" x14ac:dyDescent="0.25">
      <c r="A3" s="2" t="s">
        <v>87</v>
      </c>
      <c r="B3" s="3"/>
      <c r="C3" s="1" t="s">
        <v>234</v>
      </c>
      <c r="D3" s="1"/>
      <c r="F3" s="1"/>
      <c r="G3" s="1"/>
      <c r="H3" s="1"/>
      <c r="I3" s="1"/>
      <c r="J3" s="1"/>
      <c r="K3" s="1"/>
      <c r="L3" s="2"/>
      <c r="M3" t="s">
        <v>157</v>
      </c>
      <c r="Q3" s="11"/>
    </row>
    <row r="4" spans="1:17" x14ac:dyDescent="0.25">
      <c r="A4" s="2" t="s">
        <v>88</v>
      </c>
      <c r="B4" s="3"/>
      <c r="C4" s="1"/>
      <c r="D4" s="1" t="s">
        <v>286</v>
      </c>
      <c r="E4" s="1" t="s">
        <v>285</v>
      </c>
      <c r="F4" s="1"/>
      <c r="G4" s="1"/>
      <c r="H4" s="1"/>
      <c r="I4" s="1"/>
      <c r="J4" s="1"/>
      <c r="K4" s="1"/>
      <c r="L4" s="2"/>
      <c r="N4">
        <v>1</v>
      </c>
      <c r="Q4" s="11"/>
    </row>
    <row r="5" spans="1:17" x14ac:dyDescent="0.25">
      <c r="A5" s="2" t="s">
        <v>89</v>
      </c>
      <c r="B5" s="3"/>
      <c r="C5" s="1"/>
      <c r="D5">
        <v>1</v>
      </c>
      <c r="F5" s="1"/>
      <c r="G5" s="1"/>
      <c r="H5" s="1"/>
      <c r="I5" s="1"/>
      <c r="J5" s="1"/>
      <c r="K5" s="1"/>
      <c r="L5" s="2"/>
      <c r="Q5" s="11"/>
    </row>
    <row r="6" spans="1:17" x14ac:dyDescent="0.25">
      <c r="A6" s="2" t="s">
        <v>90</v>
      </c>
      <c r="B6" s="3"/>
      <c r="C6" s="1"/>
      <c r="D6" s="1"/>
      <c r="E6" s="1"/>
      <c r="F6" s="1" t="s">
        <v>286</v>
      </c>
      <c r="G6" s="1" t="s">
        <v>285</v>
      </c>
      <c r="H6" s="1"/>
      <c r="I6" s="1"/>
      <c r="J6" s="1"/>
      <c r="K6" s="1"/>
      <c r="L6" s="2"/>
      <c r="O6">
        <v>1</v>
      </c>
      <c r="Q6" s="11"/>
    </row>
    <row r="7" spans="1:17" x14ac:dyDescent="0.25">
      <c r="A7" s="2" t="s">
        <v>91</v>
      </c>
      <c r="B7" s="3"/>
      <c r="C7" s="1"/>
      <c r="D7" s="1"/>
      <c r="E7" s="1"/>
      <c r="F7">
        <v>1</v>
      </c>
      <c r="H7" s="1"/>
      <c r="I7" s="1"/>
      <c r="J7" s="1"/>
      <c r="K7" s="1"/>
      <c r="L7" s="2"/>
      <c r="Q7" s="11"/>
    </row>
    <row r="8" spans="1:17" x14ac:dyDescent="0.25">
      <c r="A8" s="2" t="s">
        <v>281</v>
      </c>
      <c r="B8" s="3"/>
      <c r="C8" s="1"/>
      <c r="D8" s="1"/>
      <c r="E8" s="1"/>
      <c r="F8" s="1"/>
      <c r="G8" s="1"/>
      <c r="H8" s="1" t="s">
        <v>251</v>
      </c>
      <c r="I8" s="1" t="s">
        <v>250</v>
      </c>
      <c r="J8" s="1"/>
      <c r="K8" s="1"/>
      <c r="L8" s="2"/>
      <c r="P8">
        <v>1</v>
      </c>
      <c r="Q8" s="11"/>
    </row>
    <row r="9" spans="1:17" x14ac:dyDescent="0.25">
      <c r="A9" s="2" t="s">
        <v>282</v>
      </c>
      <c r="B9" s="3"/>
      <c r="C9" s="1"/>
      <c r="D9" s="1"/>
      <c r="E9" s="1"/>
      <c r="F9" s="1"/>
      <c r="G9" s="1"/>
      <c r="H9" s="1">
        <v>1</v>
      </c>
      <c r="J9" s="1"/>
      <c r="K9" s="1"/>
      <c r="L9" s="2"/>
      <c r="Q9" s="11"/>
    </row>
    <row r="10" spans="1:17" x14ac:dyDescent="0.25">
      <c r="A10" s="2" t="s">
        <v>283</v>
      </c>
      <c r="B10" s="3"/>
      <c r="C10" s="1"/>
      <c r="D10" s="1"/>
      <c r="E10" s="1"/>
      <c r="F10" s="1"/>
      <c r="G10" s="1"/>
      <c r="I10" s="1"/>
      <c r="J10" s="1" t="s">
        <v>251</v>
      </c>
      <c r="K10" s="1" t="s">
        <v>250</v>
      </c>
      <c r="L10" s="2"/>
      <c r="Q10" s="11">
        <v>1</v>
      </c>
    </row>
    <row r="11" spans="1:17" x14ac:dyDescent="0.25">
      <c r="A11" s="2" t="s">
        <v>284</v>
      </c>
      <c r="B11" s="3"/>
      <c r="C11" s="1"/>
      <c r="D11" s="1"/>
      <c r="E11" s="1"/>
      <c r="F11" s="1"/>
      <c r="G11" s="1"/>
      <c r="H11" s="1"/>
      <c r="I11" s="1"/>
      <c r="J11" s="1">
        <v>1</v>
      </c>
      <c r="K11" s="1"/>
      <c r="L11" s="2"/>
      <c r="Q11" s="11"/>
    </row>
    <row r="12" spans="1:17" x14ac:dyDescent="0.25">
      <c r="A12" s="18" t="s">
        <v>37</v>
      </c>
      <c r="B12" s="9" t="s">
        <v>241</v>
      </c>
      <c r="C12" s="7"/>
      <c r="D12" s="7"/>
      <c r="E12" s="7"/>
      <c r="F12" s="7"/>
      <c r="G12" s="7"/>
      <c r="H12" s="7"/>
      <c r="I12" s="7"/>
      <c r="J12" s="7"/>
      <c r="K12" s="8"/>
      <c r="L12" s="5" t="s">
        <v>157</v>
      </c>
      <c r="M12" s="4"/>
      <c r="N12" s="4"/>
      <c r="O12" s="4"/>
      <c r="P12" s="4"/>
      <c r="Q12" s="6"/>
    </row>
    <row r="13" spans="1:17" x14ac:dyDescent="0.25">
      <c r="A13" s="19" t="s">
        <v>38</v>
      </c>
      <c r="B13" s="3"/>
      <c r="C13" s="1" t="s">
        <v>241</v>
      </c>
      <c r="D13" s="1"/>
      <c r="F13" s="1"/>
      <c r="G13" s="1"/>
      <c r="H13" s="1"/>
      <c r="I13" s="1"/>
      <c r="J13" s="1"/>
      <c r="K13" s="10"/>
      <c r="L13" s="2"/>
      <c r="M13" t="s">
        <v>157</v>
      </c>
      <c r="Q13" s="11"/>
    </row>
    <row r="14" spans="1:17" x14ac:dyDescent="0.25">
      <c r="A14" s="19" t="s">
        <v>39</v>
      </c>
      <c r="B14" s="3"/>
      <c r="C14" s="1"/>
      <c r="D14" s="1" t="s">
        <v>249</v>
      </c>
      <c r="E14" s="1" t="s">
        <v>287</v>
      </c>
      <c r="H14" s="1"/>
      <c r="I14" s="1"/>
      <c r="J14" s="1"/>
      <c r="K14" s="10"/>
      <c r="L14" s="2"/>
      <c r="Q14" s="11"/>
    </row>
    <row r="15" spans="1:17" x14ac:dyDescent="0.25">
      <c r="A15" s="19" t="s">
        <v>66</v>
      </c>
      <c r="B15" s="3"/>
      <c r="C15" s="1"/>
      <c r="F15" s="1" t="s">
        <v>249</v>
      </c>
      <c r="G15" s="1" t="s">
        <v>287</v>
      </c>
      <c r="H15" s="1"/>
      <c r="J15" s="1"/>
      <c r="K15" s="10"/>
      <c r="L15" s="2"/>
      <c r="Q15" s="11"/>
    </row>
    <row r="16" spans="1:17" x14ac:dyDescent="0.25">
      <c r="A16" s="19" t="s">
        <v>67</v>
      </c>
      <c r="B16" s="2"/>
      <c r="H16" s="1" t="s">
        <v>248</v>
      </c>
      <c r="I16" s="1" t="s">
        <v>252</v>
      </c>
      <c r="K16" s="11"/>
      <c r="L16" s="2"/>
      <c r="Q16" s="11"/>
    </row>
    <row r="17" spans="1:17" x14ac:dyDescent="0.25">
      <c r="A17" s="20" t="s">
        <v>68</v>
      </c>
      <c r="B17" s="12"/>
      <c r="C17" s="13"/>
      <c r="D17" s="13"/>
      <c r="E17" s="13"/>
      <c r="F17" s="13"/>
      <c r="G17" s="13"/>
      <c r="H17" s="13"/>
      <c r="I17" s="13"/>
      <c r="J17" s="15" t="s">
        <v>248</v>
      </c>
      <c r="K17" s="16" t="s">
        <v>252</v>
      </c>
      <c r="L17" s="12"/>
      <c r="M17" s="13"/>
      <c r="N17" s="13"/>
      <c r="O17" s="13"/>
      <c r="P17" s="13"/>
      <c r="Q1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HSC1_L</vt:lpstr>
      <vt:lpstr>HSC1_var</vt:lpstr>
      <vt:lpstr>HSC1_SS0</vt:lpstr>
      <vt:lpstr>HSC1_SS1</vt:lpstr>
      <vt:lpstr>HSC1_SS2</vt:lpstr>
      <vt:lpstr>HSC1_SS3</vt:lpstr>
      <vt:lpstr>HSC1_SS4</vt:lpstr>
      <vt:lpstr>HSC1_SS5</vt:lpstr>
      <vt:lpstr>HSC1_SS6</vt:lpstr>
      <vt:lpstr>HSC_SS1_2nd_vfilter</vt:lpstr>
      <vt:lpstr>HSC_SS4_dq</vt:lpstr>
      <vt:lpstr>HSC_SS1_2nd_filter</vt:lpstr>
      <vt:lpstr>HSC_SS4_DQ_</vt:lpstr>
      <vt:lpstr>HSCi_L</vt:lpstr>
      <vt:lpstr>Sheet2</vt:lpstr>
      <vt:lpstr>HSCi_var</vt:lpstr>
      <vt:lpstr>HSCi_SS1</vt:lpstr>
      <vt:lpstr>HSCi_SS2</vt:lpstr>
      <vt:lpstr>HSCi_SS3</vt:lpstr>
      <vt:lpstr>HSCi_SS4</vt:lpstr>
      <vt:lpstr>OEH_L</vt:lpstr>
      <vt:lpstr>OEH_var</vt:lpstr>
      <vt:lpstr>OEH_SS1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Vilmann</dc:creator>
  <cp:lastModifiedBy>Benjamin Vilmann</cp:lastModifiedBy>
  <dcterms:created xsi:type="dcterms:W3CDTF">2023-08-29T06:13:50Z</dcterms:created>
  <dcterms:modified xsi:type="dcterms:W3CDTF">2024-01-26T15:42:26Z</dcterms:modified>
</cp:coreProperties>
</file>