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bee11c09f402d/keno tracking app/"/>
    </mc:Choice>
  </mc:AlternateContent>
  <xr:revisionPtr revIDLastSave="314" documentId="8_{2212CFA5-AD01-440C-AD5F-5E78A300BC3B}" xr6:coauthVersionLast="47" xr6:coauthVersionMax="47" xr10:uidLastSave="{282F79A7-AD0F-4331-94D2-205B0DC7D557}"/>
  <bookViews>
    <workbookView xWindow="17895" yWindow="30" windowWidth="20505" windowHeight="15525" activeTab="2" xr2:uid="{30EC2D04-221D-4F00-90F5-9C8A6DC1FE2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F21" i="3" s="1"/>
  <c r="F16" i="3"/>
  <c r="F17" i="3"/>
  <c r="F18" i="3"/>
  <c r="F19" i="3"/>
  <c r="F20" i="3"/>
  <c r="E16" i="3"/>
  <c r="E17" i="3"/>
  <c r="E18" i="3"/>
  <c r="E19" i="3"/>
  <c r="E20" i="3"/>
  <c r="E21" i="3"/>
  <c r="F8" i="3"/>
  <c r="F9" i="3"/>
  <c r="F10" i="3"/>
  <c r="F13" i="3" s="1"/>
  <c r="F11" i="3"/>
  <c r="F12" i="3"/>
  <c r="F6" i="3"/>
  <c r="F3" i="3"/>
  <c r="F4" i="3"/>
  <c r="F5" i="3"/>
  <c r="F2" i="3"/>
  <c r="E15" i="3"/>
  <c r="D15" i="3"/>
  <c r="E13" i="3"/>
  <c r="E9" i="3"/>
  <c r="E10" i="3"/>
  <c r="E11" i="3"/>
  <c r="E12" i="3"/>
  <c r="E8" i="3"/>
  <c r="D8" i="3"/>
  <c r="E3" i="3"/>
  <c r="E4" i="3"/>
  <c r="E6" i="3" s="1"/>
  <c r="E5" i="3"/>
  <c r="E2" i="3"/>
  <c r="D21" i="3"/>
  <c r="D5" i="3"/>
  <c r="B16" i="3"/>
  <c r="D16" i="3" s="1"/>
  <c r="B17" i="3"/>
  <c r="D17" i="3" s="1"/>
  <c r="B18" i="3"/>
  <c r="D18" i="3" s="1"/>
  <c r="B19" i="3"/>
  <c r="D19" i="3" s="1"/>
  <c r="B20" i="3"/>
  <c r="D20" i="3" s="1"/>
  <c r="B15" i="3"/>
  <c r="B9" i="3"/>
  <c r="D9" i="3" s="1"/>
  <c r="B10" i="3"/>
  <c r="D10" i="3" s="1"/>
  <c r="B11" i="3"/>
  <c r="D11" i="3" s="1"/>
  <c r="B12" i="3"/>
  <c r="D12" i="3" s="1"/>
  <c r="B8" i="3"/>
  <c r="B3" i="3"/>
  <c r="D3" i="3" s="1"/>
  <c r="B4" i="3"/>
  <c r="D4" i="3" s="1"/>
  <c r="B5" i="3"/>
  <c r="B2" i="3"/>
  <c r="D2" i="3" s="1"/>
  <c r="D6" i="3" s="1"/>
  <c r="E3" i="2"/>
  <c r="E4" i="2"/>
  <c r="E2" i="2"/>
  <c r="D3" i="2"/>
  <c r="D4" i="2"/>
  <c r="D2" i="2"/>
  <c r="C5" i="2"/>
  <c r="C4" i="2"/>
  <c r="C3" i="2"/>
  <c r="C2" i="2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78" i="2"/>
  <c r="E78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65" i="2"/>
  <c r="E65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53" i="2"/>
  <c r="E53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42" i="2"/>
  <c r="E42" i="2" s="1"/>
  <c r="E33" i="2"/>
  <c r="E34" i="2"/>
  <c r="E35" i="2"/>
  <c r="E36" i="2"/>
  <c r="E37" i="2"/>
  <c r="E38" i="2"/>
  <c r="E32" i="2"/>
  <c r="D33" i="2"/>
  <c r="D34" i="2"/>
  <c r="D35" i="2"/>
  <c r="D36" i="2"/>
  <c r="D37" i="2"/>
  <c r="D38" i="2"/>
  <c r="D32" i="2"/>
  <c r="E24" i="2"/>
  <c r="E25" i="2"/>
  <c r="E26" i="2"/>
  <c r="E27" i="2"/>
  <c r="E28" i="2"/>
  <c r="E23" i="2"/>
  <c r="D24" i="2"/>
  <c r="D25" i="2"/>
  <c r="D26" i="2"/>
  <c r="D27" i="2"/>
  <c r="D28" i="2"/>
  <c r="D23" i="2"/>
  <c r="E16" i="2"/>
  <c r="E17" i="2"/>
  <c r="E18" i="2"/>
  <c r="E19" i="2"/>
  <c r="E15" i="2"/>
  <c r="D16" i="2"/>
  <c r="D17" i="2"/>
  <c r="D18" i="2"/>
  <c r="D19" i="2"/>
  <c r="D15" i="2"/>
  <c r="E9" i="2"/>
  <c r="E10" i="2"/>
  <c r="E11" i="2"/>
  <c r="E8" i="2"/>
  <c r="D9" i="2"/>
  <c r="D10" i="2"/>
  <c r="D11" i="2"/>
  <c r="D8" i="2"/>
  <c r="AF7" i="1"/>
  <c r="AF6" i="1"/>
  <c r="AE7" i="1"/>
  <c r="AE6" i="1"/>
  <c r="L22" i="1"/>
  <c r="M22" i="1" s="1"/>
  <c r="J22" i="1"/>
  <c r="K22" i="1" s="1"/>
  <c r="H22" i="1"/>
  <c r="S17" i="1"/>
  <c r="U17" i="1" s="1"/>
  <c r="S19" i="1"/>
  <c r="U19" i="1" s="1"/>
  <c r="S21" i="1"/>
  <c r="U21" i="1" s="1"/>
  <c r="S23" i="1"/>
  <c r="U23" i="1" s="1"/>
  <c r="S15" i="1"/>
  <c r="U15" i="1" s="1"/>
  <c r="S7" i="1"/>
  <c r="U7" i="1" s="1"/>
  <c r="S9" i="1"/>
  <c r="U9" i="1" s="1"/>
  <c r="S11" i="1"/>
  <c r="U11" i="1" s="1"/>
  <c r="I8" i="1"/>
  <c r="K8" i="1" s="1"/>
  <c r="I9" i="1"/>
  <c r="K9" i="1" s="1"/>
  <c r="I10" i="1"/>
  <c r="K10" i="1" s="1"/>
  <c r="I7" i="1"/>
  <c r="K7" i="1" s="1"/>
  <c r="R16" i="1"/>
  <c r="S16" i="1" s="1"/>
  <c r="U16" i="1" s="1"/>
  <c r="R17" i="1"/>
  <c r="R18" i="1"/>
  <c r="S18" i="1" s="1"/>
  <c r="U18" i="1" s="1"/>
  <c r="R19" i="1"/>
  <c r="R20" i="1"/>
  <c r="S20" i="1" s="1"/>
  <c r="U20" i="1" s="1"/>
  <c r="R21" i="1"/>
  <c r="R22" i="1"/>
  <c r="S22" i="1" s="1"/>
  <c r="U22" i="1" s="1"/>
  <c r="R23" i="1"/>
  <c r="R24" i="1"/>
  <c r="S24" i="1" s="1"/>
  <c r="U24" i="1" s="1"/>
  <c r="R15" i="1"/>
  <c r="R6" i="1"/>
  <c r="S6" i="1" s="1"/>
  <c r="U6" i="1" s="1"/>
  <c r="R7" i="1"/>
  <c r="R8" i="1"/>
  <c r="S8" i="1" s="1"/>
  <c r="U8" i="1" s="1"/>
  <c r="R9" i="1"/>
  <c r="R10" i="1"/>
  <c r="S10" i="1" s="1"/>
  <c r="U10" i="1" s="1"/>
  <c r="R11" i="1"/>
  <c r="R5" i="1"/>
  <c r="S5" i="1" s="1"/>
  <c r="U5" i="1" s="1"/>
  <c r="D13" i="3" l="1"/>
  <c r="U12" i="1"/>
  <c r="U25" i="1"/>
  <c r="K11" i="1"/>
</calcChain>
</file>

<file path=xl/sharedStrings.xml><?xml version="1.0" encoding="utf-8"?>
<sst xmlns="http://schemas.openxmlformats.org/spreadsheetml/2006/main" count="145" uniqueCount="92">
  <si>
    <t>Catch  </t>
  </si>
  <si>
    <t>3      </t>
  </si>
  <si>
    <t>2      </t>
  </si>
  <si>
    <t>1      </t>
  </si>
  <si>
    <t>0      </t>
  </si>
  <si>
    <t>Total  </t>
  </si>
  <si>
    <t> </t>
  </si>
  <si>
    <t xml:space="preserve">Catch </t>
  </si>
  <si>
    <t>Combinations</t>
  </si>
  <si>
    <t xml:space="preserve">Total </t>
  </si>
  <si>
    <t> Combina</t>
  </si>
  <si>
    <t> 1140  </t>
  </si>
  <si>
    <t> 11400  </t>
  </si>
  <si>
    <t> 35400  </t>
  </si>
  <si>
    <t> 34220  </t>
  </si>
  <si>
    <t> 82160</t>
  </si>
  <si>
    <t>const winTable3 = [0, 0, 2, 48];</t>
  </si>
  <si>
    <t>    const winTable6 = [0, 0, 0, 3, 4, 75, 1600];</t>
  </si>
  <si>
    <t>    const winTable9 = [0, 0, 0, 0, 1, 6, 44, 340, 4700, 10000];</t>
  </si>
  <si>
    <t>topaz</t>
  </si>
  <si>
    <t>app</t>
  </si>
  <si>
    <t>Catch</t>
  </si>
  <si>
    <t>Formula</t>
  </si>
  <si>
    <t>combin(20,3)*combin(60,0)</t>
  </si>
  <si>
    <t>combin(20,2)*combin(60,1)</t>
  </si>
  <si>
    <t>combin(20,1)*combin(60,2)</t>
  </si>
  <si>
    <t>combin(20,0)*combin(60,3)</t>
  </si>
  <si>
    <t>Total</t>
  </si>
  <si>
    <t>combin(20,4)*combin(60,0)</t>
  </si>
  <si>
    <t>combin(20,3)*combin(60,1)</t>
  </si>
  <si>
    <t>combin(20,2)*combin(60,2)</t>
  </si>
  <si>
    <t>combin(20,1)*combin(60,3)</t>
  </si>
  <si>
    <t>combin(20,0)*combin(60,4)</t>
  </si>
  <si>
    <t>combin(20,5)*combin(60,0)</t>
  </si>
  <si>
    <t>combin(20,4)*combin(60,1)</t>
  </si>
  <si>
    <t>combin(20,3)*combin(60,2)</t>
  </si>
  <si>
    <t>combin(20,2)*combin(60,3)</t>
  </si>
  <si>
    <t>combin(20,1)*combin(60,4)</t>
  </si>
  <si>
    <t>combin(20,0)*combin(60,5)</t>
  </si>
  <si>
    <t>combin(20,6)*combin(60,0)</t>
  </si>
  <si>
    <t>combin(20,5)*combin(60,1)</t>
  </si>
  <si>
    <t>combin(20,4)*combin(60,2)</t>
  </si>
  <si>
    <t>combin(20,3)*combin(60,3)</t>
  </si>
  <si>
    <t>combin(20,2)*combin(60,4)</t>
  </si>
  <si>
    <t>combin(20,1)*combin(60,5)</t>
  </si>
  <si>
    <t>combin(20,0)*combin(60,6)</t>
  </si>
  <si>
    <t>combin(20,7)*combin(60,0)</t>
  </si>
  <si>
    <t>combin(20,6)*combin(60,1)</t>
  </si>
  <si>
    <t>combin(20,5)*combin(60,2)</t>
  </si>
  <si>
    <t>combin(20,4)*combin(60,3)</t>
  </si>
  <si>
    <t>combin(20,3)*combin(60,4)</t>
  </si>
  <si>
    <t>combin(20,2)*combin(60,5)</t>
  </si>
  <si>
    <t>combin(20,1)*combin(60,6)</t>
  </si>
  <si>
    <t>combin(20,0)*combin(60,7)</t>
  </si>
  <si>
    <t>combin(20,8)*combin(60,0)</t>
  </si>
  <si>
    <t>combin(20,7)*combin(60,1)</t>
  </si>
  <si>
    <t>combin(20,6)*combin(60,2)</t>
  </si>
  <si>
    <t>combin(20,5)*combin(60,3)</t>
  </si>
  <si>
    <t>combin(20,4)*combin(60,4)</t>
  </si>
  <si>
    <t>combin(20,3)*combin(60,5)</t>
  </si>
  <si>
    <t>combin(20,2)*combin(60,6)</t>
  </si>
  <si>
    <t>combin(20,1)*combin(60,7)</t>
  </si>
  <si>
    <t>combin(20,0)*combin(60,8)</t>
  </si>
  <si>
    <t>combin(20,9)*combin(60,0)</t>
  </si>
  <si>
    <t>combin(20,8)*combin(60,1)</t>
  </si>
  <si>
    <t>combin(20,7)*combin(60,2)</t>
  </si>
  <si>
    <t>combin(20,6)*combin(60,3)</t>
  </si>
  <si>
    <t>combin(20,5)*combin(60,4)</t>
  </si>
  <si>
    <t>combin(20,4)*combin(60,5)</t>
  </si>
  <si>
    <t>combin(20,3)*combin(60,6)</t>
  </si>
  <si>
    <t>combin(20,2)*combin(60,7)</t>
  </si>
  <si>
    <t>combin(20,1)*combin(60,8)</t>
  </si>
  <si>
    <t>combin(20,0)*combin(60,9)</t>
  </si>
  <si>
    <t>combin(20,10)*combin(60,0)</t>
  </si>
  <si>
    <t>combin(20,9)*combin(60,1)</t>
  </si>
  <si>
    <t>combin(20,8)*combin(60,2)</t>
  </si>
  <si>
    <t>combin(20,7)*combin(60,3)</t>
  </si>
  <si>
    <t>combin(20,6)*combin(60,4)</t>
  </si>
  <si>
    <t>combin(20,5)*combin(60,5)</t>
  </si>
  <si>
    <t>combin(20,4)*combin(60,6)</t>
  </si>
  <si>
    <t>combin(20,3)*combin(60,7)</t>
  </si>
  <si>
    <t>combin(20,2)*combin(60,8)</t>
  </si>
  <si>
    <t>combin(20,1)*combin(60,9)</t>
  </si>
  <si>
    <t>combin(20,0)*combin(60,10)</t>
  </si>
  <si>
    <t>1 in x</t>
  </si>
  <si>
    <t>% chance</t>
  </si>
  <si>
    <t>combin(20,2)*combin(60,0)</t>
  </si>
  <si>
    <t>combin(20,1)*combin(60,1)</t>
  </si>
  <si>
    <t>combin(20,0)*combin(60,2)</t>
  </si>
  <si>
    <t>4 card</t>
  </si>
  <si>
    <t>20 card</t>
  </si>
  <si>
    <t>reg keno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</si>
</sst>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0%"/>
    <numFmt numFmtId="171" formatCode="#,##0.000"/>
    <numFmt numFmtId="173" formatCode="0.00000000"/>
  </numFmts>
  <fonts count="2" x14ac:knownFonts="1">
    <font>
      <sz val="11"/>
      <color theme="1"/>
      <name val="Calibri"/>
      <family val="2"/>
      <scheme val="minor"/>
    </font>
    <font>
      <sz val="14"/>
      <color rgb="FF7B7F8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170" fontId="0" fillId="0" borderId="0" xfId="0" applyNumberFormat="1"/>
    <xf numFmtId="11" fontId="0" fillId="0" borderId="0" xfId="0" applyNumberFormat="1"/>
    <xf numFmtId="3" fontId="0" fillId="0" borderId="0" xfId="0" applyNumberFormat="1"/>
    <xf numFmtId="171" fontId="0" fillId="0" borderId="0" xfId="0" applyNumberFormat="1"/>
    <xf numFmtId="49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26"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  <dxf>
      <numFmt numFmtId="3" formatCode="#,##0"/>
    </dxf>
    <dxf>
      <numFmt numFmtId="170" formatCode="0.00000000%"/>
    </dxf>
    <dxf>
      <numFmt numFmtId="171" formatCode="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B799E-8D61-442A-9910-C85FCCBFF1EE}" name="Pick2" displayName="Pick2" ref="A1:E5" totalsRowShown="0">
  <autoFilter ref="A1:E5" xr:uid="{642B799E-8D61-442A-9910-C85FCCBFF1E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9E3B5C-EB35-49BC-BCDD-D4502D5C4627}" name="Catch"/>
    <tableColumn id="2" xr3:uid="{90FF97FD-ABB5-4FCA-A91B-5F7B38552CA9}" name="Formula"/>
    <tableColumn id="3" xr3:uid="{318FA324-B5E0-4132-A9C5-874A7C47ADC0}" name="Combinations"/>
    <tableColumn id="4" xr3:uid="{6A17DE98-2E98-4943-A5C7-FA506737B9AD}" name="1 in x" dataDxfId="25"/>
    <tableColumn id="5" xr3:uid="{2CA69CB4-F610-42BB-A0FB-13291DB5A40B}" name="% chance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9547E-B2CC-45AB-B299-7B6E14B8100A}" name="Pick3" displayName="Pick3" ref="A7:E12" totalsRowShown="0">
  <autoFilter ref="A7:E12" xr:uid="{9E09547E-B2CC-45AB-B299-7B6E14B8100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35E1CF0-6475-4B77-9573-346DEEE7CEE0}" name="Catch"/>
    <tableColumn id="2" xr3:uid="{1DCCDEF2-E301-4DC8-B17A-16E278941421}" name="Formula"/>
    <tableColumn id="3" xr3:uid="{4A58D8C2-86C4-4C36-9486-69F0CE4A5DD8}" name="Combinations" dataDxfId="23"/>
    <tableColumn id="4" xr3:uid="{BAE3DB9E-ED80-4B93-B58B-301A74C58C07}" name="1 in x" dataDxfId="22"/>
    <tableColumn id="5" xr3:uid="{6B0D2820-41F1-4D3C-8586-D398988B9172}" name="% chance" data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69D04-48AF-4B06-9798-D318CDEE9BBE}" name="Pick4" displayName="Pick4" ref="A14:E20" totalsRowShown="0">
  <autoFilter ref="A14:E20" xr:uid="{D2769D04-48AF-4B06-9798-D318CDEE9B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2D185B-457F-4ABB-A929-3C2BF4BBAE8C}" name="Catch"/>
    <tableColumn id="2" xr3:uid="{35919767-7390-413D-8005-244DFF9D25C4}" name="Formula"/>
    <tableColumn id="3" xr3:uid="{7500BABC-7AD6-460F-A036-F02B4FC20100}" name="Combinations" dataDxfId="20"/>
    <tableColumn id="4" xr3:uid="{79D5E3D8-0850-4A9E-8BCE-4FA3EE417FCA}" name="1 in x" dataDxfId="19"/>
    <tableColumn id="5" xr3:uid="{404B4A46-138B-4EF3-BE43-FA201F0A736B}" name="% chance" dataDxfId="1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18F97-C460-4D8D-A808-B8029FD24BFF}" name="Pick5" displayName="Pick5" ref="A22:E29" totalsRowShown="0">
  <autoFilter ref="A22:E29" xr:uid="{BCF18F97-C460-4D8D-A808-B8029FD24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AB0F58F-CCCC-45B2-8EE4-37E5CF626D6A}" name="Catch"/>
    <tableColumn id="2" xr3:uid="{D328E4C8-CF8C-432E-AFD7-97D4568AC991}" name="Formula"/>
    <tableColumn id="3" xr3:uid="{DB7E71EB-DAF2-40CB-A731-3F1835155D8F}" name="Combinations" dataDxfId="17"/>
    <tableColumn id="4" xr3:uid="{80EAEF30-07AB-4CD6-BF89-02E762D107A7}" name="1 in x" dataDxfId="16"/>
    <tableColumn id="5" xr3:uid="{0E0FE546-AE02-45C7-86D9-2AD098883B63}" name="% chance" dataDxfId="1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DE188B-3837-4114-BF3C-AE9AF5D38625}" name="Pick6" displayName="Pick6" ref="A31:E39" totalsRowShown="0">
  <autoFilter ref="A31:E39" xr:uid="{68DE188B-3837-4114-BF3C-AE9AF5D3862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414BDD7-AAE7-4CDB-8703-CA46397DA0F5}" name="Catch"/>
    <tableColumn id="2" xr3:uid="{E25EC6DD-B032-471D-A8AE-388C7E44D0D0}" name="Formula"/>
    <tableColumn id="3" xr3:uid="{6B9948DB-03DD-42C9-9752-7D634DA29C4C}" name="Combinations" dataDxfId="14"/>
    <tableColumn id="4" xr3:uid="{00C9A426-E096-4C6C-98A4-509E1C57AAC3}" name="1 in x" dataDxfId="13"/>
    <tableColumn id="5" xr3:uid="{198D8E3E-4CA2-4CC1-83FB-FEDCBD2BE996}" name="% chance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7F1123-F8A8-4D71-AD69-3992EAEE0AD2}" name="Pick7" displayName="Pick7" ref="A41:E50" totalsRowShown="0">
  <autoFilter ref="A41:E50" xr:uid="{D87F1123-F8A8-4D71-AD69-3992EAEE0AD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6274307-F229-47B2-8EDE-2F4C084BF9A5}" name="Catch"/>
    <tableColumn id="2" xr3:uid="{A3B4E4CD-AE72-49F3-A5CC-92626C97DD18}" name="Formula"/>
    <tableColumn id="3" xr3:uid="{FA0F0AB4-6206-4E7D-AA24-97E674DDF87B}" name="Combinations" dataDxfId="11"/>
    <tableColumn id="4" xr3:uid="{63B8390C-823B-44A7-9B6F-FC887BC8707B}" name="1 in x" dataDxfId="10"/>
    <tableColumn id="5" xr3:uid="{E41F1B1D-2594-426A-A049-84FD5EC068D7}" name="% chance" dataDxfId="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491E69-42F5-426B-991E-561368A4251D}" name="Pick8" displayName="Pick8" ref="A52:E62" totalsRowShown="0">
  <autoFilter ref="A52:E62" xr:uid="{76491E69-42F5-426B-991E-561368A4251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93AC606-40E2-4B12-A97C-835E7D636B8B}" name="Catch"/>
    <tableColumn id="2" xr3:uid="{CF056BA5-AD07-4CDA-9754-F6504BC6FC66}" name="Formula"/>
    <tableColumn id="3" xr3:uid="{668FC585-F836-4EB9-8082-49502CC67CCF}" name="Combinations" dataDxfId="8"/>
    <tableColumn id="4" xr3:uid="{C4A6FDFD-A819-4315-B055-1C5C6A6797AB}" name="1 in x" dataDxfId="7"/>
    <tableColumn id="5" xr3:uid="{9677157B-BDD3-4AD4-86F0-C5DD09B26EF7}" name="% chance" dataDxfId="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13CA44-51AB-411C-9DB2-8C21342A97B8}" name="Pick9" displayName="Pick9" ref="A64:E75" totalsRowShown="0">
  <autoFilter ref="A64:E75" xr:uid="{9213CA44-51AB-411C-9DB2-8C21342A97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F8F642C-A420-4305-8B58-523FB0E40799}" name="Catch"/>
    <tableColumn id="2" xr3:uid="{DC2AFBDF-E0A8-4500-970C-B4C0045F6CFD}" name="Formula"/>
    <tableColumn id="3" xr3:uid="{5F727931-0E82-4510-A24B-07C64C9E040C}" name="Combinations" dataDxfId="5"/>
    <tableColumn id="4" xr3:uid="{26C65D82-72A6-43DD-95CC-18D2C3EFBC4F}" name="1 in x" dataDxfId="4"/>
    <tableColumn id="5" xr3:uid="{E16B0B55-68F5-4EAD-A081-DC16B4CC484B}" name="% chance" dataDxfId="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F4C72B-F469-4D10-8167-405412ED6129}" name="Pick10" displayName="Pick10" ref="A77:E89" totalsRowShown="0">
  <autoFilter ref="A77:E89" xr:uid="{5DF4C72B-F469-4D10-8167-405412ED612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F1B890B-2777-404C-BD60-4FA2F0648448}" name="Catch"/>
    <tableColumn id="2" xr3:uid="{8A63DB7A-F438-436D-B7D6-124E7614AC38}" name="Formula"/>
    <tableColumn id="3" xr3:uid="{DE08A5F2-020A-4AF6-9C56-3D42FD8A56DE}" name="Combinations" dataDxfId="2"/>
    <tableColumn id="4" xr3:uid="{C76DA62A-95B0-4D9C-A385-7881C4E3D4F0}" name="1 in x" dataDxfId="1"/>
    <tableColumn id="5" xr3:uid="{FFCBA083-552B-4335-9E19-08B6FBBD1A80}" name="% ch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3BFD-A12E-4515-9564-74C13C3BAE66}">
  <dimension ref="E4:AF30"/>
  <sheetViews>
    <sheetView topLeftCell="K1" workbookViewId="0">
      <selection activeCell="U5" sqref="U5"/>
    </sheetView>
  </sheetViews>
  <sheetFormatPr defaultRowHeight="15" x14ac:dyDescent="0.25"/>
  <cols>
    <col min="16" max="16" width="6.7109375" bestFit="1" customWidth="1"/>
    <col min="17" max="17" width="13.85546875" style="3" bestFit="1" customWidth="1"/>
    <col min="18" max="18" width="10.5703125" style="2" bestFit="1" customWidth="1"/>
  </cols>
  <sheetData>
    <row r="4" spans="5:32" x14ac:dyDescent="0.25">
      <c r="P4" t="s">
        <v>7</v>
      </c>
      <c r="Q4" s="3" t="s">
        <v>8</v>
      </c>
    </row>
    <row r="5" spans="5:32" x14ac:dyDescent="0.25">
      <c r="P5">
        <v>6</v>
      </c>
      <c r="Q5" s="3">
        <v>38760</v>
      </c>
      <c r="R5" s="2">
        <f>$Q$12/Q5</f>
        <v>7752.8431372549021</v>
      </c>
      <c r="S5">
        <f>1/R5</f>
        <v>1.2898493911152139E-4</v>
      </c>
      <c r="T5">
        <v>300</v>
      </c>
      <c r="U5">
        <f>S5*T5</f>
        <v>3.8695481733456417E-2</v>
      </c>
    </row>
    <row r="6" spans="5:32" ht="18.75" x14ac:dyDescent="0.25">
      <c r="E6" s="1"/>
      <c r="F6" t="s">
        <v>0</v>
      </c>
      <c r="G6" t="s">
        <v>10</v>
      </c>
      <c r="I6" t="s">
        <v>6</v>
      </c>
      <c r="P6">
        <v>5</v>
      </c>
      <c r="Q6" s="3">
        <v>930240</v>
      </c>
      <c r="R6" s="2">
        <f t="shared" ref="R6:R11" si="0">$Q$12/Q6</f>
        <v>323.03513071895424</v>
      </c>
      <c r="S6">
        <f t="shared" ref="S6:S11" si="1">1/R6</f>
        <v>3.0956385386765135E-3</v>
      </c>
      <c r="T6">
        <v>60</v>
      </c>
      <c r="U6">
        <f t="shared" ref="U6:U11" si="2">S6*T6</f>
        <v>0.18573831232059082</v>
      </c>
      <c r="AA6" t="s">
        <v>19</v>
      </c>
      <c r="AB6">
        <v>0.88953325155856799</v>
      </c>
      <c r="AC6">
        <v>0.8853023922730876</v>
      </c>
      <c r="AE6">
        <f>(AB6*3)+AC6</f>
        <v>3.5539021469487917</v>
      </c>
      <c r="AF6">
        <f>AE6/4</f>
        <v>0.88847553673719792</v>
      </c>
    </row>
    <row r="7" spans="5:32" ht="18.75" x14ac:dyDescent="0.25">
      <c r="E7" s="1"/>
      <c r="F7" t="s">
        <v>1</v>
      </c>
      <c r="G7" t="s">
        <v>11</v>
      </c>
      <c r="H7">
        <v>72.069999999999993</v>
      </c>
      <c r="I7">
        <f>1/H7</f>
        <v>1.3875398917718886E-2</v>
      </c>
      <c r="J7">
        <v>46</v>
      </c>
      <c r="K7">
        <f>I7*J7</f>
        <v>0.63826835021506878</v>
      </c>
      <c r="P7">
        <v>4</v>
      </c>
      <c r="Q7" s="3">
        <v>8575650</v>
      </c>
      <c r="R7" s="2">
        <f t="shared" si="0"/>
        <v>35.041098925445887</v>
      </c>
      <c r="S7">
        <f t="shared" si="1"/>
        <v>2.8537917778424106E-2</v>
      </c>
      <c r="T7">
        <v>12</v>
      </c>
      <c r="U7">
        <f t="shared" si="2"/>
        <v>0.3424550133410893</v>
      </c>
      <c r="AA7" t="s">
        <v>20</v>
      </c>
      <c r="AB7">
        <v>0.95634745001833621</v>
      </c>
      <c r="AC7">
        <v>0.9818680979249732</v>
      </c>
      <c r="AE7">
        <f>(AB7*3)+AC7</f>
        <v>3.8509104479799818</v>
      </c>
      <c r="AF7">
        <f>AE7/4</f>
        <v>0.96272761199499546</v>
      </c>
    </row>
    <row r="8" spans="5:32" ht="18.75" x14ac:dyDescent="0.25">
      <c r="E8" s="1"/>
      <c r="F8" t="s">
        <v>2</v>
      </c>
      <c r="G8" t="s">
        <v>12</v>
      </c>
      <c r="H8">
        <v>7.21</v>
      </c>
      <c r="I8">
        <f t="shared" ref="I8:I10" si="3">1/H8</f>
        <v>0.13869625520110956</v>
      </c>
      <c r="J8">
        <v>2</v>
      </c>
      <c r="K8">
        <f t="shared" ref="K8:K10" si="4">I8*J8</f>
        <v>0.27739251040221913</v>
      </c>
      <c r="P8">
        <v>3</v>
      </c>
      <c r="Q8" s="3">
        <v>39010800</v>
      </c>
      <c r="R8" s="2">
        <f t="shared" si="0"/>
        <v>7.7030001948178457</v>
      </c>
      <c r="S8">
        <f t="shared" si="1"/>
        <v>0.12981954754106653</v>
      </c>
      <c r="T8">
        <v>3</v>
      </c>
      <c r="U8">
        <f t="shared" si="2"/>
        <v>0.38945864262319962</v>
      </c>
    </row>
    <row r="9" spans="5:32" ht="18.75" x14ac:dyDescent="0.25">
      <c r="E9" s="1"/>
      <c r="F9" t="s">
        <v>3</v>
      </c>
      <c r="G9" t="s">
        <v>13</v>
      </c>
      <c r="H9">
        <v>2.3199999999999998</v>
      </c>
      <c r="I9">
        <f t="shared" si="3"/>
        <v>0.43103448275862072</v>
      </c>
      <c r="J9">
        <v>0</v>
      </c>
      <c r="K9">
        <f t="shared" si="4"/>
        <v>0</v>
      </c>
      <c r="P9">
        <v>2</v>
      </c>
      <c r="Q9" s="3">
        <v>92650650</v>
      </c>
      <c r="R9" s="2">
        <f t="shared" si="0"/>
        <v>3.2433685030811978</v>
      </c>
      <c r="S9">
        <f t="shared" si="1"/>
        <v>0.30832142541003305</v>
      </c>
      <c r="T9">
        <v>0</v>
      </c>
      <c r="U9">
        <f t="shared" si="2"/>
        <v>0</v>
      </c>
    </row>
    <row r="10" spans="5:32" ht="18.75" x14ac:dyDescent="0.25">
      <c r="E10" s="1"/>
      <c r="F10" t="s">
        <v>4</v>
      </c>
      <c r="G10" t="s">
        <v>14</v>
      </c>
      <c r="H10">
        <v>2.4</v>
      </c>
      <c r="I10">
        <f t="shared" si="3"/>
        <v>0.41666666666666669</v>
      </c>
      <c r="J10">
        <v>0</v>
      </c>
      <c r="K10">
        <f t="shared" si="4"/>
        <v>0</v>
      </c>
      <c r="P10">
        <v>1</v>
      </c>
      <c r="Q10" s="3">
        <v>109230240</v>
      </c>
      <c r="R10" s="2">
        <f t="shared" si="0"/>
        <v>2.7510714981492304</v>
      </c>
      <c r="S10">
        <f t="shared" si="1"/>
        <v>0.36349473311498631</v>
      </c>
      <c r="T10">
        <v>0</v>
      </c>
      <c r="U10">
        <f t="shared" si="2"/>
        <v>0</v>
      </c>
    </row>
    <row r="11" spans="5:32" ht="18.75" x14ac:dyDescent="0.25">
      <c r="E11" s="1"/>
      <c r="F11" t="s">
        <v>5</v>
      </c>
      <c r="G11" t="s">
        <v>15</v>
      </c>
      <c r="J11">
        <v>48</v>
      </c>
      <c r="K11">
        <f>SUM(K7:K10)</f>
        <v>0.91566086061728791</v>
      </c>
      <c r="P11">
        <v>0</v>
      </c>
      <c r="Q11" s="3">
        <v>50063860</v>
      </c>
      <c r="R11" s="2">
        <f t="shared" si="0"/>
        <v>6.0023378141437753</v>
      </c>
      <c r="S11">
        <f t="shared" si="1"/>
        <v>0.16660175267770205</v>
      </c>
      <c r="T11">
        <v>0</v>
      </c>
      <c r="U11">
        <f t="shared" si="2"/>
        <v>0</v>
      </c>
    </row>
    <row r="12" spans="5:32" x14ac:dyDescent="0.25">
      <c r="P12" t="s">
        <v>9</v>
      </c>
      <c r="Q12" s="3">
        <v>300500200</v>
      </c>
      <c r="U12">
        <f>SUM(U5:U11)</f>
        <v>0.95634745001833621</v>
      </c>
    </row>
    <row r="14" spans="5:32" x14ac:dyDescent="0.25">
      <c r="P14" t="s">
        <v>7</v>
      </c>
      <c r="Q14" s="3" t="s">
        <v>8</v>
      </c>
    </row>
    <row r="15" spans="5:32" x14ac:dyDescent="0.25">
      <c r="H15">
        <v>0.92297258461642029</v>
      </c>
      <c r="L15" s="3"/>
      <c r="P15">
        <v>9</v>
      </c>
      <c r="Q15" s="3">
        <v>167960</v>
      </c>
      <c r="R15" s="2">
        <f>Q$25/Q15</f>
        <v>1380687.6470588236</v>
      </c>
      <c r="S15">
        <f>1/R15</f>
        <v>7.2427677768409518E-7</v>
      </c>
      <c r="T15">
        <v>990</v>
      </c>
      <c r="U15">
        <f>S15*T15</f>
        <v>7.1703400990725424E-4</v>
      </c>
    </row>
    <row r="16" spans="5:32" x14ac:dyDescent="0.25">
      <c r="H16">
        <v>0.94215910671606873</v>
      </c>
      <c r="P16">
        <v>8</v>
      </c>
      <c r="Q16" s="3">
        <v>7558200</v>
      </c>
      <c r="R16" s="2">
        <f t="shared" ref="R16:R24" si="5">Q$25/Q16</f>
        <v>30681.947712418299</v>
      </c>
      <c r="S16">
        <f t="shared" ref="S16:S24" si="6">1/R16</f>
        <v>3.2592454995784283E-5</v>
      </c>
      <c r="T16">
        <v>400</v>
      </c>
      <c r="U16">
        <f t="shared" ref="U16:U24" si="7">S16*T16</f>
        <v>1.3036981998313713E-2</v>
      </c>
    </row>
    <row r="17" spans="8:21" x14ac:dyDescent="0.25">
      <c r="H17">
        <v>0.94215910671606873</v>
      </c>
      <c r="P17">
        <v>7</v>
      </c>
      <c r="Q17" s="3">
        <v>137210400</v>
      </c>
      <c r="R17" s="2">
        <f t="shared" si="5"/>
        <v>1690.107289243381</v>
      </c>
      <c r="S17">
        <f t="shared" si="6"/>
        <v>5.9167841376962229E-4</v>
      </c>
      <c r="T17">
        <v>120</v>
      </c>
      <c r="U17">
        <f t="shared" si="7"/>
        <v>7.1001409652354672E-2</v>
      </c>
    </row>
    <row r="18" spans="8:21" x14ac:dyDescent="0.25">
      <c r="H18">
        <v>0.94215910671606873</v>
      </c>
      <c r="P18">
        <v>6</v>
      </c>
      <c r="Q18" s="3">
        <v>1326367200</v>
      </c>
      <c r="R18" s="2">
        <f t="shared" si="5"/>
        <v>174.83868509414285</v>
      </c>
      <c r="S18">
        <f t="shared" si="6"/>
        <v>5.7195579997730162E-3</v>
      </c>
      <c r="T18">
        <v>40</v>
      </c>
      <c r="U18">
        <f t="shared" si="7"/>
        <v>0.22878231999092064</v>
      </c>
    </row>
    <row r="19" spans="8:21" x14ac:dyDescent="0.25">
      <c r="H19">
        <v>0.94341165845272568</v>
      </c>
      <c r="P19">
        <v>5</v>
      </c>
      <c r="Q19" s="3">
        <v>7560293040</v>
      </c>
      <c r="R19" s="2">
        <f t="shared" si="5"/>
        <v>30.67345352528822</v>
      </c>
      <c r="S19">
        <f t="shared" si="6"/>
        <v>3.2601480598706191E-2</v>
      </c>
      <c r="T19">
        <v>10</v>
      </c>
      <c r="U19">
        <f t="shared" si="7"/>
        <v>0.3260148059870619</v>
      </c>
    </row>
    <row r="20" spans="8:21" x14ac:dyDescent="0.25">
      <c r="H20">
        <v>0.94341165845272568</v>
      </c>
      <c r="P20">
        <v>4</v>
      </c>
      <c r="Q20" s="3">
        <v>26461025640</v>
      </c>
      <c r="R20" s="2">
        <f t="shared" si="5"/>
        <v>8.763843864368063</v>
      </c>
      <c r="S20">
        <f t="shared" si="6"/>
        <v>0.11410518209547167</v>
      </c>
      <c r="T20">
        <v>3</v>
      </c>
      <c r="U20">
        <f t="shared" si="7"/>
        <v>0.34231554628641503</v>
      </c>
    </row>
    <row r="21" spans="8:21" x14ac:dyDescent="0.25">
      <c r="H21">
        <v>0.94341165845272568</v>
      </c>
      <c r="P21">
        <v>3</v>
      </c>
      <c r="Q21" s="3">
        <v>57072800400</v>
      </c>
      <c r="R21" s="2">
        <f t="shared" si="5"/>
        <v>4.0632367007524657</v>
      </c>
      <c r="S21">
        <f t="shared" si="6"/>
        <v>0.24610921628435067</v>
      </c>
      <c r="T21">
        <v>0</v>
      </c>
      <c r="U21">
        <f t="shared" si="7"/>
        <v>0</v>
      </c>
    </row>
    <row r="22" spans="8:21" x14ac:dyDescent="0.25">
      <c r="H22">
        <f>SUM(H15:H21)</f>
        <v>6.5796848801228025</v>
      </c>
      <c r="J22">
        <f>H22/7</f>
        <v>0.93995498287468604</v>
      </c>
      <c r="K22">
        <f>J22*2807</f>
        <v>2638.4536369292437</v>
      </c>
      <c r="L22">
        <f>2807/1.0639</f>
        <v>2638.4058652128956</v>
      </c>
      <c r="M22">
        <f>L22*0.75</f>
        <v>1978.8043989096718</v>
      </c>
      <c r="P22">
        <v>2</v>
      </c>
      <c r="Q22" s="3">
        <v>73379314800</v>
      </c>
      <c r="R22" s="2">
        <f t="shared" si="5"/>
        <v>3.1602952116963623</v>
      </c>
      <c r="S22">
        <f t="shared" si="6"/>
        <v>0.31642613522273655</v>
      </c>
      <c r="T22">
        <v>0</v>
      </c>
      <c r="U22">
        <f t="shared" si="7"/>
        <v>0</v>
      </c>
    </row>
    <row r="23" spans="8:21" x14ac:dyDescent="0.25">
      <c r="P23">
        <v>1</v>
      </c>
      <c r="Q23" s="3">
        <v>51172416900</v>
      </c>
      <c r="R23" s="2">
        <f t="shared" si="5"/>
        <v>4.5317440771495008</v>
      </c>
      <c r="S23">
        <f t="shared" si="6"/>
        <v>0.22066559430006627</v>
      </c>
      <c r="T23">
        <v>0</v>
      </c>
      <c r="U23">
        <f t="shared" si="7"/>
        <v>0</v>
      </c>
    </row>
    <row r="24" spans="8:21" x14ac:dyDescent="0.25">
      <c r="P24">
        <v>0</v>
      </c>
      <c r="Q24" s="3">
        <v>14783142660</v>
      </c>
      <c r="R24" s="2">
        <f t="shared" si="5"/>
        <v>15.686806420902117</v>
      </c>
      <c r="S24">
        <f t="shared" si="6"/>
        <v>6.3747838353352487E-2</v>
      </c>
      <c r="T24">
        <v>0</v>
      </c>
      <c r="U24">
        <f t="shared" si="7"/>
        <v>0</v>
      </c>
    </row>
    <row r="25" spans="8:21" x14ac:dyDescent="0.25">
      <c r="P25" t="s">
        <v>9</v>
      </c>
      <c r="Q25" s="3">
        <v>231900297200</v>
      </c>
      <c r="U25">
        <f>SUM(U15:U24)</f>
        <v>0.9818680979249732</v>
      </c>
    </row>
    <row r="28" spans="8:21" x14ac:dyDescent="0.25">
      <c r="Q28" s="3" t="s">
        <v>16</v>
      </c>
    </row>
    <row r="29" spans="8:21" x14ac:dyDescent="0.25">
      <c r="Q29" s="3" t="s">
        <v>17</v>
      </c>
    </row>
    <row r="30" spans="8:21" x14ac:dyDescent="0.25">
      <c r="Q30" s="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5BD4-3DF2-4621-84A7-A50016958EBA}">
  <dimension ref="A1:G89"/>
  <sheetViews>
    <sheetView topLeftCell="A58" zoomScaleNormal="100" workbookViewId="0">
      <selection activeCell="G32" sqref="G32:G38"/>
    </sheetView>
  </sheetViews>
  <sheetFormatPr defaultRowHeight="15" x14ac:dyDescent="0.25"/>
  <cols>
    <col min="1" max="1" width="8" customWidth="1"/>
    <col min="2" max="2" width="26.7109375" bestFit="1" customWidth="1"/>
    <col min="3" max="3" width="16.42578125" style="6" bestFit="1" customWidth="1"/>
    <col min="4" max="4" width="13.85546875" style="7" bestFit="1" customWidth="1"/>
    <col min="5" max="5" width="13.28515625" style="4" bestFit="1" customWidth="1"/>
    <col min="6" max="6" width="12" bestFit="1" customWidth="1"/>
    <col min="7" max="7" width="12.140625" bestFit="1" customWidth="1"/>
  </cols>
  <sheetData>
    <row r="1" spans="1:5" x14ac:dyDescent="0.25">
      <c r="A1" t="s">
        <v>21</v>
      </c>
      <c r="B1" t="s">
        <v>22</v>
      </c>
      <c r="C1" s="6" t="s">
        <v>8</v>
      </c>
      <c r="D1" s="8" t="s">
        <v>84</v>
      </c>
      <c r="E1" s="4" t="s">
        <v>85</v>
      </c>
    </row>
    <row r="2" spans="1:5" x14ac:dyDescent="0.25">
      <c r="A2">
        <v>2</v>
      </c>
      <c r="B2" t="s">
        <v>86</v>
      </c>
      <c r="C2">
        <f>COMBIN(20,2)*COMBIN(60,0)</f>
        <v>190</v>
      </c>
      <c r="D2" s="7">
        <f>$C$5/C2</f>
        <v>16.631578947368421</v>
      </c>
      <c r="E2" s="4">
        <f>1/D2</f>
        <v>6.0126582278481014E-2</v>
      </c>
    </row>
    <row r="3" spans="1:5" x14ac:dyDescent="0.25">
      <c r="A3">
        <v>1</v>
      </c>
      <c r="B3" t="s">
        <v>87</v>
      </c>
      <c r="C3">
        <f>COMBIN(20,1)*COMBIN(60,1)</f>
        <v>1200</v>
      </c>
      <c r="D3" s="7">
        <f t="shared" ref="D3:D4" si="0">$C$5/C3</f>
        <v>2.6333333333333333</v>
      </c>
      <c r="E3" s="4">
        <f t="shared" ref="E3:E4" si="1">1/D3</f>
        <v>0.379746835443038</v>
      </c>
    </row>
    <row r="4" spans="1:5" x14ac:dyDescent="0.25">
      <c r="A4">
        <v>0</v>
      </c>
      <c r="B4" t="s">
        <v>88</v>
      </c>
      <c r="C4">
        <f>COMBIN(20,0)*COMBIN(60,2)</f>
        <v>1770</v>
      </c>
      <c r="D4" s="7">
        <f t="shared" si="0"/>
        <v>1.7853107344632768</v>
      </c>
      <c r="E4" s="4">
        <f t="shared" si="1"/>
        <v>0.560126582278481</v>
      </c>
    </row>
    <row r="5" spans="1:5" x14ac:dyDescent="0.25">
      <c r="A5" t="s">
        <v>27</v>
      </c>
      <c r="C5" s="6">
        <f>SUM(C2:C4)</f>
        <v>3160</v>
      </c>
    </row>
    <row r="7" spans="1:5" x14ac:dyDescent="0.25">
      <c r="A7" t="s">
        <v>21</v>
      </c>
      <c r="B7" t="s">
        <v>22</v>
      </c>
      <c r="C7" s="6" t="s">
        <v>8</v>
      </c>
      <c r="D7" s="7" t="s">
        <v>84</v>
      </c>
      <c r="E7" s="4" t="s">
        <v>85</v>
      </c>
    </row>
    <row r="8" spans="1:5" x14ac:dyDescent="0.25">
      <c r="A8">
        <v>3</v>
      </c>
      <c r="B8" t="s">
        <v>23</v>
      </c>
      <c r="C8" s="6">
        <v>1140</v>
      </c>
      <c r="D8" s="7">
        <f>$C$12/C8</f>
        <v>72.070175438596493</v>
      </c>
      <c r="E8" s="4">
        <f>C8/$C$12</f>
        <v>1.3875365141187927E-2</v>
      </c>
    </row>
    <row r="9" spans="1:5" x14ac:dyDescent="0.25">
      <c r="A9">
        <v>2</v>
      </c>
      <c r="B9" t="s">
        <v>24</v>
      </c>
      <c r="C9" s="6">
        <v>11400</v>
      </c>
      <c r="D9" s="7">
        <f t="shared" ref="D9:D11" si="2">$C$12/C9</f>
        <v>7.2070175438596493</v>
      </c>
      <c r="E9" s="4">
        <f t="shared" ref="E9:E11" si="3">C9/$C$12</f>
        <v>0.13875365141187926</v>
      </c>
    </row>
    <row r="10" spans="1:5" x14ac:dyDescent="0.25">
      <c r="A10">
        <v>1</v>
      </c>
      <c r="B10" t="s">
        <v>25</v>
      </c>
      <c r="C10" s="6">
        <v>35400</v>
      </c>
      <c r="D10" s="7">
        <f t="shared" si="2"/>
        <v>2.3209039548022599</v>
      </c>
      <c r="E10" s="4">
        <f t="shared" si="3"/>
        <v>0.43086660175267771</v>
      </c>
    </row>
    <row r="11" spans="1:5" x14ac:dyDescent="0.25">
      <c r="A11">
        <v>0</v>
      </c>
      <c r="B11" t="s">
        <v>26</v>
      </c>
      <c r="C11" s="6">
        <v>34220</v>
      </c>
      <c r="D11" s="7">
        <f t="shared" si="2"/>
        <v>2.4009351256575102</v>
      </c>
      <c r="E11" s="4">
        <f t="shared" si="3"/>
        <v>0.41650438169425513</v>
      </c>
    </row>
    <row r="12" spans="1:5" x14ac:dyDescent="0.25">
      <c r="A12" t="s">
        <v>27</v>
      </c>
      <c r="C12" s="6">
        <v>82160</v>
      </c>
    </row>
    <row r="14" spans="1:5" x14ac:dyDescent="0.25">
      <c r="A14" t="s">
        <v>21</v>
      </c>
      <c r="B14" t="s">
        <v>22</v>
      </c>
      <c r="C14" s="6" t="s">
        <v>8</v>
      </c>
      <c r="D14" s="7" t="s">
        <v>84</v>
      </c>
      <c r="E14" s="4" t="s">
        <v>85</v>
      </c>
    </row>
    <row r="15" spans="1:5" x14ac:dyDescent="0.25">
      <c r="A15">
        <v>4</v>
      </c>
      <c r="B15" t="s">
        <v>28</v>
      </c>
      <c r="C15" s="6">
        <v>4845</v>
      </c>
      <c r="D15" s="7">
        <f>$C$20/C15</f>
        <v>326.4355005159959</v>
      </c>
      <c r="E15" s="4">
        <f>C15/$C$20</f>
        <v>3.0633923038986331E-3</v>
      </c>
    </row>
    <row r="16" spans="1:5" x14ac:dyDescent="0.25">
      <c r="A16">
        <v>3</v>
      </c>
      <c r="B16" t="s">
        <v>29</v>
      </c>
      <c r="C16" s="6">
        <v>68400</v>
      </c>
      <c r="D16" s="7">
        <f t="shared" ref="D16:D19" si="4">$C$20/C16</f>
        <v>23.122514619883042</v>
      </c>
      <c r="E16" s="4">
        <f t="shared" ref="E16:E19" si="5">C16/$C$20</f>
        <v>4.3247891349157172E-2</v>
      </c>
    </row>
    <row r="17" spans="1:7" x14ac:dyDescent="0.25">
      <c r="A17">
        <v>2</v>
      </c>
      <c r="B17" t="s">
        <v>30</v>
      </c>
      <c r="C17" s="6">
        <v>336300</v>
      </c>
      <c r="D17" s="7">
        <f t="shared" si="4"/>
        <v>4.7028843294677367</v>
      </c>
      <c r="E17" s="4">
        <f t="shared" si="5"/>
        <v>0.21263546580002277</v>
      </c>
    </row>
    <row r="18" spans="1:7" x14ac:dyDescent="0.25">
      <c r="A18">
        <v>1</v>
      </c>
      <c r="B18" t="s">
        <v>31</v>
      </c>
      <c r="C18" s="6">
        <v>684400</v>
      </c>
      <c r="D18" s="7">
        <f t="shared" si="4"/>
        <v>2.3109000584453536</v>
      </c>
      <c r="E18" s="4">
        <f t="shared" si="5"/>
        <v>0.4327318251368884</v>
      </c>
    </row>
    <row r="19" spans="1:7" x14ac:dyDescent="0.25">
      <c r="A19">
        <v>0</v>
      </c>
      <c r="B19" t="s">
        <v>32</v>
      </c>
      <c r="C19" s="6">
        <v>487635</v>
      </c>
      <c r="D19" s="7">
        <f t="shared" si="4"/>
        <v>3.2433685030811978</v>
      </c>
      <c r="E19" s="4">
        <f t="shared" si="5"/>
        <v>0.30832142541003299</v>
      </c>
    </row>
    <row r="20" spans="1:7" x14ac:dyDescent="0.25">
      <c r="A20" t="s">
        <v>27</v>
      </c>
      <c r="C20" s="6">
        <v>1581580</v>
      </c>
    </row>
    <row r="22" spans="1:7" x14ac:dyDescent="0.25">
      <c r="A22" t="s">
        <v>21</v>
      </c>
      <c r="B22" t="s">
        <v>22</v>
      </c>
      <c r="C22" s="6" t="s">
        <v>8</v>
      </c>
      <c r="D22" s="7" t="s">
        <v>84</v>
      </c>
      <c r="E22" s="4" t="s">
        <v>85</v>
      </c>
    </row>
    <row r="23" spans="1:7" x14ac:dyDescent="0.25">
      <c r="A23">
        <v>5</v>
      </c>
      <c r="B23" t="s">
        <v>33</v>
      </c>
      <c r="C23" s="6">
        <v>15504</v>
      </c>
      <c r="D23" s="7">
        <f>$C$29/C23</f>
        <v>1550.5686274509803</v>
      </c>
      <c r="E23" s="4">
        <f>C23/$C$29</f>
        <v>6.4492469555760691E-4</v>
      </c>
    </row>
    <row r="24" spans="1:7" x14ac:dyDescent="0.25">
      <c r="A24">
        <v>4</v>
      </c>
      <c r="B24" t="s">
        <v>34</v>
      </c>
      <c r="C24" s="6">
        <v>290700</v>
      </c>
      <c r="D24" s="7">
        <f t="shared" ref="D24:D28" si="6">$C$29/C24</f>
        <v>82.696993464052284</v>
      </c>
      <c r="E24" s="4">
        <f t="shared" ref="E24:E28" si="7">C24/$C$29</f>
        <v>1.209233804170513E-2</v>
      </c>
    </row>
    <row r="25" spans="1:7" x14ac:dyDescent="0.25">
      <c r="A25">
        <v>3</v>
      </c>
      <c r="B25" t="s">
        <v>35</v>
      </c>
      <c r="C25" s="6">
        <v>2017800</v>
      </c>
      <c r="D25" s="7">
        <f t="shared" si="6"/>
        <v>11.913973634651601</v>
      </c>
      <c r="E25" s="4">
        <f t="shared" si="7"/>
        <v>8.393505228948267E-2</v>
      </c>
    </row>
    <row r="26" spans="1:7" x14ac:dyDescent="0.25">
      <c r="A26">
        <v>2</v>
      </c>
      <c r="B26" t="s">
        <v>36</v>
      </c>
      <c r="C26" s="6">
        <v>6501800</v>
      </c>
      <c r="D26" s="7">
        <f t="shared" si="6"/>
        <v>3.697440093512566</v>
      </c>
      <c r="E26" s="4">
        <f t="shared" si="7"/>
        <v>0.27045739071055525</v>
      </c>
    </row>
    <row r="27" spans="1:7" x14ac:dyDescent="0.25">
      <c r="A27">
        <v>1</v>
      </c>
      <c r="B27" t="s">
        <v>37</v>
      </c>
      <c r="C27" s="6">
        <v>9752700</v>
      </c>
      <c r="D27" s="7">
        <f t="shared" si="6"/>
        <v>2.4649600623417105</v>
      </c>
      <c r="E27" s="4">
        <f t="shared" si="7"/>
        <v>0.4056860860658329</v>
      </c>
    </row>
    <row r="28" spans="1:7" x14ac:dyDescent="0.25">
      <c r="A28">
        <v>0</v>
      </c>
      <c r="B28" t="s">
        <v>38</v>
      </c>
      <c r="C28" s="6">
        <v>5461512</v>
      </c>
      <c r="D28" s="7">
        <f t="shared" si="6"/>
        <v>4.4017143970387691</v>
      </c>
      <c r="E28" s="4">
        <f t="shared" si="7"/>
        <v>0.22718420819686644</v>
      </c>
    </row>
    <row r="29" spans="1:7" x14ac:dyDescent="0.25">
      <c r="A29" t="s">
        <v>27</v>
      </c>
      <c r="C29" s="6">
        <v>24040016</v>
      </c>
    </row>
    <row r="31" spans="1:7" x14ac:dyDescent="0.25">
      <c r="A31" t="s">
        <v>21</v>
      </c>
      <c r="B31" t="s">
        <v>22</v>
      </c>
      <c r="C31" s="6" t="s">
        <v>8</v>
      </c>
      <c r="D31" s="7" t="s">
        <v>84</v>
      </c>
      <c r="E31" s="4" t="s">
        <v>85</v>
      </c>
    </row>
    <row r="32" spans="1:7" x14ac:dyDescent="0.25">
      <c r="A32">
        <v>6</v>
      </c>
      <c r="B32" t="s">
        <v>39</v>
      </c>
      <c r="C32" s="6">
        <v>38760</v>
      </c>
      <c r="D32" s="7">
        <f>$C$39/C32</f>
        <v>7752.8431372549021</v>
      </c>
      <c r="E32" s="4">
        <f>C32/$C$39</f>
        <v>1.2898493911152139E-4</v>
      </c>
      <c r="G32" s="4"/>
    </row>
    <row r="33" spans="1:7" x14ac:dyDescent="0.25">
      <c r="A33">
        <v>5</v>
      </c>
      <c r="B33" t="s">
        <v>40</v>
      </c>
      <c r="C33" s="6">
        <v>930240</v>
      </c>
      <c r="D33" s="7">
        <f t="shared" ref="D33:D38" si="8">$C$39/C33</f>
        <v>323.03513071895424</v>
      </c>
      <c r="E33" s="4">
        <f t="shared" ref="E33:E38" si="9">C33/$C$39</f>
        <v>3.0956385386765135E-3</v>
      </c>
      <c r="G33" s="4"/>
    </row>
    <row r="34" spans="1:7" x14ac:dyDescent="0.25">
      <c r="A34">
        <v>4</v>
      </c>
      <c r="B34" t="s">
        <v>41</v>
      </c>
      <c r="C34" s="6">
        <v>8575650</v>
      </c>
      <c r="D34" s="7">
        <f t="shared" si="8"/>
        <v>35.041098925445887</v>
      </c>
      <c r="E34" s="4">
        <f t="shared" si="9"/>
        <v>2.8537917778424106E-2</v>
      </c>
      <c r="G34" s="4"/>
    </row>
    <row r="35" spans="1:7" x14ac:dyDescent="0.25">
      <c r="A35">
        <v>3</v>
      </c>
      <c r="B35" t="s">
        <v>42</v>
      </c>
      <c r="C35" s="6">
        <v>39010800</v>
      </c>
      <c r="D35" s="7">
        <f t="shared" si="8"/>
        <v>7.7030001948178457</v>
      </c>
      <c r="E35" s="4">
        <f t="shared" si="9"/>
        <v>0.12981954754106653</v>
      </c>
      <c r="G35" s="4"/>
    </row>
    <row r="36" spans="1:7" x14ac:dyDescent="0.25">
      <c r="A36">
        <v>2</v>
      </c>
      <c r="B36" t="s">
        <v>43</v>
      </c>
      <c r="C36" s="6">
        <v>92650650</v>
      </c>
      <c r="D36" s="7">
        <f t="shared" si="8"/>
        <v>3.2433685030811978</v>
      </c>
      <c r="E36" s="4">
        <f t="shared" si="9"/>
        <v>0.30832142541003299</v>
      </c>
      <c r="G36" s="4"/>
    </row>
    <row r="37" spans="1:7" x14ac:dyDescent="0.25">
      <c r="A37">
        <v>1</v>
      </c>
      <c r="B37" t="s">
        <v>44</v>
      </c>
      <c r="C37" s="6">
        <v>109230240</v>
      </c>
      <c r="D37" s="7">
        <f t="shared" si="8"/>
        <v>2.7510714981492304</v>
      </c>
      <c r="E37" s="4">
        <f t="shared" si="9"/>
        <v>0.36349473311498626</v>
      </c>
      <c r="G37" s="4"/>
    </row>
    <row r="38" spans="1:7" x14ac:dyDescent="0.25">
      <c r="A38">
        <v>0</v>
      </c>
      <c r="B38" t="s">
        <v>45</v>
      </c>
      <c r="C38" s="6">
        <v>50063860</v>
      </c>
      <c r="D38" s="7">
        <f t="shared" si="8"/>
        <v>6.0023378141437753</v>
      </c>
      <c r="E38" s="4">
        <f t="shared" si="9"/>
        <v>0.16660175267770205</v>
      </c>
      <c r="G38" s="4"/>
    </row>
    <row r="39" spans="1:7" x14ac:dyDescent="0.25">
      <c r="A39" t="s">
        <v>27</v>
      </c>
      <c r="C39" s="6">
        <v>300500200</v>
      </c>
    </row>
    <row r="41" spans="1:7" x14ac:dyDescent="0.25">
      <c r="A41" t="s">
        <v>21</v>
      </c>
      <c r="B41" t="s">
        <v>22</v>
      </c>
      <c r="C41" s="6" t="s">
        <v>8</v>
      </c>
      <c r="D41" s="7" t="s">
        <v>84</v>
      </c>
      <c r="E41" s="4" t="s">
        <v>85</v>
      </c>
    </row>
    <row r="42" spans="1:7" x14ac:dyDescent="0.25">
      <c r="A42">
        <v>7</v>
      </c>
      <c r="B42" t="s">
        <v>46</v>
      </c>
      <c r="C42" s="6">
        <v>77520</v>
      </c>
      <c r="D42" s="7">
        <f>$C$50/C42</f>
        <v>40979.313725490196</v>
      </c>
      <c r="E42" s="4">
        <f>1/D42</f>
        <v>2.440255604812567E-5</v>
      </c>
    </row>
    <row r="43" spans="1:7" x14ac:dyDescent="0.25">
      <c r="A43">
        <v>6</v>
      </c>
      <c r="B43" t="s">
        <v>47</v>
      </c>
      <c r="C43" s="6">
        <v>2325600</v>
      </c>
      <c r="D43" s="7">
        <f t="shared" ref="D43:D49" si="10">$C$50/C43</f>
        <v>1365.9771241830065</v>
      </c>
      <c r="E43" s="4">
        <f t="shared" ref="E43:E49" si="11">1/D43</f>
        <v>7.3207668144377013E-4</v>
      </c>
    </row>
    <row r="44" spans="1:7" x14ac:dyDescent="0.25">
      <c r="A44">
        <v>5</v>
      </c>
      <c r="B44" t="s">
        <v>48</v>
      </c>
      <c r="C44" s="6">
        <v>27442080</v>
      </c>
      <c r="D44" s="7">
        <f t="shared" si="10"/>
        <v>115.76077323584801</v>
      </c>
      <c r="E44" s="4">
        <f t="shared" si="11"/>
        <v>8.638504841036487E-3</v>
      </c>
    </row>
    <row r="45" spans="1:7" x14ac:dyDescent="0.25">
      <c r="A45">
        <v>4</v>
      </c>
      <c r="B45" t="s">
        <v>49</v>
      </c>
      <c r="C45" s="6">
        <v>165795900</v>
      </c>
      <c r="D45" s="7">
        <f t="shared" si="10"/>
        <v>19.160403845933462</v>
      </c>
      <c r="E45" s="4">
        <f t="shared" si="11"/>
        <v>5.219096674792878E-2</v>
      </c>
    </row>
    <row r="46" spans="1:7" x14ac:dyDescent="0.25">
      <c r="A46">
        <v>3</v>
      </c>
      <c r="B46" t="s">
        <v>50</v>
      </c>
      <c r="C46" s="6">
        <v>555903900</v>
      </c>
      <c r="D46" s="7">
        <f t="shared" si="10"/>
        <v>5.7145064101906824</v>
      </c>
      <c r="E46" s="4">
        <f t="shared" si="11"/>
        <v>0.17499324144893766</v>
      </c>
    </row>
    <row r="47" spans="1:7" x14ac:dyDescent="0.25">
      <c r="A47">
        <v>2</v>
      </c>
      <c r="B47" t="s">
        <v>51</v>
      </c>
      <c r="C47" s="6">
        <v>1037687280</v>
      </c>
      <c r="D47" s="7">
        <f t="shared" si="10"/>
        <v>3.0613427197450083</v>
      </c>
      <c r="E47" s="4">
        <f t="shared" si="11"/>
        <v>0.32665405070468362</v>
      </c>
    </row>
    <row r="48" spans="1:7" x14ac:dyDescent="0.25">
      <c r="A48">
        <v>1</v>
      </c>
      <c r="B48" t="s">
        <v>52</v>
      </c>
      <c r="C48" s="6">
        <v>1001277200</v>
      </c>
      <c r="D48" s="7">
        <f t="shared" si="10"/>
        <v>3.1726642731902812</v>
      </c>
      <c r="E48" s="4">
        <f t="shared" si="11"/>
        <v>0.31519250506592278</v>
      </c>
    </row>
    <row r="49" spans="1:5" x14ac:dyDescent="0.25">
      <c r="A49">
        <v>0</v>
      </c>
      <c r="B49" t="s">
        <v>53</v>
      </c>
      <c r="C49" s="6">
        <v>386206920</v>
      </c>
      <c r="D49" s="7">
        <f t="shared" si="10"/>
        <v>8.2254258934562845</v>
      </c>
      <c r="E49" s="4">
        <f t="shared" si="11"/>
        <v>0.12157425195399879</v>
      </c>
    </row>
    <row r="50" spans="1:5" x14ac:dyDescent="0.25">
      <c r="A50" t="s">
        <v>27</v>
      </c>
      <c r="C50" s="6">
        <v>3176716400</v>
      </c>
    </row>
    <row r="52" spans="1:5" x14ac:dyDescent="0.25">
      <c r="A52" t="s">
        <v>21</v>
      </c>
      <c r="B52" t="s">
        <v>22</v>
      </c>
      <c r="C52" s="6" t="s">
        <v>8</v>
      </c>
      <c r="D52" s="7" t="s">
        <v>84</v>
      </c>
      <c r="E52" s="4" t="s">
        <v>85</v>
      </c>
    </row>
    <row r="53" spans="1:5" x14ac:dyDescent="0.25">
      <c r="A53">
        <v>8</v>
      </c>
      <c r="B53" t="s">
        <v>54</v>
      </c>
      <c r="C53" s="6">
        <v>125970</v>
      </c>
      <c r="D53" s="7">
        <f>$C$62/C53</f>
        <v>230114.60784313726</v>
      </c>
      <c r="E53" s="4">
        <f>1/D53</f>
        <v>4.3456606661045713E-6</v>
      </c>
    </row>
    <row r="54" spans="1:5" x14ac:dyDescent="0.25">
      <c r="A54">
        <v>7</v>
      </c>
      <c r="B54" t="s">
        <v>55</v>
      </c>
      <c r="C54" s="6">
        <v>4651200</v>
      </c>
      <c r="D54" s="7">
        <f t="shared" ref="D54:D61" si="12">$C$62/C54</f>
        <v>6232.2706290849674</v>
      </c>
      <c r="E54" s="4">
        <f t="shared" ref="E54:E61" si="13">1/D54</f>
        <v>1.6045516305616877E-4</v>
      </c>
    </row>
    <row r="55" spans="1:5" x14ac:dyDescent="0.25">
      <c r="A55">
        <v>6</v>
      </c>
      <c r="B55" t="s">
        <v>56</v>
      </c>
      <c r="C55" s="6">
        <v>68605200</v>
      </c>
      <c r="D55" s="7">
        <f t="shared" si="12"/>
        <v>422.52682231084526</v>
      </c>
      <c r="E55" s="4">
        <f t="shared" si="13"/>
        <v>2.3667136550784892E-3</v>
      </c>
    </row>
    <row r="56" spans="1:5" x14ac:dyDescent="0.25">
      <c r="A56">
        <v>5</v>
      </c>
      <c r="B56" t="s">
        <v>57</v>
      </c>
      <c r="C56" s="6">
        <v>530546880</v>
      </c>
      <c r="D56" s="7">
        <f t="shared" si="12"/>
        <v>54.637089091919641</v>
      </c>
      <c r="E56" s="4">
        <f t="shared" si="13"/>
        <v>1.8302585599273651E-2</v>
      </c>
    </row>
    <row r="57" spans="1:5" x14ac:dyDescent="0.25">
      <c r="A57">
        <v>4</v>
      </c>
      <c r="B57" t="s">
        <v>58</v>
      </c>
      <c r="C57" s="6">
        <v>2362591575</v>
      </c>
      <c r="D57" s="7">
        <f t="shared" si="12"/>
        <v>12.269381410115288</v>
      </c>
      <c r="E57" s="4">
        <f t="shared" si="13"/>
        <v>8.1503701496765474E-2</v>
      </c>
    </row>
    <row r="58" spans="1:5" x14ac:dyDescent="0.25">
      <c r="A58">
        <v>3</v>
      </c>
      <c r="B58" t="s">
        <v>59</v>
      </c>
      <c r="C58" s="6">
        <v>6226123680</v>
      </c>
      <c r="D58" s="7">
        <f t="shared" si="12"/>
        <v>4.6557920529455332</v>
      </c>
      <c r="E58" s="4">
        <f t="shared" si="13"/>
        <v>0.21478622512088788</v>
      </c>
    </row>
    <row r="59" spans="1:5" x14ac:dyDescent="0.25">
      <c r="A59">
        <v>2</v>
      </c>
      <c r="B59" t="s">
        <v>60</v>
      </c>
      <c r="C59" s="6">
        <v>9512133400</v>
      </c>
      <c r="D59" s="7">
        <f t="shared" si="12"/>
        <v>3.0474275255643493</v>
      </c>
      <c r="E59" s="4">
        <f t="shared" si="13"/>
        <v>0.32814562171246753</v>
      </c>
    </row>
    <row r="60" spans="1:5" x14ac:dyDescent="0.25">
      <c r="A60">
        <v>1</v>
      </c>
      <c r="B60" t="s">
        <v>61</v>
      </c>
      <c r="C60" s="6">
        <v>7724138400</v>
      </c>
      <c r="D60" s="7">
        <f t="shared" si="12"/>
        <v>3.7528505638894298</v>
      </c>
      <c r="E60" s="4">
        <f t="shared" si="13"/>
        <v>0.26646411387177821</v>
      </c>
    </row>
    <row r="61" spans="1:5" x14ac:dyDescent="0.25">
      <c r="A61">
        <v>0</v>
      </c>
      <c r="B61" t="s">
        <v>62</v>
      </c>
      <c r="C61" s="6">
        <v>2558620845</v>
      </c>
      <c r="D61" s="7">
        <f t="shared" si="12"/>
        <v>11.329360192873752</v>
      </c>
      <c r="E61" s="4">
        <f t="shared" si="13"/>
        <v>8.8266237720026508E-2</v>
      </c>
    </row>
    <row r="62" spans="1:5" x14ac:dyDescent="0.25">
      <c r="A62" t="s">
        <v>27</v>
      </c>
      <c r="C62" s="6">
        <v>28987537150</v>
      </c>
    </row>
    <row r="64" spans="1:5" x14ac:dyDescent="0.25">
      <c r="A64" t="s">
        <v>21</v>
      </c>
      <c r="B64" t="s">
        <v>22</v>
      </c>
      <c r="C64" s="6" t="s">
        <v>8</v>
      </c>
      <c r="D64" s="7" t="s">
        <v>84</v>
      </c>
      <c r="E64" s="4" t="s">
        <v>85</v>
      </c>
    </row>
    <row r="65" spans="1:7" x14ac:dyDescent="0.25">
      <c r="A65">
        <v>9</v>
      </c>
      <c r="B65" t="s">
        <v>63</v>
      </c>
      <c r="C65" s="6">
        <v>167960</v>
      </c>
      <c r="D65" s="7">
        <f>$C$75/C65</f>
        <v>1380687.6470588236</v>
      </c>
      <c r="E65" s="4">
        <f>1/D65</f>
        <v>7.2427677768409518E-7</v>
      </c>
    </row>
    <row r="66" spans="1:7" x14ac:dyDescent="0.25">
      <c r="A66">
        <v>8</v>
      </c>
      <c r="B66" t="s">
        <v>64</v>
      </c>
      <c r="C66" s="6">
        <v>7558200</v>
      </c>
      <c r="D66" s="7">
        <f t="shared" ref="D66:D74" si="14">$C$75/C66</f>
        <v>30681.947712418299</v>
      </c>
      <c r="E66" s="4">
        <f t="shared" ref="E66:E74" si="15">1/D66</f>
        <v>3.2592454995784283E-5</v>
      </c>
    </row>
    <row r="67" spans="1:7" x14ac:dyDescent="0.25">
      <c r="A67">
        <v>7</v>
      </c>
      <c r="B67" t="s">
        <v>65</v>
      </c>
      <c r="C67" s="6">
        <v>137210400</v>
      </c>
      <c r="D67" s="7">
        <f t="shared" si="14"/>
        <v>1690.107289243381</v>
      </c>
      <c r="E67" s="4">
        <f t="shared" si="15"/>
        <v>5.9167841376962229E-4</v>
      </c>
    </row>
    <row r="68" spans="1:7" x14ac:dyDescent="0.25">
      <c r="A68">
        <v>6</v>
      </c>
      <c r="B68" t="s">
        <v>66</v>
      </c>
      <c r="C68" s="6">
        <v>1326367200</v>
      </c>
      <c r="D68" s="7">
        <f t="shared" si="14"/>
        <v>174.83868509414285</v>
      </c>
      <c r="E68" s="4">
        <f t="shared" si="15"/>
        <v>5.7195579997730162E-3</v>
      </c>
    </row>
    <row r="69" spans="1:7" x14ac:dyDescent="0.25">
      <c r="A69">
        <v>5</v>
      </c>
      <c r="B69" t="s">
        <v>67</v>
      </c>
      <c r="C69" s="6">
        <v>7560293040</v>
      </c>
      <c r="D69" s="7">
        <f t="shared" si="14"/>
        <v>30.67345352528822</v>
      </c>
      <c r="E69" s="4">
        <f t="shared" si="15"/>
        <v>3.2601480598706191E-2</v>
      </c>
    </row>
    <row r="70" spans="1:7" x14ac:dyDescent="0.25">
      <c r="A70">
        <v>4</v>
      </c>
      <c r="B70" t="s">
        <v>68</v>
      </c>
      <c r="C70" s="6">
        <v>26461025640</v>
      </c>
      <c r="D70" s="7">
        <f t="shared" si="14"/>
        <v>8.763843864368063</v>
      </c>
      <c r="E70" s="4">
        <f t="shared" si="15"/>
        <v>0.11410518209547167</v>
      </c>
    </row>
    <row r="71" spans="1:7" x14ac:dyDescent="0.25">
      <c r="A71">
        <v>3</v>
      </c>
      <c r="B71" t="s">
        <v>69</v>
      </c>
      <c r="C71" s="6">
        <v>57072800400</v>
      </c>
      <c r="D71" s="7">
        <f t="shared" si="14"/>
        <v>4.0632367007524657</v>
      </c>
      <c r="E71" s="4">
        <f t="shared" si="15"/>
        <v>0.24610921628435067</v>
      </c>
    </row>
    <row r="72" spans="1:7" x14ac:dyDescent="0.25">
      <c r="A72">
        <v>2</v>
      </c>
      <c r="B72" t="s">
        <v>70</v>
      </c>
      <c r="C72" s="6">
        <v>73379314800</v>
      </c>
      <c r="D72" s="7">
        <f t="shared" si="14"/>
        <v>3.1602952116963623</v>
      </c>
      <c r="E72" s="4">
        <f t="shared" si="15"/>
        <v>0.31642613522273655</v>
      </c>
    </row>
    <row r="73" spans="1:7" x14ac:dyDescent="0.25">
      <c r="A73">
        <v>1</v>
      </c>
      <c r="B73" t="s">
        <v>71</v>
      </c>
      <c r="C73" s="6">
        <v>51172416900</v>
      </c>
      <c r="D73" s="7">
        <f t="shared" si="14"/>
        <v>4.5317440771495008</v>
      </c>
      <c r="E73" s="4">
        <f t="shared" si="15"/>
        <v>0.22066559430006627</v>
      </c>
    </row>
    <row r="74" spans="1:7" x14ac:dyDescent="0.25">
      <c r="A74">
        <v>0</v>
      </c>
      <c r="B74" t="s">
        <v>72</v>
      </c>
      <c r="C74" s="6">
        <v>14783142660</v>
      </c>
      <c r="D74" s="7">
        <f t="shared" si="14"/>
        <v>15.686806420902117</v>
      </c>
      <c r="E74" s="4">
        <f t="shared" si="15"/>
        <v>6.3747838353352487E-2</v>
      </c>
    </row>
    <row r="75" spans="1:7" x14ac:dyDescent="0.25">
      <c r="A75" t="s">
        <v>27</v>
      </c>
      <c r="C75" s="6">
        <v>231900297200</v>
      </c>
    </row>
    <row r="77" spans="1:7" x14ac:dyDescent="0.25">
      <c r="A77" t="s">
        <v>21</v>
      </c>
      <c r="B77" t="s">
        <v>22</v>
      </c>
      <c r="C77" s="6" t="s">
        <v>8</v>
      </c>
      <c r="D77" s="7" t="s">
        <v>84</v>
      </c>
      <c r="E77" s="4" t="s">
        <v>85</v>
      </c>
    </row>
    <row r="78" spans="1:7" x14ac:dyDescent="0.25">
      <c r="A78">
        <v>10</v>
      </c>
      <c r="B78" t="s">
        <v>73</v>
      </c>
      <c r="C78" s="6">
        <v>184756</v>
      </c>
      <c r="D78" s="7">
        <f>$C$89/C78</f>
        <v>8911711.1764705889</v>
      </c>
      <c r="E78" s="4">
        <f>1/D78</f>
        <v>1.1221189513415558E-7</v>
      </c>
      <c r="G78" s="5"/>
    </row>
    <row r="79" spans="1:7" x14ac:dyDescent="0.25">
      <c r="A79">
        <v>9</v>
      </c>
      <c r="B79" t="s">
        <v>74</v>
      </c>
      <c r="C79" s="6">
        <v>10077600</v>
      </c>
      <c r="D79" s="7">
        <f t="shared" ref="D79:D88" si="16">$C$89/C79</f>
        <v>163381.37156862745</v>
      </c>
      <c r="E79" s="4">
        <f t="shared" ref="E79:E88" si="17">1/D79</f>
        <v>6.1206488254993961E-6</v>
      </c>
    </row>
    <row r="80" spans="1:7" x14ac:dyDescent="0.25">
      <c r="A80">
        <v>8</v>
      </c>
      <c r="B80" t="s">
        <v>75</v>
      </c>
      <c r="C80" s="6">
        <v>222966900</v>
      </c>
      <c r="D80" s="7">
        <f t="shared" si="16"/>
        <v>7384.4687714633874</v>
      </c>
      <c r="E80" s="4">
        <f t="shared" si="17"/>
        <v>1.3541935526417413E-4</v>
      </c>
    </row>
    <row r="81" spans="1:5" x14ac:dyDescent="0.25">
      <c r="A81">
        <v>7</v>
      </c>
      <c r="B81" t="s">
        <v>76</v>
      </c>
      <c r="C81" s="6">
        <v>2652734400</v>
      </c>
      <c r="D81" s="7">
        <f t="shared" si="16"/>
        <v>620.67733208420714</v>
      </c>
      <c r="E81" s="4">
        <f t="shared" si="17"/>
        <v>1.6111430985276103E-3</v>
      </c>
    </row>
    <row r="82" spans="1:5" x14ac:dyDescent="0.25">
      <c r="A82">
        <v>6</v>
      </c>
      <c r="B82" t="s">
        <v>77</v>
      </c>
      <c r="C82" s="6">
        <v>18900732600</v>
      </c>
      <c r="D82" s="7">
        <f t="shared" si="16"/>
        <v>87.112608011818551</v>
      </c>
      <c r="E82" s="4">
        <f t="shared" si="17"/>
        <v>1.1479394577009222E-2</v>
      </c>
    </row>
    <row r="83" spans="1:5" x14ac:dyDescent="0.25">
      <c r="A83">
        <v>5</v>
      </c>
      <c r="B83" t="s">
        <v>78</v>
      </c>
      <c r="C83" s="6">
        <v>84675282048</v>
      </c>
      <c r="D83" s="7">
        <f t="shared" si="16"/>
        <v>19.444778574066639</v>
      </c>
      <c r="E83" s="4">
        <f t="shared" si="17"/>
        <v>5.1427687705001321E-2</v>
      </c>
    </row>
    <row r="84" spans="1:5" x14ac:dyDescent="0.25">
      <c r="A84">
        <v>4</v>
      </c>
      <c r="B84" t="s">
        <v>79</v>
      </c>
      <c r="C84" s="6">
        <v>242559401700</v>
      </c>
      <c r="D84" s="7">
        <f t="shared" si="16"/>
        <v>6.7879954294923541</v>
      </c>
      <c r="E84" s="4">
        <f t="shared" si="17"/>
        <v>0.14731889707161835</v>
      </c>
    </row>
    <row r="85" spans="1:5" x14ac:dyDescent="0.25">
      <c r="A85">
        <v>3</v>
      </c>
      <c r="B85" t="s">
        <v>80</v>
      </c>
      <c r="C85" s="6">
        <v>440275888800</v>
      </c>
      <c r="D85" s="7">
        <f t="shared" si="16"/>
        <v>3.7396826671740286</v>
      </c>
      <c r="E85" s="4">
        <f t="shared" si="17"/>
        <v>0.26740236779386189</v>
      </c>
    </row>
    <row r="86" spans="1:5" x14ac:dyDescent="0.25">
      <c r="A86">
        <v>2</v>
      </c>
      <c r="B86" t="s">
        <v>81</v>
      </c>
      <c r="C86" s="6">
        <v>486137960550</v>
      </c>
      <c r="D86" s="7">
        <f t="shared" si="16"/>
        <v>3.3868824155538371</v>
      </c>
      <c r="E86" s="4">
        <f t="shared" si="17"/>
        <v>0.29525678110572251</v>
      </c>
    </row>
    <row r="87" spans="1:5" x14ac:dyDescent="0.25">
      <c r="A87">
        <v>1</v>
      </c>
      <c r="B87" t="s">
        <v>82</v>
      </c>
      <c r="C87" s="6">
        <v>295662853200</v>
      </c>
      <c r="D87" s="7">
        <f t="shared" si="16"/>
        <v>5.5688162794202514</v>
      </c>
      <c r="E87" s="4">
        <f t="shared" si="17"/>
        <v>0.17957137564324643</v>
      </c>
    </row>
    <row r="88" spans="1:5" x14ac:dyDescent="0.25">
      <c r="A88">
        <v>0</v>
      </c>
      <c r="B88" t="s">
        <v>83</v>
      </c>
      <c r="C88" s="6">
        <v>75394027566</v>
      </c>
      <c r="D88" s="7">
        <f t="shared" si="16"/>
        <v>21.838495213412752</v>
      </c>
      <c r="E88" s="4">
        <f t="shared" si="17"/>
        <v>4.579070078902784E-2</v>
      </c>
    </row>
    <row r="89" spans="1:5" x14ac:dyDescent="0.25">
      <c r="A89" t="s">
        <v>27</v>
      </c>
      <c r="C89" s="6">
        <v>1646492110120</v>
      </c>
    </row>
  </sheetData>
  <pageMargins left="0.7" right="0.7" top="0.75" bottom="0.75" header="0.3" footer="0.3"/>
  <pageSetup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A1A3-4A35-49BB-8CF8-1E41B5D00A25}">
  <dimension ref="A1:F46"/>
  <sheetViews>
    <sheetView tabSelected="1" workbookViewId="0">
      <selection activeCell="E23" sqref="E23"/>
    </sheetView>
  </sheetViews>
  <sheetFormatPr defaultRowHeight="15" x14ac:dyDescent="0.25"/>
  <cols>
    <col min="2" max="2" width="12" bestFit="1" customWidth="1"/>
    <col min="4" max="5" width="12.5703125" style="9" bestFit="1" customWidth="1"/>
    <col min="6" max="6" width="14" style="9" customWidth="1"/>
  </cols>
  <sheetData>
    <row r="1" spans="1:6" x14ac:dyDescent="0.25">
      <c r="D1" s="9" t="s">
        <v>89</v>
      </c>
    </row>
    <row r="2" spans="1:6" x14ac:dyDescent="0.25">
      <c r="A2">
        <v>6</v>
      </c>
      <c r="B2">
        <f>Sheet2!E32</f>
        <v>1.2898493911152139E-4</v>
      </c>
      <c r="D2" s="9">
        <f>D24*B2</f>
        <v>3.8695481733456417E-2</v>
      </c>
      <c r="E2" s="9">
        <f>E24*$B2</f>
        <v>3.2246234777880349E-2</v>
      </c>
      <c r="F2" s="9">
        <f>F24*$B2</f>
        <v>3.2246234777880349E-2</v>
      </c>
    </row>
    <row r="3" spans="1:6" x14ac:dyDescent="0.25">
      <c r="A3">
        <v>5</v>
      </c>
      <c r="B3">
        <f>Sheet2!E33</f>
        <v>3.0956385386765135E-3</v>
      </c>
      <c r="D3" s="9">
        <f>D25*B3</f>
        <v>0.18573831232059082</v>
      </c>
      <c r="E3" s="9">
        <f t="shared" ref="E3:F5" si="0">E25*$B3</f>
        <v>0.24765108309412109</v>
      </c>
      <c r="F3" s="9">
        <f t="shared" si="0"/>
        <v>0.23217289040073852</v>
      </c>
    </row>
    <row r="4" spans="1:6" x14ac:dyDescent="0.25">
      <c r="A4">
        <v>4</v>
      </c>
      <c r="B4">
        <f>Sheet2!E34</f>
        <v>2.8537917778424106E-2</v>
      </c>
      <c r="D4" s="9">
        <f>D26*B4</f>
        <v>0.3424550133410893</v>
      </c>
      <c r="E4" s="9">
        <f t="shared" si="0"/>
        <v>0.28537917778424104</v>
      </c>
      <c r="F4" s="9">
        <f t="shared" si="0"/>
        <v>0.28537917778424104</v>
      </c>
    </row>
    <row r="5" spans="1:6" x14ac:dyDescent="0.25">
      <c r="A5">
        <v>3</v>
      </c>
      <c r="B5">
        <f>Sheet2!E35</f>
        <v>0.12981954754106653</v>
      </c>
      <c r="D5" s="9">
        <f>D27*B5</f>
        <v>0.38945864262319962</v>
      </c>
      <c r="E5" s="9">
        <f t="shared" si="0"/>
        <v>0.32454886885266632</v>
      </c>
      <c r="F5" s="9">
        <f t="shared" si="0"/>
        <v>0.38945864262319962</v>
      </c>
    </row>
    <row r="6" spans="1:6" x14ac:dyDescent="0.25">
      <c r="D6" s="9">
        <f>SUM(D2:D5)</f>
        <v>0.95634745001833621</v>
      </c>
      <c r="E6" s="9">
        <f>SUM(E2:E5)</f>
        <v>0.88982536450890881</v>
      </c>
      <c r="F6" s="9">
        <f>SUM(F2:F5)</f>
        <v>0.93925694558605954</v>
      </c>
    </row>
    <row r="8" spans="1:6" x14ac:dyDescent="0.25">
      <c r="A8">
        <v>7</v>
      </c>
      <c r="B8">
        <f>Sheet2!E42</f>
        <v>2.440255604812567E-5</v>
      </c>
      <c r="D8" s="9">
        <f>D29*$B8</f>
        <v>8.5408946168439841E-3</v>
      </c>
      <c r="E8" s="9">
        <f>E29*$B8</f>
        <v>8.5408946168439841E-3</v>
      </c>
      <c r="F8" s="9">
        <f>F29*$B8</f>
        <v>8.5408946168439841E-3</v>
      </c>
    </row>
    <row r="9" spans="1:6" x14ac:dyDescent="0.25">
      <c r="A9">
        <v>6</v>
      </c>
      <c r="B9">
        <f>Sheet2!E43</f>
        <v>7.3207668144377013E-4</v>
      </c>
      <c r="D9" s="9">
        <f>D30*B9</f>
        <v>7.3207668144377014E-2</v>
      </c>
      <c r="E9" s="9">
        <f t="shared" ref="E9:F12" si="1">E30*$B9</f>
        <v>5.1245367701063908E-2</v>
      </c>
      <c r="F9" s="9">
        <f t="shared" si="1"/>
        <v>6.588690132993931E-2</v>
      </c>
    </row>
    <row r="10" spans="1:6" x14ac:dyDescent="0.25">
      <c r="A10">
        <v>5</v>
      </c>
      <c r="B10">
        <f>Sheet2!E44</f>
        <v>8.638504841036487E-3</v>
      </c>
      <c r="D10" s="9">
        <f>D31*B10</f>
        <v>0.21596262102591218</v>
      </c>
      <c r="E10" s="9">
        <f t="shared" si="1"/>
        <v>0.21596262102591218</v>
      </c>
      <c r="F10" s="9">
        <f t="shared" si="1"/>
        <v>0.21596262102591218</v>
      </c>
    </row>
    <row r="11" spans="1:6" x14ac:dyDescent="0.25">
      <c r="A11">
        <v>4</v>
      </c>
      <c r="B11">
        <f>Sheet2!E45</f>
        <v>5.219096674792878E-2</v>
      </c>
      <c r="D11" s="9">
        <f>D32*B11</f>
        <v>0.31314580048757268</v>
      </c>
      <c r="E11" s="9">
        <f t="shared" si="1"/>
        <v>0.31314580048757268</v>
      </c>
      <c r="F11" s="9">
        <f t="shared" si="1"/>
        <v>0.31314580048757268</v>
      </c>
    </row>
    <row r="12" spans="1:6" x14ac:dyDescent="0.25">
      <c r="A12">
        <v>3</v>
      </c>
      <c r="B12">
        <f>Sheet2!E46</f>
        <v>0.17499324144893766</v>
      </c>
      <c r="D12" s="9">
        <f>D33*B12</f>
        <v>0.34998648289787532</v>
      </c>
      <c r="E12" s="9">
        <f t="shared" si="1"/>
        <v>0.34998648289787532</v>
      </c>
      <c r="F12" s="9">
        <f t="shared" si="1"/>
        <v>0.34998648289787532</v>
      </c>
    </row>
    <row r="13" spans="1:6" x14ac:dyDescent="0.25">
      <c r="D13" s="9">
        <f>SUM(D8:D12)</f>
        <v>0.96084346717258118</v>
      </c>
      <c r="E13" s="9">
        <f>SUM(E8:E12)</f>
        <v>0.93888116672926802</v>
      </c>
      <c r="F13" s="9">
        <f>SUM(F8:F12)</f>
        <v>0.95352270035814346</v>
      </c>
    </row>
    <row r="15" spans="1:6" x14ac:dyDescent="0.25">
      <c r="A15">
        <v>9</v>
      </c>
      <c r="B15">
        <f>Sheet2!E65</f>
        <v>7.2427677768409518E-7</v>
      </c>
      <c r="D15" s="9">
        <f>D35*$B15</f>
        <v>5.3886192259696678E-4</v>
      </c>
      <c r="E15" s="9">
        <f>E35*$B15</f>
        <v>6.1708381458684908E-4</v>
      </c>
      <c r="F15" s="9">
        <f>F35*$B15</f>
        <v>5.5479601170601689E-4</v>
      </c>
    </row>
    <row r="16" spans="1:6" x14ac:dyDescent="0.25">
      <c r="A16">
        <v>8</v>
      </c>
      <c r="B16">
        <f>Sheet2!E66</f>
        <v>3.2592454995784283E-5</v>
      </c>
      <c r="D16" s="9">
        <f>D36*B16</f>
        <v>1.3036981998313713E-2</v>
      </c>
      <c r="E16" s="9">
        <f t="shared" ref="E16:F20" si="2">E36*$B16</f>
        <v>1.3036981998313713E-2</v>
      </c>
      <c r="F16" s="9">
        <f t="shared" si="2"/>
        <v>1.3036981998313713E-2</v>
      </c>
    </row>
    <row r="17" spans="1:6" x14ac:dyDescent="0.25">
      <c r="A17">
        <v>7</v>
      </c>
      <c r="B17">
        <f>Sheet2!E67</f>
        <v>5.9167841376962229E-4</v>
      </c>
      <c r="D17" s="9">
        <f>D37*B17</f>
        <v>7.1001409652354672E-2</v>
      </c>
      <c r="E17" s="9">
        <f t="shared" si="2"/>
        <v>8.8751762065443343E-2</v>
      </c>
      <c r="F17" s="9">
        <f t="shared" si="2"/>
        <v>8.8751762065443343E-2</v>
      </c>
    </row>
    <row r="18" spans="1:6" x14ac:dyDescent="0.25">
      <c r="A18">
        <v>6</v>
      </c>
      <c r="B18">
        <f>Sheet2!E68</f>
        <v>5.7195579997730162E-3</v>
      </c>
      <c r="D18" s="9">
        <f>D38*B18</f>
        <v>0.22878231999092064</v>
      </c>
      <c r="E18" s="9">
        <f t="shared" si="2"/>
        <v>0.17158673999319049</v>
      </c>
      <c r="F18" s="9">
        <f t="shared" si="2"/>
        <v>0.17158673999319049</v>
      </c>
    </row>
    <row r="19" spans="1:6" x14ac:dyDescent="0.25">
      <c r="A19">
        <v>5</v>
      </c>
      <c r="B19">
        <f>Sheet2!E69</f>
        <v>3.2601480598706191E-2</v>
      </c>
      <c r="D19" s="9">
        <f>D39*B19</f>
        <v>0.3260148059870619</v>
      </c>
      <c r="E19" s="9">
        <f t="shared" si="2"/>
        <v>0.26081184478964953</v>
      </c>
      <c r="F19" s="9">
        <f t="shared" si="2"/>
        <v>0.3260148059870619</v>
      </c>
    </row>
    <row r="20" spans="1:6" x14ac:dyDescent="0.25">
      <c r="A20">
        <v>4</v>
      </c>
      <c r="B20">
        <f>Sheet2!E70</f>
        <v>0.11410518209547167</v>
      </c>
      <c r="D20" s="9">
        <f>D40*B20</f>
        <v>0.34231554628641503</v>
      </c>
      <c r="E20" s="9">
        <f t="shared" si="2"/>
        <v>0.34231554628641503</v>
      </c>
      <c r="F20" s="9">
        <f t="shared" si="2"/>
        <v>0.34231554628641503</v>
      </c>
    </row>
    <row r="21" spans="1:6" x14ac:dyDescent="0.25">
      <c r="D21" s="9">
        <f>SUM(D15:D20)</f>
        <v>0.9816899258376629</v>
      </c>
      <c r="E21" s="9">
        <f>SUM(E15:E20)</f>
        <v>0.87711995894759898</v>
      </c>
      <c r="F21" s="9">
        <f>SUM(F15:F20)</f>
        <v>0.94226063234213042</v>
      </c>
    </row>
    <row r="23" spans="1:6" x14ac:dyDescent="0.25">
      <c r="D23" s="9" t="s">
        <v>89</v>
      </c>
      <c r="E23" s="9" t="s">
        <v>90</v>
      </c>
      <c r="F23" s="9" t="s">
        <v>91</v>
      </c>
    </row>
    <row r="24" spans="1:6" x14ac:dyDescent="0.25">
      <c r="C24">
        <v>6</v>
      </c>
      <c r="D24" s="3">
        <v>300</v>
      </c>
      <c r="E24" s="3">
        <v>250</v>
      </c>
      <c r="F24" s="3">
        <v>250</v>
      </c>
    </row>
    <row r="25" spans="1:6" x14ac:dyDescent="0.25">
      <c r="C25">
        <v>5</v>
      </c>
      <c r="D25" s="3">
        <v>60</v>
      </c>
      <c r="E25" s="3">
        <v>80</v>
      </c>
      <c r="F25" s="3">
        <v>75</v>
      </c>
    </row>
    <row r="26" spans="1:6" x14ac:dyDescent="0.25">
      <c r="C26">
        <v>4</v>
      </c>
      <c r="D26" s="3">
        <v>12</v>
      </c>
      <c r="E26" s="3">
        <v>10</v>
      </c>
      <c r="F26" s="3">
        <v>10</v>
      </c>
    </row>
    <row r="27" spans="1:6" x14ac:dyDescent="0.25">
      <c r="C27">
        <v>3</v>
      </c>
      <c r="D27" s="3">
        <v>3</v>
      </c>
      <c r="E27" s="3">
        <v>2.5</v>
      </c>
      <c r="F27" s="3">
        <v>3</v>
      </c>
    </row>
    <row r="28" spans="1:6" x14ac:dyDescent="0.25">
      <c r="D28" s="3"/>
      <c r="E28" s="3"/>
      <c r="F28" s="3"/>
    </row>
    <row r="29" spans="1:6" x14ac:dyDescent="0.25">
      <c r="C29">
        <v>7</v>
      </c>
      <c r="D29" s="3">
        <v>350</v>
      </c>
      <c r="E29" s="3">
        <v>350</v>
      </c>
      <c r="F29" s="3">
        <v>350</v>
      </c>
    </row>
    <row r="30" spans="1:6" x14ac:dyDescent="0.25">
      <c r="C30">
        <v>6</v>
      </c>
      <c r="D30" s="3">
        <v>100</v>
      </c>
      <c r="E30" s="3">
        <v>70</v>
      </c>
      <c r="F30" s="3">
        <v>90</v>
      </c>
    </row>
    <row r="31" spans="1:6" x14ac:dyDescent="0.25">
      <c r="C31">
        <v>5</v>
      </c>
      <c r="D31" s="3">
        <v>25</v>
      </c>
      <c r="E31" s="3">
        <v>25</v>
      </c>
      <c r="F31" s="3">
        <v>25</v>
      </c>
    </row>
    <row r="32" spans="1:6" x14ac:dyDescent="0.25">
      <c r="C32">
        <v>4</v>
      </c>
      <c r="D32" s="3">
        <v>6</v>
      </c>
      <c r="E32" s="3">
        <v>6</v>
      </c>
      <c r="F32" s="3">
        <v>6</v>
      </c>
    </row>
    <row r="33" spans="3:6" x14ac:dyDescent="0.25">
      <c r="C33">
        <v>3</v>
      </c>
      <c r="D33" s="3">
        <v>2</v>
      </c>
      <c r="E33" s="3">
        <v>2</v>
      </c>
      <c r="F33" s="3">
        <v>2</v>
      </c>
    </row>
    <row r="34" spans="3:6" x14ac:dyDescent="0.25">
      <c r="D34" s="3"/>
      <c r="E34" s="3"/>
      <c r="F34" s="3"/>
    </row>
    <row r="35" spans="3:6" x14ac:dyDescent="0.25">
      <c r="C35">
        <v>9</v>
      </c>
      <c r="D35" s="3">
        <v>744</v>
      </c>
      <c r="E35" s="3">
        <v>852</v>
      </c>
      <c r="F35" s="3">
        <v>766</v>
      </c>
    </row>
    <row r="36" spans="3:6" x14ac:dyDescent="0.25">
      <c r="C36">
        <v>8</v>
      </c>
      <c r="D36" s="3">
        <v>400</v>
      </c>
      <c r="E36" s="3">
        <v>400</v>
      </c>
      <c r="F36" s="3">
        <v>400</v>
      </c>
    </row>
    <row r="37" spans="3:6" x14ac:dyDescent="0.25">
      <c r="C37">
        <v>7</v>
      </c>
      <c r="D37" s="3">
        <v>120</v>
      </c>
      <c r="E37" s="3">
        <v>150</v>
      </c>
      <c r="F37" s="3">
        <v>150</v>
      </c>
    </row>
    <row r="38" spans="3:6" x14ac:dyDescent="0.25">
      <c r="C38">
        <v>6</v>
      </c>
      <c r="D38" s="3">
        <v>40</v>
      </c>
      <c r="E38" s="3">
        <v>30</v>
      </c>
      <c r="F38" s="3">
        <v>30</v>
      </c>
    </row>
    <row r="39" spans="3:6" x14ac:dyDescent="0.25">
      <c r="C39">
        <v>5</v>
      </c>
      <c r="D39" s="3">
        <v>10</v>
      </c>
      <c r="E39" s="3">
        <v>8</v>
      </c>
      <c r="F39" s="3">
        <v>10</v>
      </c>
    </row>
    <row r="40" spans="3:6" x14ac:dyDescent="0.25">
      <c r="C40">
        <v>4</v>
      </c>
      <c r="D40" s="3">
        <v>3</v>
      </c>
      <c r="E40" s="3">
        <v>3</v>
      </c>
      <c r="F40" s="3">
        <v>3</v>
      </c>
    </row>
    <row r="41" spans="3:6" x14ac:dyDescent="0.25">
      <c r="D41" s="3"/>
      <c r="E41" s="3"/>
      <c r="F41" s="3"/>
    </row>
    <row r="42" spans="3:6" x14ac:dyDescent="0.25">
      <c r="D42" s="3"/>
      <c r="E42" s="3"/>
      <c r="F42" s="3"/>
    </row>
    <row r="43" spans="3:6" x14ac:dyDescent="0.25">
      <c r="D43" s="3"/>
      <c r="E43" s="3"/>
      <c r="F43" s="3"/>
    </row>
    <row r="44" spans="3:6" x14ac:dyDescent="0.25">
      <c r="D44" s="3"/>
      <c r="E44" s="3"/>
      <c r="F44" s="3"/>
    </row>
    <row r="45" spans="3:6" x14ac:dyDescent="0.25">
      <c r="D45" s="3"/>
      <c r="E45" s="3"/>
      <c r="F45" s="3"/>
    </row>
    <row r="46" spans="3:6" x14ac:dyDescent="0.25">
      <c r="D46" s="3"/>
      <c r="E46" s="3"/>
      <c r="F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Demmitt</dc:creator>
  <cp:lastModifiedBy>John Demmitt</cp:lastModifiedBy>
  <dcterms:created xsi:type="dcterms:W3CDTF">2021-12-20T17:56:09Z</dcterms:created>
  <dcterms:modified xsi:type="dcterms:W3CDTF">2021-12-26T15:21:57Z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81257575-f66d-43da-a42c-c8085573881c</vt:lpwstr>
  </property>
</Properties>
</file>