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kam.lutfullah\OneDrive - UCB Fintech Company Limited\UCBFCL\Security\Hardening\CIS Control\UFCL\"/>
    </mc:Choice>
  </mc:AlternateContent>
  <bookViews>
    <workbookView xWindow="0" yWindow="0" windowWidth="20490" windowHeight="7620" tabRatio="787" activeTab="1"/>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Values" sheetId="22" r:id="rId2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17" l="1"/>
  <c r="G34" i="8"/>
  <c r="G36" i="16"/>
  <c r="G35" i="14"/>
  <c r="N23" i="5" l="1"/>
  <c r="M23" i="5"/>
  <c r="L23" i="5"/>
  <c r="K23" i="5"/>
  <c r="L29" i="10" l="1"/>
  <c r="K29" i="10"/>
  <c r="L28" i="10"/>
  <c r="K28" i="10"/>
  <c r="L27" i="10"/>
  <c r="K27" i="10"/>
  <c r="L26" i="10"/>
  <c r="K26" i="10"/>
  <c r="L25" i="10"/>
  <c r="K25" i="10"/>
  <c r="L24" i="10"/>
  <c r="K24" i="10"/>
  <c r="L23" i="10"/>
  <c r="K23" i="10"/>
  <c r="L22" i="10"/>
  <c r="K22" i="10"/>
  <c r="L21" i="10"/>
  <c r="K21" i="10"/>
  <c r="L21" i="17"/>
  <c r="K21" i="17"/>
  <c r="L27" i="17"/>
  <c r="K27" i="17"/>
  <c r="L31" i="17"/>
  <c r="K31" i="17"/>
  <c r="L21" i="8"/>
  <c r="K21" i="8"/>
  <c r="N21" i="18"/>
  <c r="M21" i="18"/>
  <c r="L21" i="18"/>
  <c r="K21" i="18"/>
  <c r="N22" i="18"/>
  <c r="M22" i="18"/>
  <c r="L22" i="18"/>
  <c r="K22" i="18"/>
  <c r="N28" i="18"/>
  <c r="M28" i="18"/>
  <c r="L28" i="18"/>
  <c r="K28" i="18"/>
  <c r="N27" i="18"/>
  <c r="M27" i="18"/>
  <c r="L27" i="18"/>
  <c r="K27" i="18"/>
  <c r="N21" i="14"/>
  <c r="M21" i="14"/>
  <c r="L21" i="14"/>
  <c r="K21" i="14"/>
  <c r="N22" i="11"/>
  <c r="M22" i="11"/>
  <c r="L22" i="11"/>
  <c r="G32" i="11" s="1"/>
  <c r="K22" i="11"/>
  <c r="L21" i="11"/>
  <c r="K21" i="11"/>
  <c r="N25" i="9"/>
  <c r="M25" i="9"/>
  <c r="L25" i="9"/>
  <c r="K25" i="9"/>
  <c r="N24" i="9"/>
  <c r="M24" i="9"/>
  <c r="L24" i="9"/>
  <c r="K24" i="9"/>
  <c r="N23" i="9"/>
  <c r="M23" i="9"/>
  <c r="L23" i="9"/>
  <c r="K23" i="9"/>
  <c r="N25" i="12"/>
  <c r="M25" i="12"/>
  <c r="L25" i="12"/>
  <c r="K25" i="12"/>
  <c r="N24" i="12"/>
  <c r="M24" i="12"/>
  <c r="L24" i="12"/>
  <c r="K24" i="12"/>
  <c r="N29" i="6"/>
  <c r="M29" i="6"/>
  <c r="L29" i="6"/>
  <c r="K29" i="6"/>
  <c r="N28" i="6"/>
  <c r="M28" i="6"/>
  <c r="L28" i="6"/>
  <c r="K28" i="6"/>
  <c r="N27" i="6"/>
  <c r="M27" i="6"/>
  <c r="L27" i="6"/>
  <c r="K27" i="6"/>
  <c r="N26" i="6"/>
  <c r="M26" i="6"/>
  <c r="L26" i="6"/>
  <c r="K26" i="6"/>
  <c r="L28" i="15"/>
  <c r="K28" i="15"/>
  <c r="N24" i="13"/>
  <c r="M24" i="13"/>
  <c r="L24" i="13"/>
  <c r="K24" i="13"/>
  <c r="N22" i="13"/>
  <c r="M22" i="13"/>
  <c r="L22" i="13"/>
  <c r="K22" i="13"/>
  <c r="L21" i="13"/>
  <c r="K21" i="13"/>
  <c r="N29" i="5"/>
  <c r="M29" i="5"/>
  <c r="L29" i="5"/>
  <c r="K29" i="5"/>
  <c r="N28" i="5"/>
  <c r="M28" i="5"/>
  <c r="L28" i="5"/>
  <c r="K28" i="5"/>
  <c r="N27" i="5"/>
  <c r="M27" i="5"/>
  <c r="L27" i="5"/>
  <c r="K27" i="5"/>
  <c r="N26" i="5"/>
  <c r="M26" i="5"/>
  <c r="L26" i="5"/>
  <c r="K26" i="5"/>
  <c r="L32" i="4"/>
  <c r="K32" i="4"/>
  <c r="N31" i="4"/>
  <c r="M31" i="4"/>
  <c r="L31" i="4"/>
  <c r="K31" i="4"/>
  <c r="N30" i="4"/>
  <c r="M30" i="4"/>
  <c r="L30" i="4"/>
  <c r="K30" i="4"/>
  <c r="N29" i="4"/>
  <c r="M29" i="4"/>
  <c r="L29" i="4"/>
  <c r="K29" i="4"/>
  <c r="L28" i="4"/>
  <c r="K28" i="4"/>
  <c r="L27" i="4"/>
  <c r="K27" i="4"/>
  <c r="N26" i="4"/>
  <c r="M26" i="4"/>
  <c r="L26" i="4"/>
  <c r="K26" i="4"/>
  <c r="L21" i="3"/>
  <c r="K21" i="3"/>
  <c r="L22" i="3"/>
  <c r="K22" i="3"/>
  <c r="N26" i="3"/>
  <c r="M26" i="3"/>
  <c r="L26" i="3"/>
  <c r="K26" i="3"/>
  <c r="G35" i="10" l="1"/>
  <c r="G34" i="10"/>
  <c r="G43" i="17"/>
  <c r="G36" i="10"/>
  <c r="H32" i="7" l="1"/>
  <c r="H36" i="10"/>
  <c r="H35" i="10"/>
  <c r="H34" i="10"/>
  <c r="H43" i="17"/>
  <c r="H42" i="17"/>
  <c r="H41" i="17"/>
  <c r="H34" i="8"/>
  <c r="H36" i="16"/>
  <c r="L25" i="7" l="1"/>
  <c r="K25" i="7"/>
  <c r="L24" i="7"/>
  <c r="K24" i="7"/>
  <c r="L25" i="8"/>
  <c r="K25" i="8"/>
  <c r="L21" i="16"/>
  <c r="K21" i="16"/>
  <c r="L25" i="16"/>
  <c r="K25" i="16"/>
  <c r="L24" i="16"/>
  <c r="K24" i="16"/>
  <c r="N27" i="14"/>
  <c r="M27" i="14"/>
  <c r="L27" i="14"/>
  <c r="K27" i="14"/>
  <c r="N26" i="14"/>
  <c r="M26" i="14"/>
  <c r="L26" i="14"/>
  <c r="K26" i="14"/>
  <c r="N22" i="9"/>
  <c r="M22" i="9"/>
  <c r="L22" i="9"/>
  <c r="K22" i="9"/>
  <c r="N24" i="6"/>
  <c r="M24" i="6"/>
  <c r="L24" i="6"/>
  <c r="K24" i="6"/>
  <c r="N23" i="6"/>
  <c r="M23" i="6"/>
  <c r="L23" i="6"/>
  <c r="K23" i="6"/>
  <c r="N26" i="20"/>
  <c r="M26" i="20"/>
  <c r="L26" i="20"/>
  <c r="K26" i="20"/>
  <c r="N25" i="20"/>
  <c r="M25" i="20"/>
  <c r="L25" i="20"/>
  <c r="K25" i="20"/>
  <c r="N24" i="15"/>
  <c r="M24" i="15"/>
  <c r="L24" i="15"/>
  <c r="K24" i="15"/>
  <c r="N23" i="15"/>
  <c r="M23" i="15"/>
  <c r="L23" i="15"/>
  <c r="K23" i="15"/>
  <c r="N25" i="5"/>
  <c r="M25" i="5"/>
  <c r="L25" i="5"/>
  <c r="K25" i="5"/>
  <c r="N27" i="3"/>
  <c r="M27" i="3"/>
  <c r="L27" i="3"/>
  <c r="K27" i="3"/>
  <c r="N25" i="3"/>
  <c r="G32" i="3" s="1"/>
  <c r="H32" i="3" s="1"/>
  <c r="M25" i="3"/>
  <c r="L25" i="3"/>
  <c r="K25" i="3"/>
  <c r="N24" i="3"/>
  <c r="M24" i="3"/>
  <c r="L24" i="3"/>
  <c r="K24" i="3"/>
  <c r="L23" i="3"/>
  <c r="K23" i="3"/>
  <c r="N23" i="2"/>
  <c r="M23" i="2"/>
  <c r="L23" i="2"/>
  <c r="K23" i="2"/>
  <c r="L22" i="2"/>
  <c r="K22" i="2"/>
  <c r="N21" i="2"/>
  <c r="N24" i="2"/>
  <c r="N25" i="2"/>
  <c r="N23" i="13"/>
  <c r="N26" i="13"/>
  <c r="N21" i="12"/>
  <c r="N22" i="12"/>
  <c r="N23" i="12"/>
  <c r="N26" i="12"/>
  <c r="N27" i="12"/>
  <c r="G39" i="17"/>
  <c r="H39" i="17" s="1"/>
  <c r="N32" i="17"/>
  <c r="N33" i="4"/>
  <c r="N34" i="4"/>
  <c r="N24" i="5"/>
  <c r="N30" i="5"/>
  <c r="N32" i="5"/>
  <c r="N21" i="15"/>
  <c r="N22" i="15"/>
  <c r="N25" i="15"/>
  <c r="G33" i="15" s="1"/>
  <c r="H33" i="15" s="1"/>
  <c r="N27" i="15"/>
  <c r="N23" i="20"/>
  <c r="N24" i="20"/>
  <c r="N27" i="20"/>
  <c r="N21" i="6"/>
  <c r="N22" i="6"/>
  <c r="N25" i="6"/>
  <c r="N30" i="6"/>
  <c r="N31" i="6"/>
  <c r="N32" i="6"/>
  <c r="N21" i="9"/>
  <c r="N26" i="9"/>
  <c r="N27" i="9"/>
  <c r="N23" i="11"/>
  <c r="N24" i="11"/>
  <c r="N25" i="11"/>
  <c r="N23" i="14"/>
  <c r="N25" i="14"/>
  <c r="N28" i="14"/>
  <c r="N23" i="18"/>
  <c r="N24" i="18"/>
  <c r="N25" i="18"/>
  <c r="N26" i="18"/>
  <c r="N29" i="18"/>
  <c r="N30" i="18"/>
  <c r="M21" i="2"/>
  <c r="M24" i="2"/>
  <c r="M25" i="2"/>
  <c r="M23" i="13"/>
  <c r="M26" i="13"/>
  <c r="M21" i="12"/>
  <c r="M22" i="12"/>
  <c r="M23" i="12"/>
  <c r="M26" i="12"/>
  <c r="M27" i="12"/>
  <c r="G38" i="17"/>
  <c r="H38" i="17" s="1"/>
  <c r="M32" i="17"/>
  <c r="M33" i="4"/>
  <c r="M34" i="4"/>
  <c r="M24" i="5"/>
  <c r="M30" i="5"/>
  <c r="M32" i="5"/>
  <c r="M21" i="15"/>
  <c r="M22" i="15"/>
  <c r="M25" i="15"/>
  <c r="M27" i="15"/>
  <c r="M23" i="20"/>
  <c r="M24" i="20"/>
  <c r="M27" i="20"/>
  <c r="M21" i="6"/>
  <c r="M22" i="6"/>
  <c r="M25" i="6"/>
  <c r="M30" i="6"/>
  <c r="M31" i="6"/>
  <c r="M32" i="6"/>
  <c r="M21" i="9"/>
  <c r="M26" i="9"/>
  <c r="M27" i="9"/>
  <c r="M23" i="11"/>
  <c r="G29" i="11" s="1"/>
  <c r="H29" i="11" s="1"/>
  <c r="M24" i="11"/>
  <c r="M25" i="11"/>
  <c r="M23" i="14"/>
  <c r="M25" i="14"/>
  <c r="M28" i="14"/>
  <c r="M23" i="18"/>
  <c r="M24" i="18"/>
  <c r="M25" i="18"/>
  <c r="M26" i="18"/>
  <c r="M29" i="18"/>
  <c r="M30" i="18"/>
  <c r="L21" i="12"/>
  <c r="L22" i="12"/>
  <c r="L23" i="12"/>
  <c r="L26" i="12"/>
  <c r="L27" i="12"/>
  <c r="L22" i="17"/>
  <c r="L23" i="17"/>
  <c r="L24" i="17"/>
  <c r="L25" i="17"/>
  <c r="L26" i="17"/>
  <c r="L28" i="17"/>
  <c r="L29" i="17"/>
  <c r="L30" i="17"/>
  <c r="L32" i="17"/>
  <c r="L33" i="17"/>
  <c r="L34" i="17"/>
  <c r="L21" i="15"/>
  <c r="L22" i="15"/>
  <c r="L25" i="15"/>
  <c r="L26" i="15"/>
  <c r="L27" i="15"/>
  <c r="L21" i="20"/>
  <c r="L22" i="20"/>
  <c r="L23" i="20"/>
  <c r="L24" i="20"/>
  <c r="L27" i="20"/>
  <c r="L21" i="6"/>
  <c r="L22" i="6"/>
  <c r="L25" i="6"/>
  <c r="L30" i="6"/>
  <c r="L31" i="6"/>
  <c r="L32" i="6"/>
  <c r="L21" i="9"/>
  <c r="L26" i="9"/>
  <c r="L27" i="9"/>
  <c r="G28" i="11"/>
  <c r="L23" i="11"/>
  <c r="L24" i="11"/>
  <c r="H32" i="11" s="1"/>
  <c r="L25" i="11"/>
  <c r="L22" i="14"/>
  <c r="L23" i="14"/>
  <c r="L24" i="14"/>
  <c r="L25" i="14"/>
  <c r="L28" i="14"/>
  <c r="L23" i="18"/>
  <c r="L24" i="18"/>
  <c r="L25" i="18"/>
  <c r="L26" i="18"/>
  <c r="L29" i="18"/>
  <c r="L30" i="18"/>
  <c r="L31" i="18"/>
  <c r="L22" i="16"/>
  <c r="L23" i="16"/>
  <c r="L26" i="16"/>
  <c r="L27" i="16"/>
  <c r="L28" i="16"/>
  <c r="L29" i="16"/>
  <c r="L22" i="8"/>
  <c r="L23" i="8"/>
  <c r="L24" i="8"/>
  <c r="G35" i="8" s="1"/>
  <c r="H35" i="8" s="1"/>
  <c r="L26" i="8"/>
  <c r="L27" i="8"/>
  <c r="L21" i="7"/>
  <c r="L22" i="7"/>
  <c r="L23" i="7"/>
  <c r="L21" i="2"/>
  <c r="L24" i="2"/>
  <c r="L25" i="2"/>
  <c r="L23" i="13"/>
  <c r="L25" i="13"/>
  <c r="L26" i="13"/>
  <c r="L21" i="4"/>
  <c r="L22" i="4"/>
  <c r="L23" i="4"/>
  <c r="L24" i="4"/>
  <c r="L25" i="4"/>
  <c r="L33" i="4"/>
  <c r="L34" i="4"/>
  <c r="L21" i="5"/>
  <c r="L22" i="5"/>
  <c r="L24" i="5"/>
  <c r="L30" i="5"/>
  <c r="L31" i="5"/>
  <c r="L32" i="5"/>
  <c r="K21" i="2"/>
  <c r="K24" i="2"/>
  <c r="K25" i="2"/>
  <c r="K23" i="13"/>
  <c r="K25" i="13"/>
  <c r="K26" i="13"/>
  <c r="K21" i="12"/>
  <c r="K22" i="12"/>
  <c r="K23" i="12"/>
  <c r="K26" i="12"/>
  <c r="K27" i="12"/>
  <c r="K22" i="17"/>
  <c r="G36" i="17" s="1"/>
  <c r="K23" i="17"/>
  <c r="K24" i="17"/>
  <c r="K25" i="17"/>
  <c r="K26" i="17"/>
  <c r="K28" i="17"/>
  <c r="K29" i="17"/>
  <c r="K30" i="17"/>
  <c r="K32" i="17"/>
  <c r="K33" i="17"/>
  <c r="K34" i="17"/>
  <c r="K21" i="4"/>
  <c r="K22" i="4"/>
  <c r="K23" i="4"/>
  <c r="K24" i="4"/>
  <c r="K25" i="4"/>
  <c r="K33" i="4"/>
  <c r="K34" i="4"/>
  <c r="K21" i="5"/>
  <c r="K22" i="5"/>
  <c r="K24" i="5"/>
  <c r="K30" i="5"/>
  <c r="K31" i="5"/>
  <c r="K32" i="5"/>
  <c r="K21" i="15"/>
  <c r="K22" i="15"/>
  <c r="K25" i="15"/>
  <c r="K26" i="15"/>
  <c r="K27" i="15"/>
  <c r="K21" i="20"/>
  <c r="K22" i="20"/>
  <c r="K23" i="20"/>
  <c r="K24" i="20"/>
  <c r="K27" i="20"/>
  <c r="K21" i="6"/>
  <c r="K22" i="6"/>
  <c r="K25" i="6"/>
  <c r="K30" i="6"/>
  <c r="K31" i="6"/>
  <c r="K32" i="6"/>
  <c r="K21" i="9"/>
  <c r="K26" i="9"/>
  <c r="K27" i="9"/>
  <c r="K23" i="11"/>
  <c r="K24" i="11"/>
  <c r="K25" i="11"/>
  <c r="K22" i="14"/>
  <c r="K23" i="14"/>
  <c r="K24" i="14"/>
  <c r="K25" i="14"/>
  <c r="K28" i="14"/>
  <c r="K23" i="18"/>
  <c r="K24" i="18"/>
  <c r="K25" i="18"/>
  <c r="K26" i="18"/>
  <c r="K29" i="18"/>
  <c r="K30" i="18"/>
  <c r="K31" i="18"/>
  <c r="K22" i="16"/>
  <c r="K23" i="16"/>
  <c r="K26" i="16"/>
  <c r="K27" i="16"/>
  <c r="K28" i="16"/>
  <c r="K29" i="16"/>
  <c r="K22" i="8"/>
  <c r="G29" i="8" s="1"/>
  <c r="K23" i="8"/>
  <c r="K24" i="8"/>
  <c r="K26" i="8"/>
  <c r="K27" i="8"/>
  <c r="G31" i="10"/>
  <c r="H31" i="10" s="1"/>
  <c r="K21" i="7"/>
  <c r="K22" i="7"/>
  <c r="K23" i="7"/>
  <c r="G32" i="16"/>
  <c r="G31" i="16"/>
  <c r="G32" i="10"/>
  <c r="H32" i="10" s="1"/>
  <c r="G31" i="13"/>
  <c r="H31" i="13" s="1"/>
  <c r="G36" i="18"/>
  <c r="H36" i="18" s="1"/>
  <c r="H30" i="7"/>
  <c r="H29" i="7"/>
  <c r="H31" i="16"/>
  <c r="G30" i="8" l="1"/>
  <c r="G36" i="8"/>
  <c r="H36" i="8" s="1"/>
  <c r="G27" i="7"/>
  <c r="H27" i="7" s="1"/>
  <c r="G34" i="7"/>
  <c r="H34" i="7" s="1"/>
  <c r="G33" i="7"/>
  <c r="H33" i="7" s="1"/>
  <c r="G37" i="16"/>
  <c r="H37" i="16" s="1"/>
  <c r="G38" i="16"/>
  <c r="H38" i="16" s="1"/>
  <c r="G33" i="18"/>
  <c r="H33" i="18" s="1"/>
  <c r="G35" i="18"/>
  <c r="H35" i="18" s="1"/>
  <c r="G40" i="18"/>
  <c r="H40" i="18" s="1"/>
  <c r="G39" i="18"/>
  <c r="H39" i="18" s="1"/>
  <c r="G32" i="14"/>
  <c r="H32" i="14" s="1"/>
  <c r="G36" i="14"/>
  <c r="H36" i="14" s="1"/>
  <c r="G30" i="9"/>
  <c r="H30" i="9" s="1"/>
  <c r="G31" i="9"/>
  <c r="H31" i="9" s="1"/>
  <c r="G31" i="12"/>
  <c r="H31" i="12" s="1"/>
  <c r="G32" i="12"/>
  <c r="H32" i="12" s="1"/>
  <c r="G34" i="12"/>
  <c r="H34" i="12" s="1"/>
  <c r="G35" i="12"/>
  <c r="H35" i="12" s="1"/>
  <c r="G36" i="12"/>
  <c r="H36" i="12" s="1"/>
  <c r="G29" i="12"/>
  <c r="H29" i="12" s="1"/>
  <c r="G40" i="6"/>
  <c r="H40" i="6" s="1"/>
  <c r="G39" i="6"/>
  <c r="H39" i="6" s="1"/>
  <c r="G41" i="6"/>
  <c r="H41" i="6" s="1"/>
  <c r="G35" i="6"/>
  <c r="S27" i="1" s="1"/>
  <c r="G34" i="6"/>
  <c r="H34" i="6" s="1"/>
  <c r="G34" i="20"/>
  <c r="H34" i="20" s="1"/>
  <c r="G30" i="15"/>
  <c r="H30" i="15" s="1"/>
  <c r="G35" i="15"/>
  <c r="H35" i="15" s="1"/>
  <c r="G36" i="15"/>
  <c r="H36" i="15" s="1"/>
  <c r="G37" i="15"/>
  <c r="H37" i="15" s="1"/>
  <c r="G30" i="13"/>
  <c r="H30" i="13" s="1"/>
  <c r="G29" i="13"/>
  <c r="S24" i="1" s="1"/>
  <c r="G28" i="13"/>
  <c r="H28" i="13" s="1"/>
  <c r="G33" i="13"/>
  <c r="H33" i="13" s="1"/>
  <c r="G34" i="13"/>
  <c r="H34" i="13" s="1"/>
  <c r="G35" i="13"/>
  <c r="H35" i="13" s="1"/>
  <c r="G36" i="5"/>
  <c r="H36" i="5" s="1"/>
  <c r="G37" i="5"/>
  <c r="H37" i="5" s="1"/>
  <c r="G40" i="5"/>
  <c r="H40" i="5" s="1"/>
  <c r="G39" i="5"/>
  <c r="H39" i="5" s="1"/>
  <c r="G41" i="5"/>
  <c r="H41" i="5" s="1"/>
  <c r="G34" i="5"/>
  <c r="H34" i="5" s="1"/>
  <c r="G37" i="4"/>
  <c r="H37" i="4" s="1"/>
  <c r="G42" i="4"/>
  <c r="H42" i="4" s="1"/>
  <c r="G41" i="4"/>
  <c r="H41" i="4" s="1"/>
  <c r="G43" i="4"/>
  <c r="H43" i="4" s="1"/>
  <c r="G31" i="3"/>
  <c r="H31" i="3" s="1"/>
  <c r="G29" i="3"/>
  <c r="H29" i="3" s="1"/>
  <c r="G35" i="3"/>
  <c r="H35" i="3" s="1"/>
  <c r="G34" i="3"/>
  <c r="H34" i="3" s="1"/>
  <c r="G30" i="2"/>
  <c r="H30" i="2" s="1"/>
  <c r="G33" i="2"/>
  <c r="H33" i="2" s="1"/>
  <c r="G32" i="2"/>
  <c r="H32" i="2" s="1"/>
  <c r="G29" i="9"/>
  <c r="H29" i="9" s="1"/>
  <c r="G32" i="9"/>
  <c r="H32" i="9" s="1"/>
  <c r="G34" i="9"/>
  <c r="G35" i="9"/>
  <c r="G36" i="9"/>
  <c r="H32" i="8"/>
  <c r="H34" i="16"/>
  <c r="G33" i="14"/>
  <c r="H33" i="14" s="1"/>
  <c r="G32" i="20"/>
  <c r="H32" i="20" s="1"/>
  <c r="G38" i="4"/>
  <c r="H38" i="4" s="1"/>
  <c r="G39" i="4"/>
  <c r="H39" i="4" s="1"/>
  <c r="G37" i="14"/>
  <c r="H37" i="14" s="1"/>
  <c r="H35" i="14"/>
  <c r="G30" i="14"/>
  <c r="H30" i="14" s="1"/>
  <c r="G31" i="14"/>
  <c r="S31" i="1" s="1"/>
  <c r="G34" i="11"/>
  <c r="H34" i="11" s="1"/>
  <c r="G33" i="11"/>
  <c r="H33" i="11" s="1"/>
  <c r="G27" i="11"/>
  <c r="G30" i="11"/>
  <c r="H30" i="11" s="1"/>
  <c r="G36" i="20"/>
  <c r="H36" i="20" s="1"/>
  <c r="G35" i="20"/>
  <c r="H35" i="20" s="1"/>
  <c r="G31" i="20"/>
  <c r="H31" i="20" s="1"/>
  <c r="C22" i="1"/>
  <c r="G30" i="20"/>
  <c r="C21" i="1"/>
  <c r="G29" i="20"/>
  <c r="H29" i="20" s="1"/>
  <c r="G36" i="3"/>
  <c r="H36" i="3" s="1"/>
  <c r="G30" i="3"/>
  <c r="C19" i="1"/>
  <c r="G34" i="2"/>
  <c r="G37" i="6"/>
  <c r="H37" i="6" s="1"/>
  <c r="C20" i="1"/>
  <c r="C18" i="1"/>
  <c r="G27" i="2"/>
  <c r="H27" i="2" s="1"/>
  <c r="H29" i="8"/>
  <c r="H36" i="17"/>
  <c r="S33" i="1"/>
  <c r="H32" i="16"/>
  <c r="G28" i="2"/>
  <c r="G34" i="18"/>
  <c r="H31" i="8"/>
  <c r="H33" i="16"/>
  <c r="G36" i="6"/>
  <c r="H36" i="6" s="1"/>
  <c r="G32" i="15"/>
  <c r="H32" i="15" s="1"/>
  <c r="G29" i="2"/>
  <c r="H29" i="2" s="1"/>
  <c r="G35" i="5"/>
  <c r="G28" i="7"/>
  <c r="G31" i="15"/>
  <c r="G37" i="17"/>
  <c r="G40" i="17" s="1"/>
  <c r="G30" i="12"/>
  <c r="H28" i="11"/>
  <c r="S30" i="1"/>
  <c r="G33" i="10"/>
  <c r="G36" i="4"/>
  <c r="S36" i="1"/>
  <c r="S34" i="1" l="1"/>
  <c r="H30" i="8"/>
  <c r="G31" i="7"/>
  <c r="E5" i="7" s="1"/>
  <c r="G37" i="18"/>
  <c r="E5" i="18" s="1"/>
  <c r="H31" i="14"/>
  <c r="S29" i="1"/>
  <c r="G33" i="9"/>
  <c r="H33" i="9" s="1"/>
  <c r="E7" i="9" s="1"/>
  <c r="G33" i="12"/>
  <c r="H33" i="12" s="1"/>
  <c r="E7" i="12" s="1"/>
  <c r="H35" i="6"/>
  <c r="H29" i="13"/>
  <c r="G32" i="13"/>
  <c r="E5" i="13" s="1"/>
  <c r="G38" i="5"/>
  <c r="E5" i="5" s="1"/>
  <c r="S22" i="1"/>
  <c r="G33" i="3"/>
  <c r="E5" i="3" s="1"/>
  <c r="S16" i="1"/>
  <c r="J4" i="1" s="1"/>
  <c r="H34" i="9"/>
  <c r="S18" i="1"/>
  <c r="P4" i="1" s="1"/>
  <c r="H36" i="9"/>
  <c r="S17" i="1"/>
  <c r="M4" i="1" s="1"/>
  <c r="H35" i="9"/>
  <c r="G31" i="11"/>
  <c r="E5" i="11" s="1"/>
  <c r="G33" i="20"/>
  <c r="H33" i="20" s="1"/>
  <c r="E7" i="20" s="1"/>
  <c r="G33" i="8"/>
  <c r="H33" i="8" s="1"/>
  <c r="E7" i="8" s="1"/>
  <c r="G34" i="14"/>
  <c r="E5" i="14" s="1"/>
  <c r="H27" i="11"/>
  <c r="G38" i="6"/>
  <c r="H38" i="6" s="1"/>
  <c r="E7" i="6" s="1"/>
  <c r="S26" i="1"/>
  <c r="H30" i="20"/>
  <c r="S21" i="1"/>
  <c r="H30" i="3"/>
  <c r="H34" i="2"/>
  <c r="C24" i="1"/>
  <c r="E5" i="17"/>
  <c r="H40" i="17"/>
  <c r="E7" i="17" s="1"/>
  <c r="S25" i="1"/>
  <c r="H31" i="15"/>
  <c r="S20" i="1"/>
  <c r="H28" i="2"/>
  <c r="G31" i="2"/>
  <c r="G35" i="16"/>
  <c r="S37" i="1"/>
  <c r="H28" i="7"/>
  <c r="G40" i="4"/>
  <c r="H36" i="4"/>
  <c r="H30" i="12"/>
  <c r="S28" i="1"/>
  <c r="H33" i="10"/>
  <c r="E7" i="10" s="1"/>
  <c r="E5" i="10"/>
  <c r="S35" i="1"/>
  <c r="H37" i="17"/>
  <c r="H35" i="5"/>
  <c r="S23" i="1"/>
  <c r="S32" i="1"/>
  <c r="R13" i="1" s="1"/>
  <c r="H34" i="18"/>
  <c r="G34" i="15"/>
  <c r="H31" i="7" l="1"/>
  <c r="E7" i="7" s="1"/>
  <c r="H37" i="18"/>
  <c r="E7" i="18" s="1"/>
  <c r="R14" i="1"/>
  <c r="C14" i="1" s="1"/>
  <c r="H31" i="11"/>
  <c r="E7" i="11" s="1"/>
  <c r="E5" i="9"/>
  <c r="E5" i="12"/>
  <c r="E5" i="20"/>
  <c r="H32" i="13"/>
  <c r="E7" i="13" s="1"/>
  <c r="H38" i="5"/>
  <c r="E7" i="5" s="1"/>
  <c r="H33" i="3"/>
  <c r="E7" i="3" s="1"/>
  <c r="E5" i="6"/>
  <c r="R9" i="1"/>
  <c r="C9" i="1" s="1"/>
  <c r="R6" i="1"/>
  <c r="C6" i="1" s="1"/>
  <c r="R11" i="1"/>
  <c r="C11" i="1" s="1"/>
  <c r="R4" i="1"/>
  <c r="C4" i="1" s="1"/>
  <c r="R5" i="1"/>
  <c r="C5" i="1" s="1"/>
  <c r="R12" i="1"/>
  <c r="C12" i="1" s="1"/>
  <c r="R8" i="1"/>
  <c r="C8" i="1" s="1"/>
  <c r="R10" i="1"/>
  <c r="C10" i="1" s="1"/>
  <c r="R7" i="1"/>
  <c r="C7" i="1" s="1"/>
  <c r="S13" i="1"/>
  <c r="E13" i="1" s="1"/>
  <c r="S9" i="1"/>
  <c r="E9" i="1" s="1"/>
  <c r="S5" i="1"/>
  <c r="E5" i="1" s="1"/>
  <c r="S12" i="1"/>
  <c r="E12" i="1" s="1"/>
  <c r="S8" i="1"/>
  <c r="E8" i="1" s="1"/>
  <c r="S4" i="1"/>
  <c r="E4" i="1" s="1"/>
  <c r="S11" i="1"/>
  <c r="E11" i="1" s="1"/>
  <c r="S7" i="1"/>
  <c r="E7" i="1" s="1"/>
  <c r="S14" i="1"/>
  <c r="E14" i="1" s="1"/>
  <c r="S10" i="1"/>
  <c r="E10" i="1" s="1"/>
  <c r="S6" i="1"/>
  <c r="E6" i="1" s="1"/>
  <c r="E5" i="8"/>
  <c r="H34" i="14"/>
  <c r="E7" i="14" s="1"/>
  <c r="C13" i="1"/>
  <c r="E5" i="4"/>
  <c r="H40" i="4"/>
  <c r="E7" i="4" s="1"/>
  <c r="H31" i="2"/>
  <c r="E7" i="2" s="1"/>
  <c r="E5" i="2"/>
  <c r="E5" i="16"/>
  <c r="H35" i="16"/>
  <c r="E7" i="16" s="1"/>
  <c r="H34" i="15"/>
  <c r="E7" i="15" s="1"/>
  <c r="E5" i="15"/>
</calcChain>
</file>

<file path=xl/sharedStrings.xml><?xml version="1.0" encoding="utf-8"?>
<sst xmlns="http://schemas.openxmlformats.org/spreadsheetml/2006/main" count="1666" uniqueCount="322">
  <si>
    <t>Instructions - Read me first.</t>
  </si>
  <si>
    <t>Field Definitions</t>
  </si>
  <si>
    <t>ID</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</si>
  <si>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</si>
  <si>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</si>
  <si>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</si>
  <si>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</si>
  <si>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</si>
  <si>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</si>
  <si>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</si>
  <si>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</si>
  <si>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</si>
  <si>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</si>
  <si>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</si>
  <si>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</si>
  <si>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</si>
  <si>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</si>
  <si>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</si>
  <si>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</si>
  <si>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</si>
  <si>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</si>
  <si>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</si>
  <si>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</si>
  <si>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</si>
  <si>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</si>
  <si>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</si>
  <si>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</si>
  <si>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</si>
  <si>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</si>
  <si>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</si>
  <si>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</si>
  <si>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</si>
  <si>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</si>
  <si>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</si>
  <si>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</si>
  <si>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</si>
  <si>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</si>
  <si>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</si>
  <si>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</si>
  <si>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</si>
  <si>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</si>
  <si>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</si>
  <si>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</si>
  <si>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</si>
  <si>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</si>
  <si>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#18</t>
  </si>
  <si>
    <t>Risk Addressed:</t>
  </si>
  <si>
    <t>Risk Accepted:</t>
  </si>
  <si>
    <t>NIST CSF</t>
  </si>
  <si>
    <t>Policy Defined</t>
  </si>
  <si>
    <t>Control Automated or Technically Enforced</t>
  </si>
  <si>
    <t>Identify</t>
  </si>
  <si>
    <t>No Policy</t>
  </si>
  <si>
    <t>Not Implemented</t>
  </si>
  <si>
    <t>Not Automated</t>
  </si>
  <si>
    <t>Not Reported</t>
  </si>
  <si>
    <t>Respond</t>
  </si>
  <si>
    <t>Not Applicable</t>
  </si>
  <si>
    <t>Protect</t>
  </si>
  <si>
    <t>All Policies Approved:</t>
  </si>
  <si>
    <t>All Controls Implemented:</t>
  </si>
  <si>
    <t>All Controls Automated:</t>
  </si>
  <si>
    <t>All Controls Reported:</t>
  </si>
  <si>
    <t>Total Percentage Complete:</t>
  </si>
  <si>
    <t>Detect</t>
  </si>
  <si>
    <t>Patch Management System</t>
  </si>
  <si>
    <t>Privileged Account Management System</t>
  </si>
  <si>
    <t>Endpoint Protection System</t>
  </si>
  <si>
    <t>Network Device Management System</t>
  </si>
  <si>
    <t>16.10</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</si>
  <si>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</si>
  <si>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</si>
  <si>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</si>
  <si>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</si>
  <si>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</si>
  <si>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</si>
  <si>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</si>
  <si>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</si>
  <si>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</si>
  <si>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</si>
  <si>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</si>
  <si>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</si>
  <si>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</si>
  <si>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</si>
  <si>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</si>
  <si>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</si>
  <si>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</si>
  <si>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</si>
  <si>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</si>
  <si>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</si>
  <si>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</si>
  <si>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This is the ID number of the specific CIS Control sub-control reference as included in the CIS Controls documentation.</t>
  </si>
  <si>
    <t>CIS Control Detail</t>
  </si>
  <si>
    <t>This is the detail behind each specific sub-control as defined by the CIS Controls documentation.</t>
  </si>
  <si>
    <t>CIS Control #2: Inventory and Control of Software Assets</t>
  </si>
  <si>
    <t>Initial Access</t>
  </si>
  <si>
    <t>Execution</t>
  </si>
  <si>
    <t>Persistence</t>
  </si>
  <si>
    <t>Privilege Escalation</t>
  </si>
  <si>
    <t>Defense Evasion</t>
  </si>
  <si>
    <t>Credential Access</t>
  </si>
  <si>
    <t>Discovery</t>
  </si>
  <si>
    <t>Lateral Movement</t>
  </si>
  <si>
    <t>Collection</t>
  </si>
  <si>
    <t>Command and Control</t>
  </si>
  <si>
    <t>Exfiltration</t>
  </si>
  <si>
    <t>ATT&amp;CK Activity</t>
  </si>
  <si>
    <t>Preventive Capability</t>
  </si>
  <si>
    <t>Detective Capability</t>
  </si>
  <si>
    <t>Implementation Group Scores</t>
  </si>
  <si>
    <t>Group #1</t>
  </si>
  <si>
    <t>Group #2</t>
  </si>
  <si>
    <t>Group #3</t>
  </si>
  <si>
    <t>2,3</t>
  </si>
  <si>
    <t>1,2,3</t>
  </si>
  <si>
    <t>Implementation Groups</t>
  </si>
  <si>
    <t>Implementation Group #1 Complete:</t>
  </si>
  <si>
    <t>Implementation Group #2 Complete:</t>
  </si>
  <si>
    <t>Implementation Group #3 Complete:</t>
  </si>
  <si>
    <t>This standards for NIST's Cybersecurity Framework function. These functions were defined by NIST in the CSF and act as control characteristics.</t>
  </si>
  <si>
    <t>This defines the impleementation groups that relate to each individual sub-control. Sub-controls often apply at multiple implementation group levels.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</si>
  <si>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</si>
  <si>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</si>
  <si>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</si>
  <si>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</si>
  <si>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</si>
  <si>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</si>
  <si>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</si>
  <si>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</si>
  <si>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</si>
  <si>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</si>
  <si>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</si>
  <si>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</si>
  <si>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</si>
  <si>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 xml:space="preserve">Establish and maintain a data inventory, based on the enterprise’s data management process. Inventory sensitive data, at a minimum. Review and update inventory annually, at a minimum, with a priority on sensitive data. </t>
  </si>
  <si>
    <t xml:space="preserve">Configure data access control lists based on a user’s need to know. Apply data access control lists, also known as access permissions, to local and remote file systems, databases, and applications. </t>
  </si>
  <si>
    <t xml:space="preserve">Retain data according to the enterprise’s data management process. Data retention must include both minimum and maximum timelines. </t>
  </si>
  <si>
    <t xml:space="preserve">Securely dispose of data as outlined in the enterprise’s data management process. Ensure the disposal process and method are commensurate with the data sensitivity. </t>
  </si>
  <si>
    <r>
      <t>Encrypt data on end-user devices containing sensitive data. Example implementations can include: Windows BitLocker</t>
    </r>
    <r>
      <rPr>
        <vertAlign val="superscript"/>
        <sz val="11"/>
        <color theme="1"/>
        <rFont val="Calibri"/>
        <family val="2"/>
        <scheme val="minor"/>
      </rPr>
      <t>®</t>
    </r>
    <r>
      <rPr>
        <sz val="11"/>
        <color theme="1"/>
        <rFont val="Calibri"/>
        <family val="2"/>
        <scheme val="minor"/>
      </rPr>
      <t>, Apple FileVault</t>
    </r>
    <r>
      <rPr>
        <vertAlign val="superscript"/>
        <sz val="11"/>
        <color theme="1"/>
        <rFont val="Calibri"/>
        <family val="2"/>
        <scheme val="minor"/>
      </rPr>
      <t>®</t>
    </r>
    <r>
      <rPr>
        <sz val="11"/>
        <color theme="1"/>
        <rFont val="Calibri"/>
        <family val="2"/>
        <scheme val="minor"/>
      </rPr>
      <t>, Linux</t>
    </r>
    <r>
      <rPr>
        <vertAlign val="superscript"/>
        <sz val="11"/>
        <color theme="1"/>
        <rFont val="Calibri"/>
        <family val="2"/>
        <scheme val="minor"/>
      </rPr>
      <t>®</t>
    </r>
    <r>
      <rPr>
        <sz val="11"/>
        <color theme="1"/>
        <rFont val="Calibri"/>
        <family val="2"/>
        <scheme val="minor"/>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</si>
  <si>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</si>
  <si>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</si>
  <si>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</si>
  <si>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</si>
  <si>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</si>
  <si>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</si>
  <si>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</si>
  <si>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1"/>
        <color rgb="FFFF5630"/>
        <rFont val="Calibri"/>
        <family val="2"/>
        <scheme val="minor"/>
      </rPr>
      <t xml:space="preserve"> </t>
    </r>
  </si>
  <si>
    <t>3.10</t>
  </si>
  <si>
    <t>4.10</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</si>
  <si>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</si>
  <si>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</si>
  <si>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</si>
  <si>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</si>
  <si>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</si>
  <si>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</si>
  <si>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</si>
  <si>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</si>
  <si>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</si>
  <si>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1"/>
        <color theme="1"/>
        <rFont val="Calibri"/>
        <family val="2"/>
        <scheme val="minor"/>
      </rPr>
      <t>®</t>
    </r>
    <r>
      <rPr>
        <sz val="11"/>
        <color theme="1"/>
        <rFont val="Calibri"/>
        <family val="2"/>
        <scheme val="minor"/>
      </rPr>
      <t xml:space="preserve"> InTune Device Lock and Apple</t>
    </r>
    <r>
      <rPr>
        <vertAlign val="superscript"/>
        <sz val="11"/>
        <color theme="1"/>
        <rFont val="Calibri"/>
        <family val="2"/>
        <scheme val="minor"/>
      </rPr>
      <t>®</t>
    </r>
    <r>
      <rPr>
        <sz val="11"/>
        <color theme="1"/>
        <rFont val="Calibri"/>
        <family val="2"/>
        <scheme val="minor"/>
      </rPr>
      <t xml:space="preserve"> Configuration Profile maxFailedAttempts.</t>
    </r>
  </si>
  <si>
    <t>Remotely wipe enterprise data from enterprise-owned portable end-user devices when deemed appropriate such as lost or stolen devices, or when an individual no longer supports the enterprise.</t>
  </si>
  <si>
    <r>
      <t>Ensure separate enterprise workspaces are used on mobile end-user devices, where supported. Example implementations include using an Apple</t>
    </r>
    <r>
      <rPr>
        <vertAlign val="superscript"/>
        <sz val="11"/>
        <color theme="1"/>
        <rFont val="Calibri"/>
        <family val="2"/>
        <scheme val="minor"/>
      </rPr>
      <t>®</t>
    </r>
    <r>
      <rPr>
        <sz val="11"/>
        <color theme="1"/>
        <rFont val="Calibri"/>
        <family val="2"/>
        <scheme val="minor"/>
      </rPr>
      <t xml:space="preserve"> Configuration Profile or Android</t>
    </r>
    <r>
      <rPr>
        <vertAlign val="superscript"/>
        <sz val="11"/>
        <color theme="1"/>
        <rFont val="Calibri"/>
        <family val="2"/>
        <scheme val="minor"/>
      </rPr>
      <t>™</t>
    </r>
    <r>
      <rPr>
        <sz val="11"/>
        <color theme="1"/>
        <rFont val="Calibri"/>
        <family val="2"/>
        <scheme val="minor"/>
      </rPr>
      <t xml:space="preserve"> Work Profile to separate enterprise applications and data from personal applications and data.</t>
    </r>
  </si>
  <si>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</si>
  <si>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</si>
  <si>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</si>
  <si>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</si>
  <si>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</si>
  <si>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 xml:space="preserve">Centralize account management through a directory or identity service. </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</si>
  <si>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</si>
  <si>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</si>
  <si>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</si>
  <si>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</si>
  <si>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</si>
  <si>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</si>
  <si>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</si>
  <si>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</si>
  <si>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</si>
  <si>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 xml:space="preserve">Establish and maintain a risk-based remediation strategy documented in a remediation process, with monthly, or more frequent, reviews. </t>
  </si>
  <si>
    <t>Perform operating system updates on enterprise assets through automated patch management on a monthly, or more frequent, basis.</t>
  </si>
  <si>
    <t>Perform application updates on enterprise assets through automated patch management on a monthly, or more frequent, basis.</t>
  </si>
  <si>
    <r>
      <t>Perform automated vulnerability scans of internal enterprise</t>
    </r>
    <r>
      <rPr>
        <b/>
        <sz val="11"/>
        <color theme="1"/>
        <rFont val="Calibri"/>
        <family val="2"/>
        <scheme val="minor"/>
      </rPr>
      <t xml:space="preserve"> </t>
    </r>
    <r>
      <rPr>
        <sz val="11"/>
        <color theme="1"/>
        <rFont val="Calibri"/>
        <family val="2"/>
        <scheme val="minor"/>
      </rPr>
      <t>assets on a quarterly, or more frequent, basis. Conduct both authenticated and unauthenticated scans, using a SCAP-compliant vulnerability scanning tool.</t>
    </r>
  </si>
  <si>
    <t xml:space="preserve">Perform automated vulnerability scans of externally-exposed enterprise assets using a SCAP-compliant vulnerability scanning tool. Perform scans on a monthly, or more frequent, basis. </t>
  </si>
  <si>
    <t xml:space="preserve">Remediate detected vulnerabilities in software through processes and tooling on a monthly, or more frequent, basis, based on the remediation process. </t>
  </si>
  <si>
    <t>8.10</t>
  </si>
  <si>
    <r>
      <t>Establish and maintain an audit log management process that defines the enterprise’s logging requirements. At a minimum, address the collection, review, and retention of audit logs for enterprise assets.</t>
    </r>
    <r>
      <rPr>
        <b/>
        <sz val="11"/>
        <color theme="1"/>
        <rFont val="Calibri"/>
        <family val="2"/>
        <scheme val="minor"/>
      </rPr>
      <t xml:space="preserve"> </t>
    </r>
    <r>
      <rPr>
        <sz val="11"/>
        <color theme="1"/>
        <rFont val="Calibri"/>
        <family val="2"/>
        <scheme val="minor"/>
      </rPr>
      <t>Review and update documentation annually, or when significant enterprise changes occur that could impact this Safeguard.</t>
    </r>
  </si>
  <si>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</si>
  <si>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</si>
  <si>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</si>
  <si>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</si>
  <si>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</si>
  <si>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</si>
  <si>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r>
      <t>Collect command-line audit logs. Example implementations include collecting audit logs from PowerShell</t>
    </r>
    <r>
      <rPr>
        <vertAlign val="superscript"/>
        <sz val="11"/>
        <color theme="1"/>
        <rFont val="Calibri"/>
        <family val="2"/>
        <scheme val="minor"/>
      </rPr>
      <t>®</t>
    </r>
    <r>
      <rPr>
        <sz val="11"/>
        <color theme="1"/>
        <rFont val="Calibri"/>
        <family val="2"/>
        <scheme val="minor"/>
      </rPr>
      <t>, BASH</t>
    </r>
    <r>
      <rPr>
        <vertAlign val="superscript"/>
        <sz val="11"/>
        <color theme="1"/>
        <rFont val="Calibri"/>
        <family val="2"/>
        <scheme val="minor"/>
      </rPr>
      <t>™</t>
    </r>
    <r>
      <rPr>
        <sz val="11"/>
        <color theme="1"/>
        <rFont val="Calibri"/>
        <family val="2"/>
        <scheme val="minor"/>
      </rPr>
      <t>, and remote administrative terminals.</t>
    </r>
  </si>
  <si>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</si>
  <si>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</si>
  <si>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</si>
  <si>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</si>
  <si>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</si>
  <si>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</si>
  <si>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</si>
  <si>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</si>
  <si>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</si>
  <si>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</si>
  <si>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</si>
  <si>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</si>
  <si>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</si>
  <si>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 xml:space="preserve">Disable autorun and autoplay auto-execute functionality for removable media. </t>
  </si>
  <si>
    <t>Configure anti-malware software to automatically scan removable media.</t>
  </si>
  <si>
    <r>
      <t>Enable anti-exploitation features on enterprise assets and software, where possible, such as Microsoft</t>
    </r>
    <r>
      <rPr>
        <vertAlign val="superscript"/>
        <sz val="11"/>
        <color theme="1"/>
        <rFont val="Calibri"/>
        <family val="2"/>
        <scheme val="minor"/>
      </rPr>
      <t>®</t>
    </r>
    <r>
      <rPr>
        <sz val="11"/>
        <color theme="1"/>
        <rFont val="Calibri"/>
        <family val="2"/>
        <scheme val="minor"/>
      </rPr>
      <t xml:space="preserve"> Data Execution Prevention (DEP), Windows</t>
    </r>
    <r>
      <rPr>
        <vertAlign val="superscript"/>
        <sz val="11"/>
        <color theme="1"/>
        <rFont val="Calibri"/>
        <family val="2"/>
        <scheme val="minor"/>
      </rPr>
      <t>®</t>
    </r>
    <r>
      <rPr>
        <sz val="11"/>
        <color theme="1"/>
        <rFont val="Calibri"/>
        <family val="2"/>
        <scheme val="minor"/>
      </rPr>
      <t xml:space="preserve"> Defender Exploit Guard (WDEG), or Apple</t>
    </r>
    <r>
      <rPr>
        <vertAlign val="superscript"/>
        <sz val="11"/>
        <color theme="1"/>
        <rFont val="Calibri"/>
        <family val="2"/>
        <scheme val="minor"/>
      </rPr>
      <t>®</t>
    </r>
    <r>
      <rPr>
        <sz val="11"/>
        <color theme="1"/>
        <rFont val="Calibri"/>
        <family val="2"/>
        <scheme val="minor"/>
      </rPr>
      <t xml:space="preserve"> System Integrity Protection (SIP) and Gatekeeper</t>
    </r>
    <r>
      <rPr>
        <vertAlign val="superscript"/>
        <sz val="11"/>
        <color theme="1"/>
        <rFont val="Calibri"/>
        <family val="2"/>
        <scheme val="minor"/>
      </rPr>
      <t>™</t>
    </r>
    <r>
      <rPr>
        <sz val="11"/>
        <color theme="1"/>
        <rFont val="Calibri"/>
        <family val="2"/>
        <scheme val="minor"/>
      </rPr>
      <t>.</t>
    </r>
  </si>
  <si>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</si>
  <si>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</si>
  <si>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</si>
  <si>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</si>
  <si>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</si>
  <si>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</si>
  <si>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</si>
  <si>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 xml:space="preserve">Ensure network infrastructure is kept up-to-date. Example implementations include running the latest stable release of software and/or using currently supported network-as-a-service (NaaS) offerings. Review software versions monthly, or more frequently, to verify software support. </t>
  </si>
  <si>
    <t xml:space="preserve">Establish and maintain a secure network architecture. A secure network architecture must address segmentation, least privilege, and availability, at a minimum. </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</si>
  <si>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</si>
  <si>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</si>
  <si>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</si>
  <si>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</si>
  <si>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</si>
  <si>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</si>
  <si>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</si>
  <si>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</si>
  <si>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</si>
  <si>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</si>
  <si>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</si>
  <si>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and/or network traffic to review and alert upon from network devices. </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</si>
  <si>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</si>
  <si>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</si>
  <si>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 xml:space="preserve">Deploy port-level access control. Port-level access control utilizes 802.1x, or similar network access control protocols, such as certificates, and may incorporate user and/or device authentication. </t>
  </si>
  <si>
    <t>Perform application layer filtering. Example implementations include a filtering proxy, application layer firewall, or gateway.</t>
  </si>
  <si>
    <t>Tune security event alerting thresholds monthly, or more frequently.</t>
  </si>
  <si>
    <t>13.10</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</si>
  <si>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</si>
  <si>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</si>
  <si>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</si>
  <si>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</si>
  <si>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</si>
  <si>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</si>
  <si>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</si>
  <si>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</si>
  <si>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r>
      <t>Conduct role-specific security awareness and skills training. Example implementations include secure system administration courses for IT professionals, (OWASP</t>
    </r>
    <r>
      <rPr>
        <vertAlign val="superscript"/>
        <sz val="11"/>
        <color theme="1"/>
        <rFont val="Calibri"/>
        <family val="2"/>
        <scheme val="minor"/>
      </rPr>
      <t>®</t>
    </r>
    <r>
      <rPr>
        <sz val="11"/>
        <color theme="1"/>
        <rFont val="Calibri"/>
        <family val="2"/>
        <scheme val="minor"/>
      </rPr>
      <t xml:space="preserve"> Top 10 vulnerability awareness and prevention training for web application developers, and advanced social engineering awareness training for high-profile roles.</t>
    </r>
  </si>
  <si>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</si>
  <si>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 </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</si>
  <si>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</si>
  <si>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</si>
  <si>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</si>
  <si>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</si>
  <si>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</si>
  <si>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</si>
  <si>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</si>
  <si>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</si>
  <si>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</si>
  <si>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</si>
  <si>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</si>
  <si>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</si>
  <si>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 xml:space="preserve">Maintain separate environments for production and non-production systems. </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</si>
  <si>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</si>
  <si>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</si>
  <si>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</si>
  <si>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</si>
  <si>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</si>
  <si>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</si>
  <si>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</si>
  <si>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</si>
  <si>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</si>
  <si>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</si>
  <si>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</si>
  <si>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</si>
  <si>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</si>
  <si>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</si>
  <si>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</si>
  <si>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</si>
  <si>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</si>
  <si>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</si>
  <si>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</si>
  <si>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</si>
  <si>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Recover</t>
  </si>
  <si>
    <t> Respond</t>
  </si>
  <si>
    <t>CIS Control #1: Inventory and Control of Enterprise Assets</t>
  </si>
  <si>
    <t>CIS Control #3: Data Protection</t>
  </si>
  <si>
    <t>CIS Control #4: Secure Configuration of Enterprise Assets and Software</t>
  </si>
  <si>
    <t>CIS Control #5: Account Management</t>
  </si>
  <si>
    <t>CIS Control #6: Access Control Management</t>
  </si>
  <si>
    <t>CIS Control #7: Continuous Vulnerability Management</t>
  </si>
  <si>
    <t>CIS Control #8: Audit Log Management</t>
  </si>
  <si>
    <t>CIS Control #9: Email and Web Browser Protections</t>
  </si>
  <si>
    <t>CIS Control #10: Malware Defenses</t>
  </si>
  <si>
    <t>CIS Control #11: Data Recovery</t>
  </si>
  <si>
    <t>CIS Control #12: Network Infrastructure Management</t>
  </si>
  <si>
    <t>CIS Control #13: Network Monitoring and Defense</t>
  </si>
  <si>
    <t>CIS Control #14: Security Awareness and Skills Training</t>
  </si>
  <si>
    <t>CIS Control #15: Service Provider Management</t>
  </si>
  <si>
    <t>CIS Control #16: Application Software Security</t>
  </si>
  <si>
    <t>CIS Control #17: Incident Response Management</t>
  </si>
  <si>
    <t>CIS Control #18: Penetration Testing</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</si>
  <si>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</si>
  <si>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</si>
  <si>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</si>
  <si>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</si>
  <si>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</si>
  <si>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</si>
  <si>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</si>
  <si>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</si>
  <si>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</si>
  <si>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</si>
  <si>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</si>
  <si>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Web Filtering System</t>
  </si>
  <si>
    <t>Identity Management System</t>
  </si>
  <si>
    <t>Vulnerability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</si>
  <si>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</si>
  <si>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</si>
  <si>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</si>
  <si>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</si>
  <si>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</si>
  <si>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</si>
  <si>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</si>
  <si>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</si>
  <si>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</si>
  <si>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The purpose for this tool is to provide organizations with a simple tool for performing an initial assessment of their information assurance maturity level based on the controls defined by the CIS Controls. Any questions about how this tool works or suggestions can be directed to info@auditscripts.com. In order to use this tool, the assessor must only complete the answers to the drop down menu questions lists on the pages labeled CSC #1 - CSC #18.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</si>
  <si>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CIS Controls Initial Assessment Tool (v8.0a)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</si>
</sst>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b/>
      <sz val="14"/>
      <color theme="0"/>
      <name val="Calibri"/>
      <family val="2"/>
      <scheme val="minor"/>
    </font>
    <font>
      <sz val="11"/>
      <color theme="0"/>
      <name val="Calibri"/>
      <family val="2"/>
      <scheme val="minor"/>
    </font>
    <font>
      <vertAlign val="superscript"/>
      <sz val="11"/>
      <color theme="1"/>
      <name val="Calibri"/>
      <family val="2"/>
      <scheme val="minor"/>
    </font>
    <font>
      <sz val="11"/>
      <color rgb="FFFF563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
      <patternFill patternType="solid">
        <fgColor theme="2" tint="-9.9978637043366805E-2"/>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4" borderId="0" xfId="0" applyFont="1" applyFill="1" applyAlignment="1">
      <alignment horizontal="center"/>
    </xf>
    <xf numFmtId="0" fontId="2" fillId="4" borderId="0" xfId="0" applyFont="1" applyFill="1" applyAlignment="1">
      <alignment horizontal="center" vertical="center"/>
    </xf>
    <xf numFmtId="0" fontId="7"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7" fillId="4" borderId="2" xfId="0" applyNumberFormat="1" applyFont="1" applyFill="1" applyBorder="1" applyAlignment="1">
      <alignment horizontal="center"/>
    </xf>
    <xf numFmtId="9" fontId="0" fillId="0" borderId="0" xfId="0" applyNumberFormat="1" applyAlignment="1">
      <alignment horizontal="center"/>
    </xf>
    <xf numFmtId="0" fontId="0" fillId="0" borderId="0" xfId="0" applyAlignment="1"/>
    <xf numFmtId="0" fontId="8" fillId="0" borderId="0" xfId="0" applyFont="1"/>
    <xf numFmtId="9" fontId="8" fillId="0" borderId="0" xfId="0" applyNumberFormat="1" applyFont="1" applyAlignment="1">
      <alignment horizontal="center"/>
    </xf>
    <xf numFmtId="0" fontId="8" fillId="0" borderId="0" xfId="0" applyFont="1" applyAlignment="1">
      <alignment horizont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7" borderId="0" xfId="0"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center"/>
    </xf>
    <xf numFmtId="0" fontId="6" fillId="0" borderId="0" xfId="2" applyAlignment="1">
      <alignment horizontal="center" vertical="center"/>
    </xf>
    <xf numFmtId="0" fontId="6" fillId="0" borderId="0" xfId="2"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2" fillId="5" borderId="0" xfId="0" applyFont="1" applyFill="1" applyAlignment="1">
      <alignment horizontal="center"/>
    </xf>
  </cellXfs>
  <cellStyles count="3">
    <cellStyle name="Hyperlink" xfId="2" builtinId="8"/>
    <cellStyle name="Normal" xfId="0" builtinId="0"/>
    <cellStyle name="Percent" xfId="1" builtinId="5"/>
  </cellStyles>
  <dxfs count="1103">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A20000"/>
      <color rgb="FF000000"/>
      <color rgb="FF007054"/>
      <color rgb="FFE74C3C"/>
      <color rgb="FF27AE60"/>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0.41013071895424835</c:v>
                </c:pt>
                <c:pt idx="1">
                  <c:v>0.42045454545454547</c:v>
                </c:pt>
                <c:pt idx="2">
                  <c:v>0.30733944954128439</c:v>
                </c:pt>
                <c:pt idx="3">
                  <c:v>0.34411764705882353</c:v>
                </c:pt>
                <c:pt idx="4">
                  <c:v>0.16176470588235295</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0.46785714285714286</c:v>
                </c:pt>
                <c:pt idx="1">
                  <c:v>0.53214285714285714</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0.46354166666666669</c:v>
                </c:pt>
                <c:pt idx="1">
                  <c:v>0.53645833333333326</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0.4642857142857143</c:v>
                </c:pt>
                <c:pt idx="1">
                  <c:v>0.5357142857142857</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0.28571428571428575</c:v>
                </c:pt>
                <c:pt idx="1">
                  <c:v>0.71428571428571419</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0.22500000000000001</c:v>
                </c:pt>
                <c:pt idx="1">
                  <c:v>0.77500000000000002</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0.36979166666666669</c:v>
                </c:pt>
                <c:pt idx="1">
                  <c:v>0.63020833333333326</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0.31761363636363638</c:v>
                </c:pt>
                <c:pt idx="1">
                  <c:v>0.68238636363636362</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2.7777777777777776E-2</c:v>
                </c:pt>
                <c:pt idx="1">
                  <c:v>0.97222222222222221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2.6785714285714284E-2</c:v>
                </c:pt>
                <c:pt idx="1">
                  <c:v>0.9732142857142857</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0.25</c:v>
                </c:pt>
                <c:pt idx="1">
                  <c:v>0.5714285714285714</c:v>
                </c:pt>
                <c:pt idx="2">
                  <c:v>0.21428571428571427</c:v>
                </c:pt>
                <c:pt idx="3">
                  <c:v>0.58333333333333337</c:v>
                </c:pt>
                <c:pt idx="4">
                  <c:v>0.54166666666666663</c:v>
                </c:pt>
                <c:pt idx="5">
                  <c:v>0.5</c:v>
                </c:pt>
                <c:pt idx="6">
                  <c:v>0.4642857142857143</c:v>
                </c:pt>
                <c:pt idx="7">
                  <c:v>0.58333333333333337</c:v>
                </c:pt>
                <c:pt idx="8">
                  <c:v>0.6071428571428571</c:v>
                </c:pt>
                <c:pt idx="9">
                  <c:v>0.32142857142857145</c:v>
                </c:pt>
                <c:pt idx="10">
                  <c:v>0.1</c:v>
                </c:pt>
                <c:pt idx="11">
                  <c:v>0.5625</c:v>
                </c:pt>
                <c:pt idx="12">
                  <c:v>0.38636363636363635</c:v>
                </c:pt>
                <c:pt idx="13">
                  <c:v>5.5555555555555552E-2</c:v>
                </c:pt>
                <c:pt idx="14">
                  <c:v>3.5714285714285712E-2</c:v>
                </c:pt>
                <c:pt idx="15">
                  <c:v>0</c:v>
                </c:pt>
                <c:pt idx="16">
                  <c:v>2.7777777777777776E-2</c:v>
                </c:pt>
                <c:pt idx="17">
                  <c:v>0.5</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5.5555555555555552E-2</c:v>
                </c:pt>
                <c:pt idx="1">
                  <c:v>0.94444444444444442</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0.47499999999999998</c:v>
                </c:pt>
                <c:pt idx="1">
                  <c:v>0.52500000000000002</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0.33809523809523806</c:v>
                </c:pt>
                <c:pt idx="1">
                  <c:v>0.37237604216770881</c:v>
                </c:pt>
                <c:pt idx="2">
                  <c:v>0.35026755651755648</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0.27500000000000002</c:v>
                </c:pt>
                <c:pt idx="1">
                  <c:v>0.72499999999999998</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0.3883928571428571</c:v>
                </c:pt>
                <c:pt idx="1">
                  <c:v>0.6116071428571429</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0.25595238095238099</c:v>
                </c:pt>
                <c:pt idx="1">
                  <c:v>0.74404761904761907</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0.4375</c:v>
                </c:pt>
                <c:pt idx="1">
                  <c:v>0.5625</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0.41145833333333331</c:v>
                </c:pt>
                <c:pt idx="1">
                  <c:v>0.58854166666666674</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0.39583333333333337</c:v>
                </c:pt>
                <c:pt idx="1">
                  <c:v>0.60416666666666663</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
  <sheetViews>
    <sheetView zoomScale="80" zoomScaleNormal="80" workbookViewId="0">
      <selection sqref="A1:P1"/>
    </sheetView>
  </sheetViews>
  <sheetFormatPr defaultRowHeight="15"/>
  <cols>
    <col min="16" max="16" width="37" customWidth="1"/>
  </cols>
  <sheetData>
    <row r="1" spans="1:16" ht="59.65" customHeight="1">
      <c r="A1" s="32" t="s">
        <v>321</v>
      </c>
      <c r="B1" s="32"/>
      <c r="C1" s="32"/>
      <c r="D1" s="32"/>
      <c r="E1" s="32"/>
      <c r="F1" s="32"/>
      <c r="G1" s="32"/>
      <c r="H1" s="32"/>
      <c r="I1" s="32"/>
      <c r="J1" s="32"/>
      <c r="K1" s="32"/>
      <c r="L1" s="32"/>
      <c r="M1" s="32"/>
      <c r="N1" s="32"/>
      <c r="O1" s="32"/>
      <c r="P1" s="32"/>
    </row>
    <row r="3" spans="1:16">
      <c r="A3" s="33" t="s">
        <v>0</v>
      </c>
      <c r="B3" s="33"/>
      <c r="C3" s="33"/>
      <c r="D3" s="33"/>
      <c r="E3" s="33"/>
      <c r="F3" s="33"/>
      <c r="G3" s="33"/>
      <c r="H3" s="33"/>
      <c r="I3" s="33"/>
      <c r="J3" s="33"/>
      <c r="K3" s="33"/>
      <c r="L3" s="33"/>
      <c r="M3" s="33"/>
      <c r="N3" s="33"/>
      <c r="O3" s="33"/>
      <c r="P3" s="33"/>
    </row>
    <row r="4" spans="1:16" ht="126.75" customHeight="1">
      <c r="A4" s="34" t="s">
        <v>320</v>
      </c>
      <c r="B4" s="34"/>
      <c r="C4" s="34"/>
      <c r="D4" s="34"/>
      <c r="E4" s="34"/>
      <c r="F4" s="34"/>
      <c r="G4" s="34"/>
      <c r="H4" s="34"/>
      <c r="I4" s="34"/>
      <c r="J4" s="34"/>
      <c r="K4" s="34"/>
      <c r="L4" s="34"/>
      <c r="M4" s="34"/>
      <c r="N4" s="34"/>
      <c r="O4" s="34"/>
      <c r="P4" s="34"/>
    </row>
    <row r="6" spans="1:16">
      <c r="A6" s="33" t="s">
        <v>1</v>
      </c>
      <c r="B6" s="33"/>
      <c r="C6" s="33"/>
      <c r="D6" s="33"/>
      <c r="E6" s="33"/>
      <c r="F6" s="33"/>
      <c r="G6" s="33"/>
      <c r="H6" s="33"/>
      <c r="I6" s="33"/>
      <c r="J6" s="33"/>
      <c r="K6" s="33"/>
      <c r="L6" s="33"/>
      <c r="M6" s="33"/>
      <c r="N6" s="33"/>
      <c r="O6" s="33"/>
      <c r="P6" s="33"/>
    </row>
    <row r="7" spans="1:16">
      <c r="A7" s="36" t="s">
        <v>2</v>
      </c>
      <c r="B7" s="36"/>
      <c r="C7" s="36"/>
      <c r="D7" s="35" t="s">
        <v>91</v>
      </c>
      <c r="E7" s="35"/>
      <c r="F7" s="35"/>
      <c r="G7" s="35"/>
      <c r="H7" s="35"/>
      <c r="I7" s="35"/>
      <c r="J7" s="35"/>
      <c r="K7" s="35"/>
      <c r="L7" s="35"/>
      <c r="M7" s="35"/>
      <c r="N7" s="35"/>
      <c r="O7" s="35"/>
      <c r="P7" s="35"/>
    </row>
    <row r="8" spans="1:16">
      <c r="A8" s="36" t="s">
        <v>92</v>
      </c>
      <c r="B8" s="36"/>
      <c r="C8" s="36"/>
      <c r="D8" s="35" t="s">
        <v>93</v>
      </c>
      <c r="E8" s="35"/>
      <c r="F8" s="35"/>
      <c r="G8" s="35"/>
      <c r="H8" s="35"/>
      <c r="I8" s="35"/>
      <c r="J8" s="35"/>
      <c r="K8" s="35"/>
      <c r="L8" s="35"/>
      <c r="M8" s="35"/>
      <c r="N8" s="35"/>
      <c r="O8" s="35"/>
      <c r="P8" s="35"/>
    </row>
    <row r="9" spans="1:16">
      <c r="A9" s="36" t="s">
        <v>48</v>
      </c>
      <c r="B9" s="36"/>
      <c r="C9" s="36"/>
      <c r="D9" s="35" t="s">
        <v>119</v>
      </c>
      <c r="E9" s="35"/>
      <c r="F9" s="35"/>
      <c r="G9" s="35"/>
      <c r="H9" s="35"/>
      <c r="I9" s="35"/>
      <c r="J9" s="35"/>
      <c r="K9" s="35"/>
      <c r="L9" s="35"/>
      <c r="M9" s="35"/>
      <c r="N9" s="35"/>
      <c r="O9" s="35"/>
      <c r="P9" s="35"/>
    </row>
    <row r="10" spans="1:16">
      <c r="A10" s="36" t="s">
        <v>115</v>
      </c>
      <c r="B10" s="36"/>
      <c r="C10" s="36"/>
      <c r="D10" s="35" t="s">
        <v>120</v>
      </c>
      <c r="E10" s="35"/>
      <c r="F10" s="35"/>
      <c r="G10" s="35"/>
      <c r="H10" s="35"/>
      <c r="I10" s="35"/>
      <c r="J10" s="35"/>
      <c r="K10" s="35"/>
      <c r="L10" s="35"/>
      <c r="M10" s="35"/>
      <c r="N10" s="35"/>
      <c r="O10" s="35"/>
      <c r="P10" s="35"/>
    </row>
    <row r="11" spans="1:16">
      <c r="A11" s="36" t="s">
        <v>3</v>
      </c>
      <c r="B11" s="36"/>
      <c r="C11" s="36"/>
      <c r="D11" s="35" t="s">
        <v>4</v>
      </c>
      <c r="E11" s="35"/>
      <c r="F11" s="35"/>
      <c r="G11" s="35"/>
      <c r="H11" s="35"/>
      <c r="I11" s="35"/>
      <c r="J11" s="35"/>
      <c r="K11" s="35"/>
      <c r="L11" s="35"/>
      <c r="M11" s="35"/>
      <c r="N11" s="35"/>
      <c r="O11" s="35"/>
      <c r="P11" s="35"/>
    </row>
    <row r="12" spans="1:16">
      <c r="A12" s="36" t="s">
        <v>5</v>
      </c>
      <c r="B12" s="36"/>
      <c r="C12" s="36"/>
      <c r="D12" s="35" t="s">
        <v>6</v>
      </c>
      <c r="E12" s="35"/>
      <c r="F12" s="35"/>
      <c r="G12" s="35"/>
      <c r="H12" s="35"/>
      <c r="I12" s="35"/>
      <c r="J12" s="35"/>
      <c r="K12" s="35"/>
      <c r="L12" s="35"/>
      <c r="M12" s="35"/>
      <c r="N12" s="35"/>
      <c r="O12" s="35"/>
      <c r="P12" s="35"/>
    </row>
    <row r="13" spans="1:16">
      <c r="A13" s="36" t="s">
        <v>7</v>
      </c>
      <c r="B13" s="36"/>
      <c r="C13" s="36"/>
      <c r="D13" s="35" t="s">
        <v>8</v>
      </c>
      <c r="E13" s="35"/>
      <c r="F13" s="35"/>
      <c r="G13" s="35"/>
      <c r="H13" s="35"/>
      <c r="I13" s="35"/>
      <c r="J13" s="35"/>
      <c r="K13" s="35"/>
      <c r="L13" s="35"/>
      <c r="M13" s="35"/>
      <c r="N13" s="35"/>
      <c r="O13" s="35"/>
      <c r="P13" s="35"/>
    </row>
    <row r="14" spans="1:16">
      <c r="A14" s="36" t="s">
        <v>9</v>
      </c>
      <c r="B14" s="36"/>
      <c r="C14" s="36"/>
      <c r="D14" s="35" t="s">
        <v>10</v>
      </c>
      <c r="E14" s="35"/>
      <c r="F14" s="35"/>
      <c r="G14" s="35"/>
      <c r="H14" s="35"/>
      <c r="I14" s="35"/>
      <c r="J14" s="35"/>
      <c r="K14" s="35"/>
      <c r="L14" s="35"/>
      <c r="M14" s="35"/>
      <c r="N14" s="35"/>
      <c r="O14" s="35"/>
      <c r="P14" s="35"/>
    </row>
    <row r="15" spans="1:16">
      <c r="A15" s="36" t="s">
        <v>11</v>
      </c>
      <c r="B15" s="36"/>
      <c r="C15" s="36"/>
      <c r="D15" s="35" t="s">
        <v>12</v>
      </c>
      <c r="E15" s="35"/>
      <c r="F15" s="35"/>
      <c r="G15" s="35"/>
      <c r="H15" s="35"/>
      <c r="I15" s="35"/>
      <c r="J15" s="35"/>
      <c r="K15" s="35"/>
      <c r="L15" s="35"/>
      <c r="M15" s="35"/>
      <c r="N15" s="35"/>
      <c r="O15" s="35"/>
      <c r="P15" s="35"/>
    </row>
    <row r="18" spans="1:15" ht="30" customHeight="1">
      <c r="A18" s="37"/>
      <c r="B18" s="37"/>
      <c r="C18" s="37"/>
      <c r="D18" s="37"/>
      <c r="E18" s="37"/>
      <c r="F18" s="37"/>
      <c r="G18" s="37"/>
      <c r="H18" s="37"/>
      <c r="I18" s="37"/>
      <c r="J18" s="37"/>
      <c r="K18" s="37"/>
      <c r="L18" s="37"/>
      <c r="M18" s="37"/>
      <c r="N18" s="37"/>
      <c r="O18" s="37"/>
    </row>
  </sheetData>
  <mergeCells count="23">
    <mergeCell ref="D10:P10"/>
    <mergeCell ref="A18:O18"/>
    <mergeCell ref="A14:C14"/>
    <mergeCell ref="A15:C15"/>
    <mergeCell ref="D15:P15"/>
    <mergeCell ref="D14:P14"/>
    <mergeCell ref="D13:P1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 ref="A10:C10"/>
  </mergeCells>
  <pageMargins left="0.7" right="0.7" top="0.75" bottom="0.75" header="0.3" footer="0.3"/>
  <pageSetup scale="7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3"/>
  <sheetViews>
    <sheetView topLeftCell="B1"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286</v>
      </c>
      <c r="B1" s="32"/>
      <c r="C1" s="32"/>
      <c r="D1" s="32"/>
      <c r="E1" s="32"/>
      <c r="F1" s="32"/>
      <c r="G1" s="32"/>
      <c r="H1" s="32"/>
      <c r="I1" s="32"/>
    </row>
    <row r="3" spans="1:9">
      <c r="C3"/>
      <c r="D3"/>
    </row>
    <row r="4" spans="1:9">
      <c r="C4"/>
      <c r="D4"/>
    </row>
    <row r="5" spans="1:9">
      <c r="C5" s="33" t="s">
        <v>46</v>
      </c>
      <c r="D5" s="33"/>
      <c r="E5" s="21">
        <f>G38</f>
        <v>0.46354166666666669</v>
      </c>
    </row>
    <row r="6" spans="1:9">
      <c r="C6"/>
      <c r="D6"/>
    </row>
    <row r="7" spans="1:9">
      <c r="C7" s="41" t="s">
        <v>47</v>
      </c>
      <c r="D7" s="41"/>
      <c r="E7" s="20">
        <f>H38</f>
        <v>0.53645833333333326</v>
      </c>
    </row>
    <row r="20" spans="1:14" s="19" customFormat="1" ht="30">
      <c r="A20" s="15" t="s">
        <v>2</v>
      </c>
      <c r="B20" s="15" t="s">
        <v>92</v>
      </c>
      <c r="C20" s="15" t="s">
        <v>48</v>
      </c>
      <c r="D20" s="18" t="s">
        <v>115</v>
      </c>
      <c r="E20" s="15" t="s">
        <v>3</v>
      </c>
      <c r="F20" s="15" t="s">
        <v>49</v>
      </c>
      <c r="G20" s="15" t="s">
        <v>7</v>
      </c>
      <c r="H20" s="18" t="s">
        <v>50</v>
      </c>
      <c r="I20" s="15" t="s">
        <v>11</v>
      </c>
    </row>
    <row r="21" spans="1:14" ht="75">
      <c r="A21" s="6">
        <v>8.1</v>
      </c>
      <c r="B21" s="28" t="s">
        <v>183</v>
      </c>
      <c r="C21" s="29" t="s">
        <v>58</v>
      </c>
      <c r="D21" s="4" t="s">
        <v>114</v>
      </c>
      <c r="E21" s="30" t="s">
        <v>298</v>
      </c>
      <c r="F21" s="5" t="s">
        <v>72</v>
      </c>
      <c r="G21" s="5" t="s">
        <v>78</v>
      </c>
      <c r="H21" s="5" t="s">
        <v>83</v>
      </c>
      <c r="I21" s="5" t="s">
        <v>88</v>
      </c>
      <c r="K21" s="12">
        <f>IF(F21="No Policy",0,IF(F21="Informal Policy",0.25,IF(F21="Partial Written Policy",0.5,IF(F21="Written Policy",0.75,IF(F21="Approved Written Policy",1,"INVALID")))))</f>
        <v>0.25</v>
      </c>
      <c r="L21" s="12">
        <f>IF(G21="Not Implemented",0,IF(G21="Parts of Policy Implemented",0.25,IF(G21="Implemented on Some Systems",0.5,IF(G21="Implemented on Most Systems",0.75,IF(G21="Implemented on All Systems",1,"INVALID")))))</f>
        <v>0.5</v>
      </c>
      <c r="M21" s="12">
        <f>IF(H21="Not Automated",0,IF(H21="Parts of Policy Automated",0.25,IF(H21="Automated on Some Systems",0.5,IF(H21="Automated on Most Systems",0.75,IF(H21="Automated on All Systems",1,"INVALID")))))</f>
        <v>0.5</v>
      </c>
      <c r="N21" s="12">
        <f>IF(I21="Not Reported",0,IF(I21="Parts of Policy Reported",0.25,IF(I21="Reported on Some Systems",0.5,IF(I21="Reported on Most Systems",0.75,IF(I21="Reported on All Systems",1,"INVALID")))))</f>
        <v>0.5</v>
      </c>
    </row>
    <row r="22" spans="1:14" ht="30">
      <c r="A22" s="6">
        <v>8.1999999999999993</v>
      </c>
      <c r="B22" s="28" t="s">
        <v>184</v>
      </c>
      <c r="C22" s="29" t="s">
        <v>64</v>
      </c>
      <c r="D22" s="4" t="s">
        <v>114</v>
      </c>
      <c r="E22" s="30" t="s">
        <v>298</v>
      </c>
      <c r="F22" s="5" t="s">
        <v>74</v>
      </c>
      <c r="G22" s="5" t="s">
        <v>78</v>
      </c>
      <c r="H22" s="5" t="s">
        <v>83</v>
      </c>
      <c r="I22" s="5" t="s">
        <v>55</v>
      </c>
      <c r="K22" s="12">
        <f t="shared" ref="K22:K32" si="0">IF(F22="No Policy",0,IF(F22="Informal Policy",0.25,IF(F22="Partial Written Policy",0.5,IF(F22="Written Policy",0.75,IF(F22="Approved Written Policy",1,"INVALID")))))</f>
        <v>0.75</v>
      </c>
      <c r="L22" s="12">
        <f t="shared" ref="L22:L32" si="1">IF(G22="Not Implemented",0,IF(G22="Parts of Policy Implemented",0.25,IF(G22="Implemented on Some Systems",0.5,IF(G22="Implemented on Most Systems",0.75,IF(G22="Implemented on All Systems",1,"INVALID")))))</f>
        <v>0.5</v>
      </c>
      <c r="M22" s="12">
        <f t="shared" ref="M22:M32" si="2">IF(H22="Not Automated",0,IF(H22="Parts of Policy Automated",0.25,IF(H22="Automated on Some Systems",0.5,IF(H22="Automated on Most Systems",0.75,IF(H22="Automated on All Systems",1,"INVALID")))))</f>
        <v>0.5</v>
      </c>
      <c r="N22" s="12">
        <f t="shared" ref="N22:N32" si="3">IF(I22="Not Reported",0,IF(I22="Parts of Policy Reported",0.25,IF(I22="Reported on Some Systems",0.5,IF(I22="Reported on Most Systems",0.75,IF(I22="Reported on All Systems",1,"INVALID")))))</f>
        <v>0</v>
      </c>
    </row>
    <row r="23" spans="1:14" ht="30">
      <c r="A23" s="6">
        <v>8.3000000000000007</v>
      </c>
      <c r="B23" s="28" t="s">
        <v>185</v>
      </c>
      <c r="C23" s="29" t="s">
        <v>58</v>
      </c>
      <c r="D23" s="4" t="s">
        <v>114</v>
      </c>
      <c r="E23" s="30" t="s">
        <v>298</v>
      </c>
      <c r="F23" s="5" t="s">
        <v>74</v>
      </c>
      <c r="G23" s="5" t="s">
        <v>80</v>
      </c>
      <c r="H23" s="5" t="s">
        <v>54</v>
      </c>
      <c r="I23" s="5" t="s">
        <v>55</v>
      </c>
      <c r="K23" s="12">
        <f t="shared" ref="K23:K24" si="4">IF(F23="No Policy",0,IF(F23="Informal Policy",0.25,IF(F23="Partial Written Policy",0.5,IF(F23="Written Policy",0.75,IF(F23="Approved Written Policy",1,"INVALID")))))</f>
        <v>0.75</v>
      </c>
      <c r="L23" s="12">
        <f t="shared" ref="L23:L24" si="5">IF(G23="Not Implemented",0,IF(G23="Parts of Policy Implemented",0.25,IF(G23="Implemented on Some Systems",0.5,IF(G23="Implemented on Most Systems",0.75,IF(G23="Implemented on All Systems",1,"INVALID")))))</f>
        <v>1</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30">
      <c r="A24" s="6">
        <v>8.4</v>
      </c>
      <c r="B24" s="28" t="s">
        <v>186</v>
      </c>
      <c r="C24" s="29" t="s">
        <v>58</v>
      </c>
      <c r="D24" s="4" t="s">
        <v>113</v>
      </c>
      <c r="E24" s="30" t="s">
        <v>298</v>
      </c>
      <c r="F24" s="5" t="s">
        <v>74</v>
      </c>
      <c r="G24" s="5" t="s">
        <v>80</v>
      </c>
      <c r="H24" s="5" t="s">
        <v>85</v>
      </c>
      <c r="I24" s="5" t="s">
        <v>90</v>
      </c>
      <c r="K24" s="12">
        <f t="shared" si="4"/>
        <v>0.75</v>
      </c>
      <c r="L24" s="12">
        <f t="shared" si="5"/>
        <v>1</v>
      </c>
      <c r="M24" s="12">
        <f t="shared" si="6"/>
        <v>1</v>
      </c>
      <c r="N24" s="12">
        <f t="shared" si="7"/>
        <v>1</v>
      </c>
    </row>
    <row r="25" spans="1:14" ht="60">
      <c r="A25" s="6">
        <v>8.5</v>
      </c>
      <c r="B25" s="28" t="s">
        <v>187</v>
      </c>
      <c r="C25" s="29" t="s">
        <v>64</v>
      </c>
      <c r="D25" s="4" t="s">
        <v>113</v>
      </c>
      <c r="E25" s="30" t="s">
        <v>298</v>
      </c>
      <c r="F25" s="5" t="s">
        <v>74</v>
      </c>
      <c r="G25" s="5" t="s">
        <v>78</v>
      </c>
      <c r="H25" s="5" t="s">
        <v>83</v>
      </c>
      <c r="I25" s="5" t="s">
        <v>55</v>
      </c>
      <c r="K25" s="12">
        <f t="shared" si="0"/>
        <v>0.75</v>
      </c>
      <c r="L25" s="12">
        <f t="shared" si="1"/>
        <v>0.5</v>
      </c>
      <c r="M25" s="12">
        <f t="shared" si="2"/>
        <v>0.5</v>
      </c>
      <c r="N25" s="12">
        <f t="shared" si="3"/>
        <v>0</v>
      </c>
    </row>
    <row r="26" spans="1:14" ht="30">
      <c r="A26" s="6">
        <v>8.6</v>
      </c>
      <c r="B26" s="28" t="s">
        <v>188</v>
      </c>
      <c r="C26" s="29" t="s">
        <v>64</v>
      </c>
      <c r="D26" s="4" t="s">
        <v>113</v>
      </c>
      <c r="E26" s="30" t="s">
        <v>298</v>
      </c>
      <c r="F26" s="5" t="s">
        <v>74</v>
      </c>
      <c r="G26" s="5" t="s">
        <v>80</v>
      </c>
      <c r="H26" s="5" t="s">
        <v>85</v>
      </c>
      <c r="I26" s="5" t="s">
        <v>55</v>
      </c>
      <c r="K26" s="12">
        <f t="shared" ref="K26:K29" si="8">IF(F26="No Policy",0,IF(F26="Informal Policy",0.25,IF(F26="Partial Written Policy",0.5,IF(F26="Written Policy",0.75,IF(F26="Approved Written Policy",1,"INVALID")))))</f>
        <v>0.75</v>
      </c>
      <c r="L26" s="12">
        <f t="shared" ref="L26:L29" si="9">IF(G26="Not Implemented",0,IF(G26="Parts of Policy Implemented",0.25,IF(G26="Implemented on Some Systems",0.5,IF(G26="Implemented on Most Systems",0.75,IF(G26="Implemented on All Systems",1,"INVALID")))))</f>
        <v>1</v>
      </c>
      <c r="M26" s="12">
        <f t="shared" ref="M26:M29" si="10">IF(H26="Not Automated",0,IF(H26="Parts of Policy Automated",0.25,IF(H26="Automated on Some Systems",0.5,IF(H26="Automated on Most Systems",0.75,IF(H26="Automated on All Systems",1,"INVALID")))))</f>
        <v>1</v>
      </c>
      <c r="N26" s="12">
        <f t="shared" ref="N26:N29" si="11">IF(I26="Not Reported",0,IF(I26="Parts of Policy Reported",0.25,IF(I26="Reported on Some Systems",0.5,IF(I26="Reported on Most Systems",0.75,IF(I26="Reported on All Systems",1,"INVALID")))))</f>
        <v>0</v>
      </c>
    </row>
    <row r="27" spans="1:14" ht="30">
      <c r="A27" s="6">
        <v>8.6999999999999993</v>
      </c>
      <c r="B27" s="28" t="s">
        <v>189</v>
      </c>
      <c r="C27" s="29" t="s">
        <v>64</v>
      </c>
      <c r="D27" s="4" t="s">
        <v>113</v>
      </c>
      <c r="E27" s="30" t="s">
        <v>298</v>
      </c>
      <c r="F27" s="5" t="s">
        <v>74</v>
      </c>
      <c r="G27" s="5" t="s">
        <v>78</v>
      </c>
      <c r="H27" s="5" t="s">
        <v>54</v>
      </c>
      <c r="I27" s="5" t="s">
        <v>55</v>
      </c>
      <c r="K27" s="12">
        <f t="shared" si="8"/>
        <v>0.75</v>
      </c>
      <c r="L27" s="12">
        <f t="shared" si="9"/>
        <v>0.5</v>
      </c>
      <c r="M27" s="12">
        <f t="shared" si="10"/>
        <v>0</v>
      </c>
      <c r="N27" s="12">
        <f t="shared" si="11"/>
        <v>0</v>
      </c>
    </row>
    <row r="28" spans="1:14" ht="47.25">
      <c r="A28" s="6">
        <v>8.8000000000000007</v>
      </c>
      <c r="B28" s="28" t="s">
        <v>190</v>
      </c>
      <c r="C28" s="29" t="s">
        <v>64</v>
      </c>
      <c r="D28" s="4" t="s">
        <v>113</v>
      </c>
      <c r="E28" s="30" t="s">
        <v>298</v>
      </c>
      <c r="F28" s="5" t="s">
        <v>52</v>
      </c>
      <c r="G28" s="5" t="s">
        <v>53</v>
      </c>
      <c r="H28" s="5" t="s">
        <v>54</v>
      </c>
      <c r="I28" s="5" t="s">
        <v>55</v>
      </c>
      <c r="K28" s="12">
        <f t="shared" si="8"/>
        <v>0</v>
      </c>
      <c r="L28" s="12">
        <f t="shared" si="9"/>
        <v>0</v>
      </c>
      <c r="M28" s="12">
        <f t="shared" si="10"/>
        <v>0</v>
      </c>
      <c r="N28" s="12">
        <f t="shared" si="11"/>
        <v>0</v>
      </c>
    </row>
    <row r="29" spans="1:14" ht="30">
      <c r="A29" s="6">
        <v>8.9</v>
      </c>
      <c r="B29" s="28" t="s">
        <v>191</v>
      </c>
      <c r="C29" s="29" t="s">
        <v>64</v>
      </c>
      <c r="D29" s="4" t="s">
        <v>113</v>
      </c>
      <c r="E29" s="30" t="s">
        <v>298</v>
      </c>
      <c r="F29" s="5" t="s">
        <v>74</v>
      </c>
      <c r="G29" s="5" t="s">
        <v>78</v>
      </c>
      <c r="H29" s="5" t="s">
        <v>83</v>
      </c>
      <c r="I29" s="5" t="s">
        <v>88</v>
      </c>
      <c r="K29" s="12">
        <f t="shared" si="8"/>
        <v>0.75</v>
      </c>
      <c r="L29" s="12">
        <f t="shared" si="9"/>
        <v>0.5</v>
      </c>
      <c r="M29" s="12">
        <f t="shared" si="10"/>
        <v>0.5</v>
      </c>
      <c r="N29" s="12">
        <f t="shared" si="11"/>
        <v>0.5</v>
      </c>
    </row>
    <row r="30" spans="1:14">
      <c r="A30" s="9" t="s">
        <v>182</v>
      </c>
      <c r="B30" s="28" t="s">
        <v>192</v>
      </c>
      <c r="C30" s="29" t="s">
        <v>58</v>
      </c>
      <c r="D30" s="4" t="s">
        <v>113</v>
      </c>
      <c r="E30" s="30" t="s">
        <v>298</v>
      </c>
      <c r="F30" s="5" t="s">
        <v>74</v>
      </c>
      <c r="G30" s="5" t="s">
        <v>78</v>
      </c>
      <c r="H30" s="5" t="s">
        <v>83</v>
      </c>
      <c r="I30" s="5" t="s">
        <v>55</v>
      </c>
      <c r="K30" s="12">
        <f t="shared" si="0"/>
        <v>0.75</v>
      </c>
      <c r="L30" s="12">
        <f t="shared" si="1"/>
        <v>0.5</v>
      </c>
      <c r="M30" s="12">
        <f t="shared" si="2"/>
        <v>0.5</v>
      </c>
      <c r="N30" s="12">
        <f t="shared" si="3"/>
        <v>0</v>
      </c>
    </row>
    <row r="31" spans="1:14" ht="45">
      <c r="A31" s="6">
        <v>8.11</v>
      </c>
      <c r="B31" s="28" t="s">
        <v>193</v>
      </c>
      <c r="C31" s="29" t="s">
        <v>64</v>
      </c>
      <c r="D31" s="4" t="s">
        <v>113</v>
      </c>
      <c r="E31" s="30" t="s">
        <v>298</v>
      </c>
      <c r="F31" s="5" t="s">
        <v>74</v>
      </c>
      <c r="G31" s="5" t="s">
        <v>78</v>
      </c>
      <c r="H31" s="5" t="s">
        <v>83</v>
      </c>
      <c r="I31" s="5" t="s">
        <v>88</v>
      </c>
      <c r="K31" s="12">
        <f t="shared" si="0"/>
        <v>0.75</v>
      </c>
      <c r="L31" s="12">
        <f t="shared" si="1"/>
        <v>0.5</v>
      </c>
      <c r="M31" s="12">
        <f t="shared" si="2"/>
        <v>0.5</v>
      </c>
      <c r="N31" s="12">
        <f t="shared" si="3"/>
        <v>0.5</v>
      </c>
    </row>
    <row r="32" spans="1:14" ht="61.5" customHeight="1">
      <c r="A32" s="6">
        <v>8.1199999999999992</v>
      </c>
      <c r="B32" s="28" t="s">
        <v>194</v>
      </c>
      <c r="C32" s="29" t="s">
        <v>64</v>
      </c>
      <c r="D32" s="4">
        <v>3</v>
      </c>
      <c r="E32" s="30" t="s">
        <v>298</v>
      </c>
      <c r="F32" s="5" t="s">
        <v>74</v>
      </c>
      <c r="G32" s="5" t="s">
        <v>78</v>
      </c>
      <c r="H32" s="5" t="s">
        <v>54</v>
      </c>
      <c r="I32" s="5" t="s">
        <v>55</v>
      </c>
      <c r="K32" s="12">
        <f t="shared" si="0"/>
        <v>0.75</v>
      </c>
      <c r="L32" s="12">
        <f t="shared" si="1"/>
        <v>0.5</v>
      </c>
      <c r="M32" s="12">
        <f t="shared" si="2"/>
        <v>0</v>
      </c>
      <c r="N32" s="12">
        <f t="shared" si="3"/>
        <v>0</v>
      </c>
    </row>
    <row r="33" spans="1:16">
      <c r="A33" s="6"/>
      <c r="B33" s="1"/>
    </row>
    <row r="34" spans="1:16" hidden="1">
      <c r="A34" s="6"/>
      <c r="B34" s="1"/>
      <c r="E34" s="2" t="s">
        <v>59</v>
      </c>
      <c r="G34" s="13">
        <f>AVERAGE(K21:K32)</f>
        <v>0.64583333333333337</v>
      </c>
      <c r="H34" s="13">
        <f>1-G34</f>
        <v>0.35416666666666663</v>
      </c>
    </row>
    <row r="35" spans="1:16" hidden="1">
      <c r="E35" s="4" t="s">
        <v>60</v>
      </c>
      <c r="F35" s="4"/>
      <c r="G35" s="13">
        <f>AVERAGE(L21:L32)</f>
        <v>0.58333333333333337</v>
      </c>
      <c r="H35" s="13">
        <f>1-G35</f>
        <v>0.41666666666666663</v>
      </c>
    </row>
    <row r="36" spans="1:16" hidden="1">
      <c r="E36" s="4" t="s">
        <v>61</v>
      </c>
      <c r="F36" s="4"/>
      <c r="G36" s="13">
        <f>AVERAGE(M21:M32)</f>
        <v>0.41666666666666669</v>
      </c>
      <c r="H36" s="13">
        <f>1-G36</f>
        <v>0.58333333333333326</v>
      </c>
    </row>
    <row r="37" spans="1:16" hidden="1">
      <c r="E37" s="4" t="s">
        <v>62</v>
      </c>
      <c r="F37" s="4"/>
      <c r="G37" s="13">
        <f>AVERAGE(N21:N32)</f>
        <v>0.20833333333333334</v>
      </c>
      <c r="H37" s="13">
        <f>1-G37</f>
        <v>0.79166666666666663</v>
      </c>
    </row>
    <row r="38" spans="1:16" hidden="1">
      <c r="E38" s="4" t="s">
        <v>63</v>
      </c>
      <c r="F38" s="4"/>
      <c r="G38" s="13">
        <f>AVERAGE(G34:G37)</f>
        <v>0.46354166666666669</v>
      </c>
      <c r="H38" s="13">
        <f>1-G38</f>
        <v>0.53645833333333326</v>
      </c>
    </row>
    <row r="39" spans="1:16" ht="30" hidden="1">
      <c r="E39" s="4" t="s">
        <v>116</v>
      </c>
      <c r="F39" s="4"/>
      <c r="G39" s="23">
        <f>AVERAGE(L21:L23)</f>
        <v>0.66666666666666663</v>
      </c>
      <c r="H39" s="23">
        <f t="shared" ref="H39:H41" si="12">1-G39</f>
        <v>0.33333333333333337</v>
      </c>
    </row>
    <row r="40" spans="1:16" ht="30" hidden="1">
      <c r="E40" s="4" t="s">
        <v>117</v>
      </c>
      <c r="F40" s="4"/>
      <c r="G40" s="23">
        <f>AVERAGE(L21:L31)</f>
        <v>0.59090909090909094</v>
      </c>
      <c r="H40" s="23">
        <f t="shared" si="12"/>
        <v>0.40909090909090906</v>
      </c>
    </row>
    <row r="41" spans="1:16" ht="30" hidden="1">
      <c r="E41" s="4" t="s">
        <v>118</v>
      </c>
      <c r="F41" s="4"/>
      <c r="G41" s="23">
        <f>AVERAGE(L21:L32)</f>
        <v>0.58333333333333337</v>
      </c>
      <c r="H41" s="23">
        <f t="shared" si="12"/>
        <v>0.41666666666666663</v>
      </c>
    </row>
    <row r="43" spans="1:16" ht="30" customHeight="1">
      <c r="A43" s="37"/>
      <c r="B43" s="37"/>
      <c r="C43" s="37"/>
      <c r="D43" s="37"/>
      <c r="E43" s="37"/>
      <c r="F43" s="37"/>
      <c r="G43" s="37"/>
      <c r="H43" s="37"/>
      <c r="I43" s="37"/>
      <c r="J43" s="37"/>
      <c r="K43" s="37"/>
      <c r="L43" s="37"/>
      <c r="M43" s="37"/>
      <c r="N43" s="37"/>
      <c r="O43" s="37"/>
      <c r="P43" s="37"/>
    </row>
  </sheetData>
  <mergeCells count="4">
    <mergeCell ref="A1:I1"/>
    <mergeCell ref="A43:P43"/>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B05FA6B-49F3-4A0E-AD70-305A50ACA259}">
            <xm:f>Values!$A$8</xm:f>
            <x14:dxf>
              <fill>
                <patternFill>
                  <bgColor rgb="FF27AE60"/>
                </patternFill>
              </fill>
            </x14:dxf>
          </x14:cfRule>
          <x14:cfRule type="cellIs" priority="57" operator="equal" id="{923938AD-FBF5-4283-937D-9E0292EEA6B8}">
            <xm:f>Values!$A$7</xm:f>
            <x14:dxf>
              <fill>
                <patternFill>
                  <bgColor rgb="FFF1C40F"/>
                </patternFill>
              </fill>
            </x14:dxf>
          </x14:cfRule>
          <x14:cfRule type="cellIs" priority="58" operator="equal" id="{C33BC0CC-7132-4D30-80A2-A2FBEA2AFC20}">
            <xm:f>Values!$A$6</xm:f>
            <x14:dxf>
              <fill>
                <patternFill>
                  <bgColor rgb="FFF39C12"/>
                </patternFill>
              </fill>
            </x14:dxf>
          </x14:cfRule>
          <x14:cfRule type="cellIs" priority="59" operator="equal" id="{FF8CFE07-8962-4C99-A84A-212E407FA128}">
            <xm:f>Values!$A$5</xm:f>
            <x14:dxf>
              <fill>
                <patternFill>
                  <bgColor rgb="FFE67E22"/>
                </patternFill>
              </fill>
            </x14:dxf>
          </x14:cfRule>
          <x14:cfRule type="cellIs" priority="60" operator="equal" id="{DECB278B-FF94-4B65-8585-28C025CA4334}">
            <xm:f>Values!$A$4</xm:f>
            <x14:dxf>
              <fill>
                <patternFill>
                  <bgColor rgb="FFE74C3C"/>
                </patternFill>
              </fill>
            </x14:dxf>
          </x14:cfRule>
          <xm:sqref>F21:F22 F25 F30:F32</xm:sqref>
        </x14:conditionalFormatting>
        <x14:conditionalFormatting xmlns:xm="http://schemas.microsoft.com/office/excel/2006/main">
          <x14:cfRule type="cellIs" priority="41" operator="equal" id="{FA804580-6319-4598-A119-1579AEEE17D6}">
            <xm:f>Values!$A$15</xm:f>
            <x14:dxf>
              <fill>
                <patternFill>
                  <bgColor rgb="FF27AE60"/>
                </patternFill>
              </fill>
            </x14:dxf>
          </x14:cfRule>
          <x14:cfRule type="cellIs" priority="52" operator="equal" id="{6B9B0821-3CF3-49FA-9E6D-4890395D4377}">
            <xm:f>Values!$A$14</xm:f>
            <x14:dxf>
              <fill>
                <patternFill>
                  <bgColor rgb="FFF1C40F"/>
                </patternFill>
              </fill>
            </x14:dxf>
          </x14:cfRule>
          <x14:cfRule type="cellIs" priority="53" operator="equal" id="{4F195063-B53C-449F-9430-845F143B219B}">
            <xm:f>Values!$A$13</xm:f>
            <x14:dxf>
              <fill>
                <patternFill>
                  <bgColor rgb="FFF39C12"/>
                </patternFill>
              </fill>
            </x14:dxf>
          </x14:cfRule>
          <x14:cfRule type="cellIs" priority="54" operator="equal" id="{AD3F7DAE-DD2D-44B8-8D32-78661E93A79C}">
            <xm:f>Values!$A$12</xm:f>
            <x14:dxf>
              <fill>
                <patternFill>
                  <bgColor rgb="FFE67E22"/>
                </patternFill>
              </fill>
            </x14:dxf>
          </x14:cfRule>
          <x14:cfRule type="cellIs" priority="55" operator="equal" id="{CDE8B36A-45C0-4451-97F6-1EF119B8C12F}">
            <xm:f>Values!$A$11</xm:f>
            <x14:dxf>
              <fill>
                <patternFill>
                  <bgColor rgb="FFE74C3C"/>
                </patternFill>
              </fill>
            </x14:dxf>
          </x14:cfRule>
          <xm:sqref>G21:G22 G25 G30:G32</xm:sqref>
        </x14:conditionalFormatting>
        <x14:conditionalFormatting xmlns:xm="http://schemas.microsoft.com/office/excel/2006/main">
          <x14:cfRule type="cellIs" priority="42" operator="equal" id="{5FDCB951-F339-4848-8FCA-C2FA1749D234}">
            <xm:f>Values!$A$22</xm:f>
            <x14:dxf>
              <fill>
                <patternFill>
                  <bgColor rgb="FF27B060"/>
                </patternFill>
              </fill>
            </x14:dxf>
          </x14:cfRule>
          <x14:cfRule type="cellIs" priority="48" operator="equal" id="{BEF82385-87F7-489F-AF48-662ED1EBECA0}">
            <xm:f>Values!$A$21</xm:f>
            <x14:dxf>
              <fill>
                <patternFill>
                  <bgColor rgb="FFF1C40F"/>
                </patternFill>
              </fill>
            </x14:dxf>
          </x14:cfRule>
          <x14:cfRule type="cellIs" priority="49" operator="equal" id="{2A605354-20D9-4690-B1E0-ECC838D897CD}">
            <xm:f>Values!$A$20</xm:f>
            <x14:dxf>
              <fill>
                <patternFill>
                  <bgColor rgb="FFF39C12"/>
                </patternFill>
              </fill>
            </x14:dxf>
          </x14:cfRule>
          <x14:cfRule type="cellIs" priority="50" operator="equal" id="{ED71BE30-91DA-4032-8BC2-4AEEDE8647FC}">
            <xm:f>Values!$A$19</xm:f>
            <x14:dxf>
              <fill>
                <patternFill>
                  <bgColor rgb="FFE67E22"/>
                </patternFill>
              </fill>
            </x14:dxf>
          </x14:cfRule>
          <x14:cfRule type="cellIs" priority="51" operator="equal" id="{AEE606B1-2311-4AEF-A7E4-779C32F56B93}">
            <xm:f>Values!$A$18</xm:f>
            <x14:dxf>
              <fill>
                <patternFill>
                  <bgColor rgb="FFE74C3C"/>
                </patternFill>
              </fill>
            </x14:dxf>
          </x14:cfRule>
          <xm:sqref>H21:H22 H25 H30:H32</xm:sqref>
        </x14:conditionalFormatting>
        <x14:conditionalFormatting xmlns:xm="http://schemas.microsoft.com/office/excel/2006/main">
          <x14:cfRule type="cellIs" priority="43" operator="equal" id="{A136D273-4719-4D9B-8EC0-B223C75A8D7A}">
            <xm:f>Values!$A$29</xm:f>
            <x14:dxf>
              <fill>
                <patternFill>
                  <bgColor rgb="FF27AE60"/>
                </patternFill>
              </fill>
            </x14:dxf>
          </x14:cfRule>
          <x14:cfRule type="cellIs" priority="45" operator="equal" id="{461E5D10-FCDB-4C5B-A7FF-C494B2F3F853}">
            <xm:f>Values!$A$27</xm:f>
            <x14:dxf>
              <fill>
                <patternFill>
                  <bgColor rgb="FFF39C12"/>
                </patternFill>
              </fill>
            </x14:dxf>
          </x14:cfRule>
          <x14:cfRule type="cellIs" priority="46" operator="equal" id="{39C109FF-9242-4F91-9146-5E46BA7458E1}">
            <xm:f>Values!$A$26</xm:f>
            <x14:dxf>
              <fill>
                <patternFill>
                  <bgColor rgb="FFE67E22"/>
                </patternFill>
              </fill>
            </x14:dxf>
          </x14:cfRule>
          <x14:cfRule type="cellIs" priority="47" operator="equal" id="{40FCCCDF-7BB1-41E6-AA11-890A2702CCFD}">
            <xm:f>Values!$A$25</xm:f>
            <x14:dxf>
              <fill>
                <patternFill>
                  <bgColor rgb="FFE74C3C"/>
                </patternFill>
              </fill>
            </x14:dxf>
          </x14:cfRule>
          <xm:sqref>I21:I22 I25 I30:I32</xm:sqref>
        </x14:conditionalFormatting>
        <x14:conditionalFormatting xmlns:xm="http://schemas.microsoft.com/office/excel/2006/main">
          <x14:cfRule type="cellIs" priority="44" operator="equal" id="{E70ABB0D-CA87-4C97-A7BB-10AD35EE2507}">
            <xm:f>Values!$A$28</xm:f>
            <x14:dxf>
              <fill>
                <patternFill>
                  <bgColor rgb="FFF1C40F"/>
                </patternFill>
              </fill>
            </x14:dxf>
          </x14:cfRule>
          <xm:sqref>I21:I22 I25 I30:I32</xm:sqref>
        </x14:conditionalFormatting>
        <x14:conditionalFormatting xmlns:xm="http://schemas.microsoft.com/office/excel/2006/main">
          <x14:cfRule type="cellIs" priority="36" operator="equal" id="{EF2B71D2-4729-4B9B-8F99-1F46DAA82905}">
            <xm:f>Values!$A$8</xm:f>
            <x14:dxf>
              <fill>
                <patternFill>
                  <bgColor rgb="FF27AE60"/>
                </patternFill>
              </fill>
            </x14:dxf>
          </x14:cfRule>
          <x14:cfRule type="cellIs" priority="37" operator="equal" id="{6B8BC780-8E17-4D53-86A9-2B768137A7B1}">
            <xm:f>Values!$A$7</xm:f>
            <x14:dxf>
              <fill>
                <patternFill>
                  <bgColor rgb="FFF1C40F"/>
                </patternFill>
              </fill>
            </x14:dxf>
          </x14:cfRule>
          <x14:cfRule type="cellIs" priority="38" operator="equal" id="{934C03B2-6984-4723-A989-7B8EED64EF5C}">
            <xm:f>Values!$A$6</xm:f>
            <x14:dxf>
              <fill>
                <patternFill>
                  <bgColor rgb="FFF39C12"/>
                </patternFill>
              </fill>
            </x14:dxf>
          </x14:cfRule>
          <x14:cfRule type="cellIs" priority="39" operator="equal" id="{D3AEC0F2-50AF-4915-AF16-42C9D1E56B83}">
            <xm:f>Values!$A$5</xm:f>
            <x14:dxf>
              <fill>
                <patternFill>
                  <bgColor rgb="FFE67E22"/>
                </patternFill>
              </fill>
            </x14:dxf>
          </x14:cfRule>
          <x14:cfRule type="cellIs" priority="40" operator="equal" id="{7972EBDD-EF34-406B-88E7-35C7A300064D}">
            <xm:f>Values!$A$4</xm:f>
            <x14:dxf>
              <fill>
                <patternFill>
                  <bgColor rgb="FFE74C3C"/>
                </patternFill>
              </fill>
            </x14:dxf>
          </x14:cfRule>
          <xm:sqref>F23:F24</xm:sqref>
        </x14:conditionalFormatting>
        <x14:conditionalFormatting xmlns:xm="http://schemas.microsoft.com/office/excel/2006/main">
          <x14:cfRule type="cellIs" priority="21" operator="equal" id="{D13660E3-21DD-469D-AE8C-B1D41B55C31F}">
            <xm:f>Values!$A$15</xm:f>
            <x14:dxf>
              <fill>
                <patternFill>
                  <bgColor rgb="FF27AE60"/>
                </patternFill>
              </fill>
            </x14:dxf>
          </x14:cfRule>
          <x14:cfRule type="cellIs" priority="32" operator="equal" id="{C42C6F02-4DD0-409E-85BE-FAA752D036B7}">
            <xm:f>Values!$A$14</xm:f>
            <x14:dxf>
              <fill>
                <patternFill>
                  <bgColor rgb="FFF1C40F"/>
                </patternFill>
              </fill>
            </x14:dxf>
          </x14:cfRule>
          <x14:cfRule type="cellIs" priority="33" operator="equal" id="{15B77A8F-1E4B-4024-9C29-A5D0A684190A}">
            <xm:f>Values!$A$13</xm:f>
            <x14:dxf>
              <fill>
                <patternFill>
                  <bgColor rgb="FFF39C12"/>
                </patternFill>
              </fill>
            </x14:dxf>
          </x14:cfRule>
          <x14:cfRule type="cellIs" priority="34" operator="equal" id="{17C12917-8DB7-4D00-A0E9-9FF9586FEF25}">
            <xm:f>Values!$A$12</xm:f>
            <x14:dxf>
              <fill>
                <patternFill>
                  <bgColor rgb="FFE67E22"/>
                </patternFill>
              </fill>
            </x14:dxf>
          </x14:cfRule>
          <x14:cfRule type="cellIs" priority="35" operator="equal" id="{B2290806-66DB-4FC1-AA0F-4A375791BD64}">
            <xm:f>Values!$A$11</xm:f>
            <x14:dxf>
              <fill>
                <patternFill>
                  <bgColor rgb="FFE74C3C"/>
                </patternFill>
              </fill>
            </x14:dxf>
          </x14:cfRule>
          <xm:sqref>G23:G24</xm:sqref>
        </x14:conditionalFormatting>
        <x14:conditionalFormatting xmlns:xm="http://schemas.microsoft.com/office/excel/2006/main">
          <x14:cfRule type="cellIs" priority="22" operator="equal" id="{59E27EA0-36E9-4EAB-B2C0-508041517D41}">
            <xm:f>Values!$A$22</xm:f>
            <x14:dxf>
              <fill>
                <patternFill>
                  <bgColor rgb="FF27B060"/>
                </patternFill>
              </fill>
            </x14:dxf>
          </x14:cfRule>
          <x14:cfRule type="cellIs" priority="28" operator="equal" id="{E1D9DFE6-2167-4EE9-863E-F5E7D4A8B129}">
            <xm:f>Values!$A$21</xm:f>
            <x14:dxf>
              <fill>
                <patternFill>
                  <bgColor rgb="FFF1C40F"/>
                </patternFill>
              </fill>
            </x14:dxf>
          </x14:cfRule>
          <x14:cfRule type="cellIs" priority="29" operator="equal" id="{6650B6E4-CD32-4F04-B44B-CF915B11975D}">
            <xm:f>Values!$A$20</xm:f>
            <x14:dxf>
              <fill>
                <patternFill>
                  <bgColor rgb="FFF39C12"/>
                </patternFill>
              </fill>
            </x14:dxf>
          </x14:cfRule>
          <x14:cfRule type="cellIs" priority="30" operator="equal" id="{15634BBC-7438-45A2-9B91-E6DCB9E2BF33}">
            <xm:f>Values!$A$19</xm:f>
            <x14:dxf>
              <fill>
                <patternFill>
                  <bgColor rgb="FFE67E22"/>
                </patternFill>
              </fill>
            </x14:dxf>
          </x14:cfRule>
          <x14:cfRule type="cellIs" priority="31" operator="equal" id="{F3DECA94-8FEA-4E16-AFDA-8C1F470008F6}">
            <xm:f>Values!$A$18</xm:f>
            <x14:dxf>
              <fill>
                <patternFill>
                  <bgColor rgb="FFE74C3C"/>
                </patternFill>
              </fill>
            </x14:dxf>
          </x14:cfRule>
          <xm:sqref>H23:H24</xm:sqref>
        </x14:conditionalFormatting>
        <x14:conditionalFormatting xmlns:xm="http://schemas.microsoft.com/office/excel/2006/main">
          <x14:cfRule type="cellIs" priority="23" operator="equal" id="{97C0FC29-9BFE-4E44-BD39-16BC09EB7808}">
            <xm:f>Values!$A$29</xm:f>
            <x14:dxf>
              <fill>
                <patternFill>
                  <bgColor rgb="FF27AE60"/>
                </patternFill>
              </fill>
            </x14:dxf>
          </x14:cfRule>
          <x14:cfRule type="cellIs" priority="25" operator="equal" id="{44140B6E-980C-4FAD-8DC7-9B06E60D8CA3}">
            <xm:f>Values!$A$27</xm:f>
            <x14:dxf>
              <fill>
                <patternFill>
                  <bgColor rgb="FFF39C12"/>
                </patternFill>
              </fill>
            </x14:dxf>
          </x14:cfRule>
          <x14:cfRule type="cellIs" priority="26" operator="equal" id="{B3360011-E09E-41DB-8EC4-566DECC5ECAF}">
            <xm:f>Values!$A$26</xm:f>
            <x14:dxf>
              <fill>
                <patternFill>
                  <bgColor rgb="FFE67E22"/>
                </patternFill>
              </fill>
            </x14:dxf>
          </x14:cfRule>
          <x14:cfRule type="cellIs" priority="27" operator="equal" id="{0A2F300B-6A8E-48FD-9FBA-9C59A65F9A4F}">
            <xm:f>Values!$A$25</xm:f>
            <x14:dxf>
              <fill>
                <patternFill>
                  <bgColor rgb="FFE74C3C"/>
                </patternFill>
              </fill>
            </x14:dxf>
          </x14:cfRule>
          <xm:sqref>I23:I24</xm:sqref>
        </x14:conditionalFormatting>
        <x14:conditionalFormatting xmlns:xm="http://schemas.microsoft.com/office/excel/2006/main">
          <x14:cfRule type="cellIs" priority="24" operator="equal" id="{5C7221AD-E4D1-43C9-9543-F4AB0164B591}">
            <xm:f>Values!$A$28</xm:f>
            <x14:dxf>
              <fill>
                <patternFill>
                  <bgColor rgb="FFF1C40F"/>
                </patternFill>
              </fill>
            </x14:dxf>
          </x14:cfRule>
          <xm:sqref>I23:I24</xm:sqref>
        </x14:conditionalFormatting>
        <x14:conditionalFormatting xmlns:xm="http://schemas.microsoft.com/office/excel/2006/main">
          <x14:cfRule type="cellIs" priority="16" operator="equal" id="{EFB04C81-2C9A-4E5D-B736-727B5E727B50}">
            <xm:f>Values!$A$8</xm:f>
            <x14:dxf>
              <fill>
                <patternFill>
                  <bgColor rgb="FF27AE60"/>
                </patternFill>
              </fill>
            </x14:dxf>
          </x14:cfRule>
          <x14:cfRule type="cellIs" priority="17" operator="equal" id="{C308CEC5-52BD-4C76-AA4B-D147F3B3F019}">
            <xm:f>Values!$A$7</xm:f>
            <x14:dxf>
              <fill>
                <patternFill>
                  <bgColor rgb="FFF1C40F"/>
                </patternFill>
              </fill>
            </x14:dxf>
          </x14:cfRule>
          <x14:cfRule type="cellIs" priority="18" operator="equal" id="{64C611D1-2B26-465D-850B-E0F9BE160C8B}">
            <xm:f>Values!$A$6</xm:f>
            <x14:dxf>
              <fill>
                <patternFill>
                  <bgColor rgb="FFF39C12"/>
                </patternFill>
              </fill>
            </x14:dxf>
          </x14:cfRule>
          <x14:cfRule type="cellIs" priority="19" operator="equal" id="{94D2B049-F176-4094-823F-79C16801DC87}">
            <xm:f>Values!$A$5</xm:f>
            <x14:dxf>
              <fill>
                <patternFill>
                  <bgColor rgb="FFE67E22"/>
                </patternFill>
              </fill>
            </x14:dxf>
          </x14:cfRule>
          <x14:cfRule type="cellIs" priority="20" operator="equal" id="{F4599791-6C86-42F7-9235-4D189D7E44E2}">
            <xm:f>Values!$A$4</xm:f>
            <x14:dxf>
              <fill>
                <patternFill>
                  <bgColor rgb="FFE74C3C"/>
                </patternFill>
              </fill>
            </x14:dxf>
          </x14:cfRule>
          <xm:sqref>F26:F29</xm:sqref>
        </x14:conditionalFormatting>
        <x14:conditionalFormatting xmlns:xm="http://schemas.microsoft.com/office/excel/2006/main">
          <x14:cfRule type="cellIs" priority="1" operator="equal" id="{1EEB90CC-0D06-406E-9450-553155D123F6}">
            <xm:f>Values!$A$15</xm:f>
            <x14:dxf>
              <fill>
                <patternFill>
                  <bgColor rgb="FF27AE60"/>
                </patternFill>
              </fill>
            </x14:dxf>
          </x14:cfRule>
          <x14:cfRule type="cellIs" priority="12" operator="equal" id="{FAF25327-1E7D-4148-98A4-0EBCF5517B2E}">
            <xm:f>Values!$A$14</xm:f>
            <x14:dxf>
              <fill>
                <patternFill>
                  <bgColor rgb="FFF1C40F"/>
                </patternFill>
              </fill>
            </x14:dxf>
          </x14:cfRule>
          <x14:cfRule type="cellIs" priority="13" operator="equal" id="{692C66CC-73C2-422B-B814-AF254EBC744D}">
            <xm:f>Values!$A$13</xm:f>
            <x14:dxf>
              <fill>
                <patternFill>
                  <bgColor rgb="FFF39C12"/>
                </patternFill>
              </fill>
            </x14:dxf>
          </x14:cfRule>
          <x14:cfRule type="cellIs" priority="14" operator="equal" id="{6F649F80-F518-4A55-8D85-F50FFCEDC465}">
            <xm:f>Values!$A$12</xm:f>
            <x14:dxf>
              <fill>
                <patternFill>
                  <bgColor rgb="FFE67E22"/>
                </patternFill>
              </fill>
            </x14:dxf>
          </x14:cfRule>
          <x14:cfRule type="cellIs" priority="15" operator="equal" id="{78BC53BA-1B8B-4653-90DB-621B94450EAD}">
            <xm:f>Values!$A$11</xm:f>
            <x14:dxf>
              <fill>
                <patternFill>
                  <bgColor rgb="FFE74C3C"/>
                </patternFill>
              </fill>
            </x14:dxf>
          </x14:cfRule>
          <xm:sqref>G26:G29</xm:sqref>
        </x14:conditionalFormatting>
        <x14:conditionalFormatting xmlns:xm="http://schemas.microsoft.com/office/excel/2006/main">
          <x14:cfRule type="cellIs" priority="2" operator="equal" id="{F67FEC0E-307C-4B03-A47A-6F978187B0C3}">
            <xm:f>Values!$A$22</xm:f>
            <x14:dxf>
              <fill>
                <patternFill>
                  <bgColor rgb="FF27B060"/>
                </patternFill>
              </fill>
            </x14:dxf>
          </x14:cfRule>
          <x14:cfRule type="cellIs" priority="8" operator="equal" id="{9A21DA35-4B60-4305-9A54-27ABE960303A}">
            <xm:f>Values!$A$21</xm:f>
            <x14:dxf>
              <fill>
                <patternFill>
                  <bgColor rgb="FFF1C40F"/>
                </patternFill>
              </fill>
            </x14:dxf>
          </x14:cfRule>
          <x14:cfRule type="cellIs" priority="9" operator="equal" id="{EEF6AF5D-9C2C-41C4-8167-EA54A0AE923C}">
            <xm:f>Values!$A$20</xm:f>
            <x14:dxf>
              <fill>
                <patternFill>
                  <bgColor rgb="FFF39C12"/>
                </patternFill>
              </fill>
            </x14:dxf>
          </x14:cfRule>
          <x14:cfRule type="cellIs" priority="10" operator="equal" id="{F0889929-8665-4500-A5B2-D71AD3115201}">
            <xm:f>Values!$A$19</xm:f>
            <x14:dxf>
              <fill>
                <patternFill>
                  <bgColor rgb="FFE67E22"/>
                </patternFill>
              </fill>
            </x14:dxf>
          </x14:cfRule>
          <x14:cfRule type="cellIs" priority="11" operator="equal" id="{7B165319-45EF-42D7-B12F-C8504286B7F9}">
            <xm:f>Values!$A$18</xm:f>
            <x14:dxf>
              <fill>
                <patternFill>
                  <bgColor rgb="FFE74C3C"/>
                </patternFill>
              </fill>
            </x14:dxf>
          </x14:cfRule>
          <xm:sqref>H26:H29</xm:sqref>
        </x14:conditionalFormatting>
        <x14:conditionalFormatting xmlns:xm="http://schemas.microsoft.com/office/excel/2006/main">
          <x14:cfRule type="cellIs" priority="3" operator="equal" id="{B5D67643-2FE3-4201-9ED9-1D13A1245A87}">
            <xm:f>Values!$A$29</xm:f>
            <x14:dxf>
              <fill>
                <patternFill>
                  <bgColor rgb="FF27AE60"/>
                </patternFill>
              </fill>
            </x14:dxf>
          </x14:cfRule>
          <x14:cfRule type="cellIs" priority="5" operator="equal" id="{9DB33346-7422-4658-9901-C91E48ABB163}">
            <xm:f>Values!$A$27</xm:f>
            <x14:dxf>
              <fill>
                <patternFill>
                  <bgColor rgb="FFF39C12"/>
                </patternFill>
              </fill>
            </x14:dxf>
          </x14:cfRule>
          <x14:cfRule type="cellIs" priority="6" operator="equal" id="{EE9095C6-0BA0-4E25-8F64-A2E8BB3D8B55}">
            <xm:f>Values!$A$26</xm:f>
            <x14:dxf>
              <fill>
                <patternFill>
                  <bgColor rgb="FFE67E22"/>
                </patternFill>
              </fill>
            </x14:dxf>
          </x14:cfRule>
          <x14:cfRule type="cellIs" priority="7" operator="equal" id="{919B48DA-F59C-443B-A6D5-9D77E031D416}">
            <xm:f>Values!$A$25</xm:f>
            <x14:dxf>
              <fill>
                <patternFill>
                  <bgColor rgb="FFE74C3C"/>
                </patternFill>
              </fill>
            </x14:dxf>
          </x14:cfRule>
          <xm:sqref>I26:I29</xm:sqref>
        </x14:conditionalFormatting>
        <x14:conditionalFormatting xmlns:xm="http://schemas.microsoft.com/office/excel/2006/main">
          <x14:cfRule type="cellIs" priority="4" operator="equal" id="{D65F5F45-B8B9-48BB-A360-2431AEAE171E}">
            <xm:f>Values!$A$28</xm:f>
            <x14:dxf>
              <fill>
                <patternFill>
                  <bgColor rgb="FFF1C40F"/>
                </patternFill>
              </fill>
            </x14:dxf>
          </x14:cfRule>
          <xm:sqref>I26:I29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I21:I32</xm:sqref>
        </x14:dataValidation>
        <x14:dataValidation type="list" allowBlank="1" showInputMessage="1" showErrorMessage="1">
          <x14:formula1>
            <xm:f>Values!$A$18:$A$22</xm:f>
          </x14:formula1>
          <xm:sqref>H21:H32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B1"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287</v>
      </c>
      <c r="B1" s="32"/>
      <c r="C1" s="32"/>
      <c r="D1" s="32"/>
      <c r="E1" s="32"/>
      <c r="F1" s="32"/>
      <c r="G1" s="32"/>
      <c r="H1" s="32"/>
      <c r="I1" s="32"/>
    </row>
    <row r="3" spans="1:9">
      <c r="C3"/>
      <c r="D3"/>
    </row>
    <row r="4" spans="1:9">
      <c r="C4"/>
      <c r="D4"/>
    </row>
    <row r="5" spans="1:9">
      <c r="C5" s="33" t="s">
        <v>46</v>
      </c>
      <c r="D5" s="33"/>
      <c r="E5" s="21">
        <f>G33</f>
        <v>0.4642857142857143</v>
      </c>
    </row>
    <row r="6" spans="1:9">
      <c r="C6"/>
      <c r="D6"/>
    </row>
    <row r="7" spans="1:9">
      <c r="C7" s="41" t="s">
        <v>47</v>
      </c>
      <c r="D7" s="41"/>
      <c r="E7" s="20">
        <f>H33</f>
        <v>0.5357142857142857</v>
      </c>
    </row>
    <row r="20" spans="1:14" s="19" customFormat="1" ht="30">
      <c r="A20" s="15" t="s">
        <v>2</v>
      </c>
      <c r="B20" s="15" t="s">
        <v>92</v>
      </c>
      <c r="C20" s="15" t="s">
        <v>48</v>
      </c>
      <c r="D20" s="18" t="s">
        <v>115</v>
      </c>
      <c r="E20" s="15" t="s">
        <v>3</v>
      </c>
      <c r="F20" s="15" t="s">
        <v>49</v>
      </c>
      <c r="G20" s="15" t="s">
        <v>7</v>
      </c>
      <c r="H20" s="18" t="s">
        <v>50</v>
      </c>
      <c r="I20" s="15" t="s">
        <v>11</v>
      </c>
    </row>
    <row r="21" spans="1:14" ht="45">
      <c r="A21" s="6">
        <v>9.1</v>
      </c>
      <c r="B21" s="28" t="s">
        <v>195</v>
      </c>
      <c r="C21" s="29" t="s">
        <v>58</v>
      </c>
      <c r="D21" s="4" t="s">
        <v>114</v>
      </c>
      <c r="E21" s="30" t="s">
        <v>300</v>
      </c>
      <c r="F21" s="5" t="s">
        <v>75</v>
      </c>
      <c r="G21" s="5" t="s">
        <v>80</v>
      </c>
      <c r="H21" s="5" t="s">
        <v>85</v>
      </c>
      <c r="I21" s="5" t="s">
        <v>90</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f>IF(H21="Not Automated",0,IF(H21="Parts of Policy Automated",0.25,IF(H21="Automated on Some Systems",0.5,IF(H21="Automated on Most Systems",0.75,IF(H21="Automated on All Systems",1,"INVALID")))))</f>
        <v>1</v>
      </c>
      <c r="N21" s="12">
        <f>IF(I21="Not Reported",0,IF(I21="Parts of Policy Reported",0.25,IF(I21="Reported on Some Systems",0.5,IF(I21="Reported on Most Systems",0.75,IF(I21="Reported on All Systems",1,"INVALID")))))</f>
        <v>1</v>
      </c>
    </row>
    <row r="22" spans="1:14" ht="30">
      <c r="A22" s="6">
        <v>9.1999999999999993</v>
      </c>
      <c r="B22" s="28" t="s">
        <v>196</v>
      </c>
      <c r="C22" s="29" t="s">
        <v>58</v>
      </c>
      <c r="D22" s="4" t="s">
        <v>114</v>
      </c>
      <c r="E22" s="30" t="s">
        <v>308</v>
      </c>
      <c r="F22" s="5" t="s">
        <v>52</v>
      </c>
      <c r="G22" s="5" t="s">
        <v>53</v>
      </c>
      <c r="H22" s="5" t="s">
        <v>54</v>
      </c>
      <c r="I22" s="5" t="s">
        <v>55</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75">
      <c r="A23" s="6">
        <v>9.3000000000000007</v>
      </c>
      <c r="B23" s="28" t="s">
        <v>197</v>
      </c>
      <c r="C23" s="29" t="s">
        <v>58</v>
      </c>
      <c r="D23" s="4" t="s">
        <v>113</v>
      </c>
      <c r="E23" s="30" t="s">
        <v>308</v>
      </c>
      <c r="F23" s="5" t="s">
        <v>72</v>
      </c>
      <c r="G23" s="5" t="s">
        <v>80</v>
      </c>
      <c r="H23" s="5" t="s">
        <v>85</v>
      </c>
      <c r="I23" s="5" t="s">
        <v>55</v>
      </c>
      <c r="K23" s="12">
        <f t="shared" si="0"/>
        <v>0.25</v>
      </c>
      <c r="L23" s="12">
        <f t="shared" si="1"/>
        <v>1</v>
      </c>
      <c r="M23" s="12">
        <f t="shared" si="2"/>
        <v>1</v>
      </c>
      <c r="N23" s="12">
        <f t="shared" si="3"/>
        <v>0</v>
      </c>
    </row>
    <row r="24" spans="1:14" ht="45">
      <c r="A24" s="6">
        <v>9.4</v>
      </c>
      <c r="B24" s="28" t="s">
        <v>198</v>
      </c>
      <c r="C24" s="29" t="s">
        <v>58</v>
      </c>
      <c r="D24" s="4" t="s">
        <v>113</v>
      </c>
      <c r="E24" s="30" t="s">
        <v>300</v>
      </c>
      <c r="F24" s="5" t="s">
        <v>75</v>
      </c>
      <c r="G24" s="5" t="s">
        <v>53</v>
      </c>
      <c r="H24" s="5" t="s">
        <v>54</v>
      </c>
      <c r="I24" s="5" t="s">
        <v>55</v>
      </c>
      <c r="K24" s="12">
        <f t="shared" ref="K24:K25" si="4">IF(F24="No Policy",0,IF(F24="Informal Policy",0.25,IF(F24="Partial Written Policy",0.5,IF(F24="Written Policy",0.75,IF(F24="Approved Written Policy",1,"INVALID")))))</f>
        <v>1</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60">
      <c r="A25" s="6">
        <v>9.5</v>
      </c>
      <c r="B25" s="28" t="s">
        <v>199</v>
      </c>
      <c r="C25" s="29" t="s">
        <v>58</v>
      </c>
      <c r="D25" s="4" t="s">
        <v>113</v>
      </c>
      <c r="E25" s="30" t="s">
        <v>311</v>
      </c>
      <c r="F25" s="5" t="s">
        <v>72</v>
      </c>
      <c r="G25" s="5" t="s">
        <v>77</v>
      </c>
      <c r="H25" s="5" t="s">
        <v>54</v>
      </c>
      <c r="I25" s="5" t="s">
        <v>55</v>
      </c>
      <c r="K25" s="12">
        <f t="shared" si="4"/>
        <v>0.25</v>
      </c>
      <c r="L25" s="12">
        <f t="shared" si="5"/>
        <v>0.25</v>
      </c>
      <c r="M25" s="12">
        <f t="shared" si="6"/>
        <v>0</v>
      </c>
      <c r="N25" s="12">
        <f t="shared" si="7"/>
        <v>0</v>
      </c>
    </row>
    <row r="26" spans="1:14" ht="30">
      <c r="A26" s="6">
        <v>9.6</v>
      </c>
      <c r="B26" s="28" t="s">
        <v>200</v>
      </c>
      <c r="C26" s="29" t="s">
        <v>58</v>
      </c>
      <c r="D26" s="4" t="s">
        <v>113</v>
      </c>
      <c r="E26" s="30" t="s">
        <v>311</v>
      </c>
      <c r="F26" s="5" t="s">
        <v>72</v>
      </c>
      <c r="G26" s="5" t="s">
        <v>80</v>
      </c>
      <c r="H26" s="5" t="s">
        <v>85</v>
      </c>
      <c r="I26" s="5" t="s">
        <v>90</v>
      </c>
      <c r="K26" s="12">
        <f t="shared" si="0"/>
        <v>0.25</v>
      </c>
      <c r="L26" s="12">
        <f t="shared" si="1"/>
        <v>1</v>
      </c>
      <c r="M26" s="12">
        <f t="shared" si="2"/>
        <v>1</v>
      </c>
      <c r="N26" s="12">
        <f t="shared" si="3"/>
        <v>1</v>
      </c>
    </row>
    <row r="27" spans="1:14" ht="30">
      <c r="A27" s="6">
        <v>9.6999999999999993</v>
      </c>
      <c r="B27" s="28" t="s">
        <v>201</v>
      </c>
      <c r="C27" s="29" t="s">
        <v>58</v>
      </c>
      <c r="D27" s="4">
        <v>3</v>
      </c>
      <c r="E27" s="30" t="s">
        <v>311</v>
      </c>
      <c r="F27" s="5" t="s">
        <v>52</v>
      </c>
      <c r="G27" s="5" t="s">
        <v>80</v>
      </c>
      <c r="H27" s="5" t="s">
        <v>85</v>
      </c>
      <c r="I27" s="5" t="s">
        <v>55</v>
      </c>
      <c r="K27" s="12">
        <f t="shared" si="0"/>
        <v>0</v>
      </c>
      <c r="L27" s="12">
        <f t="shared" si="1"/>
        <v>1</v>
      </c>
      <c r="M27" s="12">
        <f t="shared" si="2"/>
        <v>1</v>
      </c>
      <c r="N27" s="12">
        <f t="shared" si="3"/>
        <v>0</v>
      </c>
    </row>
    <row r="29" spans="1:14" hidden="1">
      <c r="E29" s="2" t="s">
        <v>59</v>
      </c>
      <c r="G29" s="13">
        <f>AVERAGE(K21:K27)</f>
        <v>0.39285714285714285</v>
      </c>
      <c r="H29" s="13">
        <f>1-G29</f>
        <v>0.60714285714285721</v>
      </c>
    </row>
    <row r="30" spans="1:14" hidden="1">
      <c r="E30" s="4" t="s">
        <v>60</v>
      </c>
      <c r="F30" s="4"/>
      <c r="G30" s="13">
        <f>AVERAGE(L21:L27)</f>
        <v>0.6071428571428571</v>
      </c>
      <c r="H30" s="13">
        <f>1-G30</f>
        <v>0.3928571428571429</v>
      </c>
    </row>
    <row r="31" spans="1:14" hidden="1">
      <c r="E31" s="4" t="s">
        <v>61</v>
      </c>
      <c r="F31" s="4"/>
      <c r="G31" s="13">
        <f>AVERAGE(M21:M27)</f>
        <v>0.5714285714285714</v>
      </c>
      <c r="H31" s="13">
        <f>1-G31</f>
        <v>0.4285714285714286</v>
      </c>
    </row>
    <row r="32" spans="1:14" hidden="1">
      <c r="E32" s="4" t="s">
        <v>62</v>
      </c>
      <c r="F32" s="4"/>
      <c r="G32" s="13">
        <f>AVERAGE(N21:N27)</f>
        <v>0.2857142857142857</v>
      </c>
      <c r="H32" s="13">
        <f>1-G32</f>
        <v>0.7142857142857143</v>
      </c>
    </row>
    <row r="33" spans="1:16" hidden="1">
      <c r="E33" s="4" t="s">
        <v>63</v>
      </c>
      <c r="F33" s="4"/>
      <c r="G33" s="13">
        <f>AVERAGE(G29:G32)</f>
        <v>0.4642857142857143</v>
      </c>
      <c r="H33" s="13">
        <f>1-G33</f>
        <v>0.5357142857142857</v>
      </c>
    </row>
    <row r="34" spans="1:16" ht="30" hidden="1">
      <c r="E34" s="4" t="s">
        <v>116</v>
      </c>
      <c r="F34" s="4"/>
      <c r="G34" s="23">
        <f>AVERAGE(L21:L22)</f>
        <v>0.5</v>
      </c>
      <c r="H34" s="23">
        <f t="shared" ref="H34:H36" si="8">1-G34</f>
        <v>0.5</v>
      </c>
    </row>
    <row r="35" spans="1:16" ht="30" hidden="1">
      <c r="E35" s="4" t="s">
        <v>117</v>
      </c>
      <c r="F35" s="4"/>
      <c r="G35" s="23">
        <f>AVERAGE(L21:L26)</f>
        <v>0.54166666666666663</v>
      </c>
      <c r="H35" s="23">
        <f t="shared" si="8"/>
        <v>0.45833333333333337</v>
      </c>
    </row>
    <row r="36" spans="1:16" ht="30" hidden="1">
      <c r="E36" s="4" t="s">
        <v>118</v>
      </c>
      <c r="F36" s="4"/>
      <c r="G36" s="23">
        <f>AVERAGE(L21:L27)</f>
        <v>0.6071428571428571</v>
      </c>
      <c r="H36" s="23">
        <f t="shared" si="8"/>
        <v>0.3928571428571429</v>
      </c>
    </row>
    <row r="38" spans="1:16" ht="30" customHeight="1">
      <c r="A38" s="37"/>
      <c r="B38" s="37"/>
      <c r="C38" s="37"/>
      <c r="D38" s="37"/>
      <c r="E38" s="37"/>
      <c r="F38" s="37"/>
      <c r="G38" s="37"/>
      <c r="H38" s="37"/>
      <c r="I38" s="37"/>
      <c r="J38" s="37"/>
      <c r="K38" s="37"/>
      <c r="L38" s="37"/>
      <c r="M38" s="37"/>
      <c r="N38" s="37"/>
      <c r="O38" s="37"/>
      <c r="P38" s="37"/>
    </row>
  </sheetData>
  <mergeCells count="4">
    <mergeCell ref="A38:P38"/>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BFC4ADF2-D5BC-40ED-B51C-BE4894A840DF}">
            <xm:f>Values!$A$8</xm:f>
            <x14:dxf>
              <fill>
                <patternFill>
                  <bgColor rgb="FF27AE60"/>
                </patternFill>
              </fill>
            </x14:dxf>
          </x14:cfRule>
          <x14:cfRule type="cellIs" priority="57" operator="equal" id="{EA59A580-CE1A-4810-ABED-F26AC7F2281B}">
            <xm:f>Values!$A$7</xm:f>
            <x14:dxf>
              <fill>
                <patternFill>
                  <bgColor rgb="FFF1C40F"/>
                </patternFill>
              </fill>
            </x14:dxf>
          </x14:cfRule>
          <x14:cfRule type="cellIs" priority="58" operator="equal" id="{02C81F9E-8284-42E4-BA5B-915534E33775}">
            <xm:f>Values!$A$6</xm:f>
            <x14:dxf>
              <fill>
                <patternFill>
                  <bgColor rgb="FFF39C12"/>
                </patternFill>
              </fill>
            </x14:dxf>
          </x14:cfRule>
          <x14:cfRule type="cellIs" priority="59" operator="equal" id="{27D0CC48-CE4E-4173-ACB7-46D26D1CA15C}">
            <xm:f>Values!$A$5</xm:f>
            <x14:dxf>
              <fill>
                <patternFill>
                  <bgColor rgb="FFE67E22"/>
                </patternFill>
              </fill>
            </x14:dxf>
          </x14:cfRule>
          <x14:cfRule type="cellIs" priority="60" operator="equal" id="{C265A58B-D9F5-4DAB-AEFA-FFB4ED891E09}">
            <xm:f>Values!$A$4</xm:f>
            <x14:dxf>
              <fill>
                <patternFill>
                  <bgColor rgb="FFE74C3C"/>
                </patternFill>
              </fill>
            </x14:dxf>
          </x14:cfRule>
          <xm:sqref>F21:F23 F26:F27</xm:sqref>
        </x14:conditionalFormatting>
        <x14:conditionalFormatting xmlns:xm="http://schemas.microsoft.com/office/excel/2006/main">
          <x14:cfRule type="cellIs" priority="41" operator="equal" id="{CC020C50-F945-482F-9CED-E9E95C6C8575}">
            <xm:f>Values!$A$15</xm:f>
            <x14:dxf>
              <fill>
                <patternFill>
                  <bgColor rgb="FF27AE60"/>
                </patternFill>
              </fill>
            </x14:dxf>
          </x14:cfRule>
          <x14:cfRule type="cellIs" priority="52" operator="equal" id="{4F0347F5-EBD3-4144-9B16-474B9DCB75CA}">
            <xm:f>Values!$A$14</xm:f>
            <x14:dxf>
              <fill>
                <patternFill>
                  <bgColor rgb="FFF1C40F"/>
                </patternFill>
              </fill>
            </x14:dxf>
          </x14:cfRule>
          <x14:cfRule type="cellIs" priority="53" operator="equal" id="{A3701E90-7726-4F6B-A3AD-31E55DB9664A}">
            <xm:f>Values!$A$13</xm:f>
            <x14:dxf>
              <fill>
                <patternFill>
                  <bgColor rgb="FFF39C12"/>
                </patternFill>
              </fill>
            </x14:dxf>
          </x14:cfRule>
          <x14:cfRule type="cellIs" priority="54" operator="equal" id="{CF4C47A8-5E80-47D2-9D44-FBFAD83E66C8}">
            <xm:f>Values!$A$12</xm:f>
            <x14:dxf>
              <fill>
                <patternFill>
                  <bgColor rgb="FFE67E22"/>
                </patternFill>
              </fill>
            </x14:dxf>
          </x14:cfRule>
          <x14:cfRule type="cellIs" priority="55" operator="equal" id="{A5CAC884-9B0E-439F-ADDC-F0C1894EEDE1}">
            <xm:f>Values!$A$11</xm:f>
            <x14:dxf>
              <fill>
                <patternFill>
                  <bgColor rgb="FFE74C3C"/>
                </patternFill>
              </fill>
            </x14:dxf>
          </x14:cfRule>
          <xm:sqref>G21:G23 G26:G27</xm:sqref>
        </x14:conditionalFormatting>
        <x14:conditionalFormatting xmlns:xm="http://schemas.microsoft.com/office/excel/2006/main">
          <x14:cfRule type="cellIs" priority="42" operator="equal" id="{89133B4A-1F96-4E72-B20F-3040D95C4EB3}">
            <xm:f>Values!$A$22</xm:f>
            <x14:dxf>
              <fill>
                <patternFill>
                  <bgColor rgb="FF27B060"/>
                </patternFill>
              </fill>
            </x14:dxf>
          </x14:cfRule>
          <x14:cfRule type="cellIs" priority="48" operator="equal" id="{53A927A3-980A-4E40-9D07-0D6634811347}">
            <xm:f>Values!$A$21</xm:f>
            <x14:dxf>
              <fill>
                <patternFill>
                  <bgColor rgb="FFF1C40F"/>
                </patternFill>
              </fill>
            </x14:dxf>
          </x14:cfRule>
          <x14:cfRule type="cellIs" priority="49" operator="equal" id="{D0D27A33-351A-4E98-AD3F-EE89740AE627}">
            <xm:f>Values!$A$20</xm:f>
            <x14:dxf>
              <fill>
                <patternFill>
                  <bgColor rgb="FFF39C12"/>
                </patternFill>
              </fill>
            </x14:dxf>
          </x14:cfRule>
          <x14:cfRule type="cellIs" priority="50" operator="equal" id="{778EE1E9-EDE3-4198-A7B4-7612444B7862}">
            <xm:f>Values!$A$19</xm:f>
            <x14:dxf>
              <fill>
                <patternFill>
                  <bgColor rgb="FFE67E22"/>
                </patternFill>
              </fill>
            </x14:dxf>
          </x14:cfRule>
          <x14:cfRule type="cellIs" priority="51" operator="equal" id="{3BDCB6EA-B591-466A-A2D7-C10A301F957D}">
            <xm:f>Values!$A$18</xm:f>
            <x14:dxf>
              <fill>
                <patternFill>
                  <bgColor rgb="FFE74C3C"/>
                </patternFill>
              </fill>
            </x14:dxf>
          </x14:cfRule>
          <xm:sqref>H21:H23 H26:H27</xm:sqref>
        </x14:conditionalFormatting>
        <x14:conditionalFormatting xmlns:xm="http://schemas.microsoft.com/office/excel/2006/main">
          <x14:cfRule type="cellIs" priority="43" operator="equal" id="{634C7FD8-EC4C-4213-9E9D-8BD994DD665B}">
            <xm:f>Values!$A$29</xm:f>
            <x14:dxf>
              <fill>
                <patternFill>
                  <bgColor rgb="FF27AE60"/>
                </patternFill>
              </fill>
            </x14:dxf>
          </x14:cfRule>
          <x14:cfRule type="cellIs" priority="45" operator="equal" id="{FA5E6445-3D99-4EB6-B6CD-AD6065D17E49}">
            <xm:f>Values!$A$27</xm:f>
            <x14:dxf>
              <fill>
                <patternFill>
                  <bgColor rgb="FFF39C12"/>
                </patternFill>
              </fill>
            </x14:dxf>
          </x14:cfRule>
          <x14:cfRule type="cellIs" priority="46" operator="equal" id="{0394A798-F989-44D4-B4AF-36D35A268A4E}">
            <xm:f>Values!$A$26</xm:f>
            <x14:dxf>
              <fill>
                <patternFill>
                  <bgColor rgb="FFE67E22"/>
                </patternFill>
              </fill>
            </x14:dxf>
          </x14:cfRule>
          <x14:cfRule type="cellIs" priority="47" operator="equal" id="{69957A92-0944-4F4E-B331-75CAB398E635}">
            <xm:f>Values!$A$25</xm:f>
            <x14:dxf>
              <fill>
                <patternFill>
                  <bgColor rgb="FFE74C3C"/>
                </patternFill>
              </fill>
            </x14:dxf>
          </x14:cfRule>
          <xm:sqref>I21:I23 I26:I27</xm:sqref>
        </x14:conditionalFormatting>
        <x14:conditionalFormatting xmlns:xm="http://schemas.microsoft.com/office/excel/2006/main">
          <x14:cfRule type="cellIs" priority="44" operator="equal" id="{94C094EF-BA84-4B2F-BD6D-6EA13732CAE2}">
            <xm:f>Values!$A$28</xm:f>
            <x14:dxf>
              <fill>
                <patternFill>
                  <bgColor rgb="FFF1C40F"/>
                </patternFill>
              </fill>
            </x14:dxf>
          </x14:cfRule>
          <xm:sqref>I21:I23 I26:I27</xm:sqref>
        </x14:conditionalFormatting>
        <x14:conditionalFormatting xmlns:xm="http://schemas.microsoft.com/office/excel/2006/main">
          <x14:cfRule type="cellIs" priority="36" operator="equal" id="{4CFD371E-E9BB-434F-A2B7-7474E22F6651}">
            <xm:f>Values!$A$8</xm:f>
            <x14:dxf>
              <fill>
                <patternFill>
                  <bgColor rgb="FF27AE60"/>
                </patternFill>
              </fill>
            </x14:dxf>
          </x14:cfRule>
          <x14:cfRule type="cellIs" priority="37" operator="equal" id="{B333A875-4F60-4A69-BC86-39FB634F5EAB}">
            <xm:f>Values!$A$7</xm:f>
            <x14:dxf>
              <fill>
                <patternFill>
                  <bgColor rgb="FFF1C40F"/>
                </patternFill>
              </fill>
            </x14:dxf>
          </x14:cfRule>
          <x14:cfRule type="cellIs" priority="38" operator="equal" id="{A7F7BF43-FC66-4651-B4BC-7A19E790EA06}">
            <xm:f>Values!$A$6</xm:f>
            <x14:dxf>
              <fill>
                <patternFill>
                  <bgColor rgb="FFF39C12"/>
                </patternFill>
              </fill>
            </x14:dxf>
          </x14:cfRule>
          <x14:cfRule type="cellIs" priority="39" operator="equal" id="{DE5EA256-112A-454A-9896-7E3E73147F0C}">
            <xm:f>Values!$A$5</xm:f>
            <x14:dxf>
              <fill>
                <patternFill>
                  <bgColor rgb="FFE67E22"/>
                </patternFill>
              </fill>
            </x14:dxf>
          </x14:cfRule>
          <x14:cfRule type="cellIs" priority="40" operator="equal" id="{59B24B9C-363F-4469-999F-5B11E463BA29}">
            <xm:f>Values!$A$4</xm:f>
            <x14:dxf>
              <fill>
                <patternFill>
                  <bgColor rgb="FFE74C3C"/>
                </patternFill>
              </fill>
            </x14:dxf>
          </x14:cfRule>
          <xm:sqref>F24</xm:sqref>
        </x14:conditionalFormatting>
        <x14:conditionalFormatting xmlns:xm="http://schemas.microsoft.com/office/excel/2006/main">
          <x14:cfRule type="cellIs" priority="21" operator="equal" id="{88089226-2DE5-410C-A422-AC1320FC199C}">
            <xm:f>Values!$A$15</xm:f>
            <x14:dxf>
              <fill>
                <patternFill>
                  <bgColor rgb="FF27AE60"/>
                </patternFill>
              </fill>
            </x14:dxf>
          </x14:cfRule>
          <x14:cfRule type="cellIs" priority="32" operator="equal" id="{93BB5BC4-B467-4DD9-9648-C3C59DD70F80}">
            <xm:f>Values!$A$14</xm:f>
            <x14:dxf>
              <fill>
                <patternFill>
                  <bgColor rgb="FFF1C40F"/>
                </patternFill>
              </fill>
            </x14:dxf>
          </x14:cfRule>
          <x14:cfRule type="cellIs" priority="33" operator="equal" id="{180E8415-AF9B-4E7E-84FB-7B9E3FB75859}">
            <xm:f>Values!$A$13</xm:f>
            <x14:dxf>
              <fill>
                <patternFill>
                  <bgColor rgb="FFF39C12"/>
                </patternFill>
              </fill>
            </x14:dxf>
          </x14:cfRule>
          <x14:cfRule type="cellIs" priority="34" operator="equal" id="{01BE032D-9C17-442C-8AD6-604ED88EA9A4}">
            <xm:f>Values!$A$12</xm:f>
            <x14:dxf>
              <fill>
                <patternFill>
                  <bgColor rgb="FFE67E22"/>
                </patternFill>
              </fill>
            </x14:dxf>
          </x14:cfRule>
          <x14:cfRule type="cellIs" priority="35" operator="equal" id="{AE580471-DFA3-4D30-BF0B-1FC36435E25E}">
            <xm:f>Values!$A$11</xm:f>
            <x14:dxf>
              <fill>
                <patternFill>
                  <bgColor rgb="FFE74C3C"/>
                </patternFill>
              </fill>
            </x14:dxf>
          </x14:cfRule>
          <xm:sqref>G24</xm:sqref>
        </x14:conditionalFormatting>
        <x14:conditionalFormatting xmlns:xm="http://schemas.microsoft.com/office/excel/2006/main">
          <x14:cfRule type="cellIs" priority="22" operator="equal" id="{1C653CBD-4EAB-4213-B64C-1AD9F9A6C63B}">
            <xm:f>Values!$A$22</xm:f>
            <x14:dxf>
              <fill>
                <patternFill>
                  <bgColor rgb="FF27B060"/>
                </patternFill>
              </fill>
            </x14:dxf>
          </x14:cfRule>
          <x14:cfRule type="cellIs" priority="28" operator="equal" id="{17F29F3A-1A36-4E71-BD6A-04F0342F826F}">
            <xm:f>Values!$A$21</xm:f>
            <x14:dxf>
              <fill>
                <patternFill>
                  <bgColor rgb="FFF1C40F"/>
                </patternFill>
              </fill>
            </x14:dxf>
          </x14:cfRule>
          <x14:cfRule type="cellIs" priority="29" operator="equal" id="{3031D2C7-FAAF-4BD5-863B-661DAFAD403A}">
            <xm:f>Values!$A$20</xm:f>
            <x14:dxf>
              <fill>
                <patternFill>
                  <bgColor rgb="FFF39C12"/>
                </patternFill>
              </fill>
            </x14:dxf>
          </x14:cfRule>
          <x14:cfRule type="cellIs" priority="30" operator="equal" id="{F8F17ADD-11D4-41C8-B425-88A4B61F71EB}">
            <xm:f>Values!$A$19</xm:f>
            <x14:dxf>
              <fill>
                <patternFill>
                  <bgColor rgb="FFE67E22"/>
                </patternFill>
              </fill>
            </x14:dxf>
          </x14:cfRule>
          <x14:cfRule type="cellIs" priority="31" operator="equal" id="{71DC18BB-28C0-4BF2-9D3D-41852BF7FDA9}">
            <xm:f>Values!$A$18</xm:f>
            <x14:dxf>
              <fill>
                <patternFill>
                  <bgColor rgb="FFE74C3C"/>
                </patternFill>
              </fill>
            </x14:dxf>
          </x14:cfRule>
          <xm:sqref>H24</xm:sqref>
        </x14:conditionalFormatting>
        <x14:conditionalFormatting xmlns:xm="http://schemas.microsoft.com/office/excel/2006/main">
          <x14:cfRule type="cellIs" priority="23" operator="equal" id="{E383028C-19B0-4445-8A77-D88632DE6925}">
            <xm:f>Values!$A$29</xm:f>
            <x14:dxf>
              <fill>
                <patternFill>
                  <bgColor rgb="FF27AE60"/>
                </patternFill>
              </fill>
            </x14:dxf>
          </x14:cfRule>
          <x14:cfRule type="cellIs" priority="25" operator="equal" id="{92FCC230-CD9E-4553-AA59-2B2F690FA936}">
            <xm:f>Values!$A$27</xm:f>
            <x14:dxf>
              <fill>
                <patternFill>
                  <bgColor rgb="FFF39C12"/>
                </patternFill>
              </fill>
            </x14:dxf>
          </x14:cfRule>
          <x14:cfRule type="cellIs" priority="26" operator="equal" id="{4AC3047F-A405-46CA-9675-58B01FA5E8FA}">
            <xm:f>Values!$A$26</xm:f>
            <x14:dxf>
              <fill>
                <patternFill>
                  <bgColor rgb="FFE67E22"/>
                </patternFill>
              </fill>
            </x14:dxf>
          </x14:cfRule>
          <x14:cfRule type="cellIs" priority="27" operator="equal" id="{394403C1-2725-41B2-94F4-5F65359DFD87}">
            <xm:f>Values!$A$25</xm:f>
            <x14:dxf>
              <fill>
                <patternFill>
                  <bgColor rgb="FFE74C3C"/>
                </patternFill>
              </fill>
            </x14:dxf>
          </x14:cfRule>
          <xm:sqref>I24</xm:sqref>
        </x14:conditionalFormatting>
        <x14:conditionalFormatting xmlns:xm="http://schemas.microsoft.com/office/excel/2006/main">
          <x14:cfRule type="cellIs" priority="24" operator="equal" id="{2ABF4904-9B70-4AC5-9B7C-AA2A2895AAB0}">
            <xm:f>Values!$A$28</xm:f>
            <x14:dxf>
              <fill>
                <patternFill>
                  <bgColor rgb="FFF1C40F"/>
                </patternFill>
              </fill>
            </x14:dxf>
          </x14:cfRule>
          <xm:sqref>I24</xm:sqref>
        </x14:conditionalFormatting>
        <x14:conditionalFormatting xmlns:xm="http://schemas.microsoft.com/office/excel/2006/main">
          <x14:cfRule type="cellIs" priority="16" operator="equal" id="{7A881681-45C3-45D0-B427-1E5D0307AA67}">
            <xm:f>Values!$A$8</xm:f>
            <x14:dxf>
              <fill>
                <patternFill>
                  <bgColor rgb="FF27AE60"/>
                </patternFill>
              </fill>
            </x14:dxf>
          </x14:cfRule>
          <x14:cfRule type="cellIs" priority="17" operator="equal" id="{4EEBEB17-DE81-4DB6-BE66-D8D6D048092B}">
            <xm:f>Values!$A$7</xm:f>
            <x14:dxf>
              <fill>
                <patternFill>
                  <bgColor rgb="FFF1C40F"/>
                </patternFill>
              </fill>
            </x14:dxf>
          </x14:cfRule>
          <x14:cfRule type="cellIs" priority="18" operator="equal" id="{7C2CDBEF-2012-449C-8182-C6A6B8D91CFB}">
            <xm:f>Values!$A$6</xm:f>
            <x14:dxf>
              <fill>
                <patternFill>
                  <bgColor rgb="FFF39C12"/>
                </patternFill>
              </fill>
            </x14:dxf>
          </x14:cfRule>
          <x14:cfRule type="cellIs" priority="19" operator="equal" id="{EBF14926-6CD9-4C68-BC41-17C111AE7AF8}">
            <xm:f>Values!$A$5</xm:f>
            <x14:dxf>
              <fill>
                <patternFill>
                  <bgColor rgb="FFE67E22"/>
                </patternFill>
              </fill>
            </x14:dxf>
          </x14:cfRule>
          <x14:cfRule type="cellIs" priority="20" operator="equal" id="{2F449A3B-958B-4DB9-B52C-89FA6BC994D1}">
            <xm:f>Values!$A$4</xm:f>
            <x14:dxf>
              <fill>
                <patternFill>
                  <bgColor rgb="FFE74C3C"/>
                </patternFill>
              </fill>
            </x14:dxf>
          </x14:cfRule>
          <xm:sqref>F25</xm:sqref>
        </x14:conditionalFormatting>
        <x14:conditionalFormatting xmlns:xm="http://schemas.microsoft.com/office/excel/2006/main">
          <x14:cfRule type="cellIs" priority="1" operator="equal" id="{B31931B8-E8C8-43A7-9093-1431AA4EFF8B}">
            <xm:f>Values!$A$15</xm:f>
            <x14:dxf>
              <fill>
                <patternFill>
                  <bgColor rgb="FF27AE60"/>
                </patternFill>
              </fill>
            </x14:dxf>
          </x14:cfRule>
          <x14:cfRule type="cellIs" priority="12" operator="equal" id="{792F1C5D-F257-4646-87D4-59EE8B07A2BC}">
            <xm:f>Values!$A$14</xm:f>
            <x14:dxf>
              <fill>
                <patternFill>
                  <bgColor rgb="FFF1C40F"/>
                </patternFill>
              </fill>
            </x14:dxf>
          </x14:cfRule>
          <x14:cfRule type="cellIs" priority="13" operator="equal" id="{57B43BEE-872F-40A0-9DED-A4DC5C8D2302}">
            <xm:f>Values!$A$13</xm:f>
            <x14:dxf>
              <fill>
                <patternFill>
                  <bgColor rgb="FFF39C12"/>
                </patternFill>
              </fill>
            </x14:dxf>
          </x14:cfRule>
          <x14:cfRule type="cellIs" priority="14" operator="equal" id="{53421293-12F0-43A6-BF16-E1CBCA626C2A}">
            <xm:f>Values!$A$12</xm:f>
            <x14:dxf>
              <fill>
                <patternFill>
                  <bgColor rgb="FFE67E22"/>
                </patternFill>
              </fill>
            </x14:dxf>
          </x14:cfRule>
          <x14:cfRule type="cellIs" priority="15" operator="equal" id="{A4D8F9D2-4C65-4A8C-ACEC-BE6E17FD45FC}">
            <xm:f>Values!$A$11</xm:f>
            <x14:dxf>
              <fill>
                <patternFill>
                  <bgColor rgb="FFE74C3C"/>
                </patternFill>
              </fill>
            </x14:dxf>
          </x14:cfRule>
          <xm:sqref>G25</xm:sqref>
        </x14:conditionalFormatting>
        <x14:conditionalFormatting xmlns:xm="http://schemas.microsoft.com/office/excel/2006/main">
          <x14:cfRule type="cellIs" priority="2" operator="equal" id="{D6AB37DB-8976-4114-A2EE-DC9989161FFC}">
            <xm:f>Values!$A$22</xm:f>
            <x14:dxf>
              <fill>
                <patternFill>
                  <bgColor rgb="FF27B060"/>
                </patternFill>
              </fill>
            </x14:dxf>
          </x14:cfRule>
          <x14:cfRule type="cellIs" priority="8" operator="equal" id="{EE452CFA-0A4B-4CD7-9A4E-B98E76654A62}">
            <xm:f>Values!$A$21</xm:f>
            <x14:dxf>
              <fill>
                <patternFill>
                  <bgColor rgb="FFF1C40F"/>
                </patternFill>
              </fill>
            </x14:dxf>
          </x14:cfRule>
          <x14:cfRule type="cellIs" priority="9" operator="equal" id="{C2035255-00D2-42F1-9F6E-430CA720E7D5}">
            <xm:f>Values!$A$20</xm:f>
            <x14:dxf>
              <fill>
                <patternFill>
                  <bgColor rgb="FFF39C12"/>
                </patternFill>
              </fill>
            </x14:dxf>
          </x14:cfRule>
          <x14:cfRule type="cellIs" priority="10" operator="equal" id="{01718F0F-C6B5-4D4D-B08D-CB24E4BA2CDF}">
            <xm:f>Values!$A$19</xm:f>
            <x14:dxf>
              <fill>
                <patternFill>
                  <bgColor rgb="FFE67E22"/>
                </patternFill>
              </fill>
            </x14:dxf>
          </x14:cfRule>
          <x14:cfRule type="cellIs" priority="11" operator="equal" id="{1E2A8419-F58C-4D46-B99F-CD6DB6AD210E}">
            <xm:f>Values!$A$18</xm:f>
            <x14:dxf>
              <fill>
                <patternFill>
                  <bgColor rgb="FFE74C3C"/>
                </patternFill>
              </fill>
            </x14:dxf>
          </x14:cfRule>
          <xm:sqref>H25</xm:sqref>
        </x14:conditionalFormatting>
        <x14:conditionalFormatting xmlns:xm="http://schemas.microsoft.com/office/excel/2006/main">
          <x14:cfRule type="cellIs" priority="3" operator="equal" id="{D6F5DD72-FB32-4C06-ABFF-F4E7071CE597}">
            <xm:f>Values!$A$29</xm:f>
            <x14:dxf>
              <fill>
                <patternFill>
                  <bgColor rgb="FF27AE60"/>
                </patternFill>
              </fill>
            </x14:dxf>
          </x14:cfRule>
          <x14:cfRule type="cellIs" priority="5" operator="equal" id="{50CAE427-7AD2-40D7-A1FB-555F56AC5E56}">
            <xm:f>Values!$A$27</xm:f>
            <x14:dxf>
              <fill>
                <patternFill>
                  <bgColor rgb="FFF39C12"/>
                </patternFill>
              </fill>
            </x14:dxf>
          </x14:cfRule>
          <x14:cfRule type="cellIs" priority="6" operator="equal" id="{145F5E94-ABAB-47DC-BE19-ECE9BAC81038}">
            <xm:f>Values!$A$26</xm:f>
            <x14:dxf>
              <fill>
                <patternFill>
                  <bgColor rgb="FFE67E22"/>
                </patternFill>
              </fill>
            </x14:dxf>
          </x14:cfRule>
          <x14:cfRule type="cellIs" priority="7" operator="equal" id="{1A4EA397-98C9-445D-B0F3-CC34F5EA4C64}">
            <xm:f>Values!$A$25</xm:f>
            <x14:dxf>
              <fill>
                <patternFill>
                  <bgColor rgb="FFE74C3C"/>
                </patternFill>
              </fill>
            </x14:dxf>
          </x14:cfRule>
          <xm:sqref>I25</xm:sqref>
        </x14:conditionalFormatting>
        <x14:conditionalFormatting xmlns:xm="http://schemas.microsoft.com/office/excel/2006/main">
          <x14:cfRule type="cellIs" priority="4" operator="equal" id="{FE266142-B994-4A93-8181-1694F5136030}">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B1"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288</v>
      </c>
      <c r="B1" s="32"/>
      <c r="C1" s="32"/>
      <c r="D1" s="32"/>
      <c r="E1" s="32"/>
      <c r="F1" s="32"/>
      <c r="G1" s="32"/>
      <c r="H1" s="32"/>
      <c r="I1" s="32"/>
    </row>
    <row r="3" spans="1:9">
      <c r="C3"/>
      <c r="D3"/>
    </row>
    <row r="4" spans="1:9">
      <c r="C4"/>
      <c r="D4"/>
    </row>
    <row r="5" spans="1:9">
      <c r="C5" s="33" t="s">
        <v>46</v>
      </c>
      <c r="D5" s="33"/>
      <c r="E5" s="21">
        <f>G33</f>
        <v>0.28571428571428575</v>
      </c>
    </row>
    <row r="6" spans="1:9">
      <c r="C6"/>
      <c r="D6"/>
    </row>
    <row r="7" spans="1:9">
      <c r="C7" s="41" t="s">
        <v>47</v>
      </c>
      <c r="D7" s="41"/>
      <c r="E7" s="20">
        <f>H33</f>
        <v>0.71428571428571419</v>
      </c>
    </row>
    <row r="20" spans="1:14" s="19" customFormat="1" ht="30">
      <c r="A20" s="15" t="s">
        <v>2</v>
      </c>
      <c r="B20" s="15" t="s">
        <v>92</v>
      </c>
      <c r="C20" s="15" t="s">
        <v>48</v>
      </c>
      <c r="D20" s="18" t="s">
        <v>115</v>
      </c>
      <c r="E20" s="15" t="s">
        <v>3</v>
      </c>
      <c r="F20" s="15" t="s">
        <v>49</v>
      </c>
      <c r="G20" s="15" t="s">
        <v>7</v>
      </c>
      <c r="H20" s="18" t="s">
        <v>50</v>
      </c>
      <c r="I20" s="15" t="s">
        <v>11</v>
      </c>
    </row>
    <row r="21" spans="1:14">
      <c r="A21" s="6">
        <v>10.1</v>
      </c>
      <c r="B21" s="28" t="s">
        <v>202</v>
      </c>
      <c r="C21" s="29" t="s">
        <v>58</v>
      </c>
      <c r="D21" s="4" t="s">
        <v>114</v>
      </c>
      <c r="E21" s="30" t="s">
        <v>67</v>
      </c>
      <c r="F21" s="5" t="s">
        <v>74</v>
      </c>
      <c r="G21" s="5" t="s">
        <v>77</v>
      </c>
      <c r="H21" s="5" t="s">
        <v>82</v>
      </c>
      <c r="I21" s="5" t="s">
        <v>87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0.25</v>
      </c>
      <c r="M21" s="12">
        <f>IF(H21="Not Automated",0,IF(H21="Parts of Policy Automated",0.25,IF(H21="Automated on Some Systems",0.5,IF(H21="Automated on Most Systems",0.75,IF(H21="Automated on All Systems",1,"INVALID")))))</f>
        <v>0.25</v>
      </c>
      <c r="N21" s="12">
        <f>IF(I21="Not Reported",0,IF(I21="Parts of Policy Reported",0.25,IF(I21="Reported on Some Systems",0.5,IF(I21="Reported on Most Systems",0.75,IF(I21="Reported on All Systems",1,"INVALID")))))</f>
        <v>0.25</v>
      </c>
    </row>
    <row r="22" spans="1:14" ht="30">
      <c r="A22" s="6">
        <v>10.199999999999999</v>
      </c>
      <c r="B22" s="28" t="s">
        <v>203</v>
      </c>
      <c r="C22" s="29" t="s">
        <v>58</v>
      </c>
      <c r="D22" s="4" t="s">
        <v>114</v>
      </c>
      <c r="E22" s="30" t="s">
        <v>67</v>
      </c>
      <c r="F22" s="5" t="s">
        <v>74</v>
      </c>
      <c r="G22" s="5" t="s">
        <v>78</v>
      </c>
      <c r="H22" s="5" t="s">
        <v>83</v>
      </c>
      <c r="I22" s="5" t="s">
        <v>88</v>
      </c>
      <c r="K22" s="12">
        <f>IF(F22="No Policy",0,IF(F22="Informal Policy",0.25,IF(F22="Partial Written Policy",0.5,IF(F22="Written Policy",0.75,IF(F22="Approved Written Policy",1,"INVALID")))))</f>
        <v>0.75</v>
      </c>
      <c r="L22" s="12">
        <f>IF(G22="Not Implemented",0,IF(G22="Parts of Policy Implemented",0.25,IF(G22="Implemented on Some Systems",0.5,IF(G22="Implemented on Most Systems",0.75,IF(G22="Implemented on All Systems",1,"INVALID")))))</f>
        <v>0.5</v>
      </c>
      <c r="M22" s="12">
        <f>IF(H22="Not Automated",0,IF(H22="Parts of Policy Automated",0.25,IF(H22="Automated on Some Systems",0.5,IF(H22="Automated on Most Systems",0.75,IF(H22="Automated on All Systems",1,"INVALID")))))</f>
        <v>0.5</v>
      </c>
      <c r="N22" s="12">
        <f>IF(I22="Not Reported",0,IF(I22="Parts of Policy Reported",0.25,IF(I22="Reported on Some Systems",0.5,IF(I22="Reported on Most Systems",0.75,IF(I22="Reported on All Systems",1,"INVALID")))))</f>
        <v>0.5</v>
      </c>
    </row>
    <row r="23" spans="1:14" ht="30">
      <c r="A23" s="6">
        <v>10.3</v>
      </c>
      <c r="B23" s="28" t="s">
        <v>204</v>
      </c>
      <c r="C23" s="29" t="s">
        <v>58</v>
      </c>
      <c r="D23" s="4" t="s">
        <v>114</v>
      </c>
      <c r="E23" s="30" t="s">
        <v>67</v>
      </c>
      <c r="F23" s="5" t="s">
        <v>52</v>
      </c>
      <c r="G23" s="5" t="s">
        <v>78</v>
      </c>
      <c r="H23" s="5" t="s">
        <v>83</v>
      </c>
      <c r="I23" s="5" t="s">
        <v>55</v>
      </c>
      <c r="K23" s="12">
        <f>IF(F23="No Policy",0,IF(F23="Informal Policy",0.25,IF(F23="Partial Written Policy",0.5,IF(F23="Written Policy",0.75,IF(F23="Approved Written Policy",1,"INVALID")))))</f>
        <v>0</v>
      </c>
      <c r="L23" s="12">
        <f>IF(G23="Not Implemented",0,IF(G23="Parts of Policy Implemented",0.25,IF(G23="Implemented on Some Systems",0.5,IF(G23="Implemented on Most Systems",0.75,IF(G23="Implemented on All Systems",1,"INVALID")))))</f>
        <v>0.5</v>
      </c>
      <c r="M23" s="12">
        <f>IF(H23="Not Automated",0,IF(H23="Parts of Policy Automated",0.25,IF(H23="Automated on Some Systems",0.5,IF(H23="Automated on Most Systems",0.75,IF(H23="Automated on All Systems",1,"INVALID")))))</f>
        <v>0.5</v>
      </c>
      <c r="N23" s="12">
        <f>IF(I23="Not Reported",0,IF(I23="Parts of Policy Reported",0.25,IF(I23="Reported on Some Systems",0.5,IF(I23="Reported on Most Systems",0.75,IF(I23="Reported on All Systems",1,"INVALID")))))</f>
        <v>0</v>
      </c>
    </row>
    <row r="24" spans="1:14">
      <c r="A24" s="6">
        <v>10.4</v>
      </c>
      <c r="B24" s="28" t="s">
        <v>205</v>
      </c>
      <c r="C24" s="29" t="s">
        <v>64</v>
      </c>
      <c r="D24" s="4" t="s">
        <v>113</v>
      </c>
      <c r="E24" s="30" t="s">
        <v>67</v>
      </c>
      <c r="F24" s="5" t="s">
        <v>72</v>
      </c>
      <c r="G24" s="5" t="s">
        <v>53</v>
      </c>
      <c r="H24" s="5" t="s">
        <v>54</v>
      </c>
      <c r="I24" s="5" t="s">
        <v>55</v>
      </c>
      <c r="K24" s="12">
        <f>IF(F24="No Policy",0,IF(F24="Informal Policy",0.25,IF(F24="Partial Written Policy",0.5,IF(F24="Written Policy",0.75,IF(F24="Approved Written Policy",1,"INVALID")))))</f>
        <v>0.25</v>
      </c>
      <c r="L24" s="12">
        <f>IF(G24="Not Implemented",0,IF(G24="Parts of Policy Implemented",0.25,IF(G24="Implemented on Some Systems",0.5,IF(G24="Implemented on Most Systems",0.75,IF(G24="Implemented on All Systems",1,"INVALID")))))</f>
        <v>0</v>
      </c>
      <c r="M24" s="12">
        <f>IF(H24="Not Automated",0,IF(H24="Parts of Policy Automated",0.25,IF(H24="Automated on Some Systems",0.5,IF(H24="Automated on Most Systems",0.75,IF(H24="Automated on All Systems",1,"INVALID")))))</f>
        <v>0</v>
      </c>
      <c r="N24" s="12">
        <f>IF(I24="Not Reported",0,IF(I24="Parts of Policy Reported",0.25,IF(I24="Reported on Some Systems",0.5,IF(I24="Reported on Most Systems",0.75,IF(I24="Reported on All Systems",1,"INVALID")))))</f>
        <v>0</v>
      </c>
    </row>
    <row r="25" spans="1:14" ht="66.75">
      <c r="A25" s="6">
        <v>10.5</v>
      </c>
      <c r="B25" s="28" t="s">
        <v>206</v>
      </c>
      <c r="C25" s="29" t="s">
        <v>58</v>
      </c>
      <c r="D25" s="4" t="s">
        <v>113</v>
      </c>
      <c r="E25" s="30" t="s">
        <v>305</v>
      </c>
      <c r="F25" s="5" t="s">
        <v>72</v>
      </c>
      <c r="G25" s="5" t="s">
        <v>78</v>
      </c>
      <c r="H25" s="5" t="s">
        <v>83</v>
      </c>
      <c r="I25" s="5" t="s">
        <v>55</v>
      </c>
      <c r="K25" s="12">
        <f>IF(F25="No Policy",0,IF(F25="Informal Policy",0.25,IF(F25="Partial Written Policy",0.5,IF(F25="Written Policy",0.75,IF(F25="Approved Written Policy",1,"INVALID")))))</f>
        <v>0.25</v>
      </c>
      <c r="L25" s="12">
        <f>IF(G25="Not Implemented",0,IF(G25="Parts of Policy Implemented",0.25,IF(G25="Implemented on Some Systems",0.5,IF(G25="Implemented on Most Systems",0.75,IF(G25="Implemented on All Systems",1,"INVALID")))))</f>
        <v>0.5</v>
      </c>
      <c r="M25" s="12">
        <f>IF(H25="Not Automated",0,IF(H25="Parts of Policy Automated",0.25,IF(H25="Automated on Some Systems",0.5,IF(H25="Automated on Most Systems",0.75,IF(H25="Automated on All Systems",1,"INVALID")))))</f>
        <v>0.5</v>
      </c>
      <c r="N25" s="12">
        <f>IF(I25="Not Reported",0,IF(I25="Parts of Policy Reported",0.25,IF(I25="Reported on Some Systems",0.5,IF(I25="Reported on Most Systems",0.75,IF(I25="Reported on All Systems",1,"INVALID")))))</f>
        <v>0</v>
      </c>
    </row>
    <row r="26" spans="1:14">
      <c r="A26" s="6">
        <v>10.6</v>
      </c>
      <c r="B26" s="28" t="s">
        <v>207</v>
      </c>
      <c r="C26" s="29" t="s">
        <v>58</v>
      </c>
      <c r="D26" s="4" t="s">
        <v>113</v>
      </c>
      <c r="E26" s="30" t="s">
        <v>67</v>
      </c>
      <c r="F26" s="5" t="s">
        <v>74</v>
      </c>
      <c r="G26" s="5" t="s">
        <v>78</v>
      </c>
      <c r="H26" s="5" t="s">
        <v>83</v>
      </c>
      <c r="I26" s="5" t="s">
        <v>55</v>
      </c>
      <c r="K26" s="12">
        <f t="shared" ref="K26:K27" si="0">IF(F26="No Policy",0,IF(F26="Informal Policy",0.25,IF(F26="Partial Written Policy",0.5,IF(F26="Written Policy",0.75,IF(F26="Approved Written Policy",1,"INVALID")))))</f>
        <v>0.75</v>
      </c>
      <c r="L26" s="12">
        <f t="shared" ref="L26:L27" si="1">IF(G26="Not Implemented",0,IF(G26="Parts of Policy Implemented",0.25,IF(G26="Implemented on Some Systems",0.5,IF(G26="Implemented on Most Systems",0.75,IF(G26="Implemented on All Systems",1,"INVALID")))))</f>
        <v>0.5</v>
      </c>
      <c r="M26" s="12">
        <f t="shared" ref="M26:M27" si="2">IF(H26="Not Automated",0,IF(H26="Parts of Policy Automated",0.25,IF(H26="Automated on Some Systems",0.5,IF(H26="Automated on Most Systems",0.75,IF(H26="Automated on All Systems",1,"INVALID")))))</f>
        <v>0.5</v>
      </c>
      <c r="N26" s="12">
        <f t="shared" ref="N26:N27" si="3">IF(I26="Not Reported",0,IF(I26="Parts of Policy Reported",0.25,IF(I26="Reported on Some Systems",0.5,IF(I26="Reported on Most Systems",0.75,IF(I26="Reported on All Systems",1,"INVALID")))))</f>
        <v>0</v>
      </c>
    </row>
    <row r="27" spans="1:14">
      <c r="A27" s="6">
        <v>10.7</v>
      </c>
      <c r="B27" s="28" t="s">
        <v>208</v>
      </c>
      <c r="C27" s="29" t="s">
        <v>64</v>
      </c>
      <c r="D27" s="4" t="s">
        <v>113</v>
      </c>
      <c r="E27" s="30" t="s">
        <v>67</v>
      </c>
      <c r="F27" s="5" t="s">
        <v>52</v>
      </c>
      <c r="G27" s="5" t="s">
        <v>53</v>
      </c>
      <c r="H27" s="5" t="s">
        <v>54</v>
      </c>
      <c r="I27" s="5" t="s">
        <v>55</v>
      </c>
      <c r="K27" s="12">
        <f t="shared" si="0"/>
        <v>0</v>
      </c>
      <c r="L27" s="12">
        <f t="shared" si="1"/>
        <v>0</v>
      </c>
      <c r="M27" s="12">
        <f t="shared" si="2"/>
        <v>0</v>
      </c>
      <c r="N27" s="12">
        <f t="shared" si="3"/>
        <v>0</v>
      </c>
    </row>
    <row r="29" spans="1:14" hidden="1">
      <c r="E29" s="2" t="s">
        <v>59</v>
      </c>
      <c r="G29" s="13">
        <f>AVERAGE(K21:K27)</f>
        <v>0.39285714285714285</v>
      </c>
      <c r="H29" s="13">
        <f>1-G29</f>
        <v>0.60714285714285721</v>
      </c>
    </row>
    <row r="30" spans="1:14" hidden="1">
      <c r="E30" s="4" t="s">
        <v>60</v>
      </c>
      <c r="F30" s="4"/>
      <c r="G30" s="13">
        <f>AVERAGE(L21:L27)</f>
        <v>0.32142857142857145</v>
      </c>
      <c r="H30" s="13">
        <f>1-G30</f>
        <v>0.6785714285714286</v>
      </c>
    </row>
    <row r="31" spans="1:14" hidden="1">
      <c r="E31" s="4" t="s">
        <v>61</v>
      </c>
      <c r="F31" s="4"/>
      <c r="G31" s="13">
        <f>AVERAGE(M21:M27)</f>
        <v>0.32142857142857145</v>
      </c>
      <c r="H31" s="13">
        <f>1-G31</f>
        <v>0.6785714285714286</v>
      </c>
    </row>
    <row r="32" spans="1:14" hidden="1">
      <c r="E32" s="4" t="s">
        <v>62</v>
      </c>
      <c r="F32" s="4"/>
      <c r="G32" s="13">
        <f>AVERAGE(N21:N27)</f>
        <v>0.10714285714285714</v>
      </c>
      <c r="H32" s="13">
        <f>1-G32</f>
        <v>0.8928571428571429</v>
      </c>
    </row>
    <row r="33" spans="1:16" hidden="1">
      <c r="E33" s="4" t="s">
        <v>63</v>
      </c>
      <c r="F33" s="4"/>
      <c r="G33" s="13">
        <f>AVERAGE(G29:G32)</f>
        <v>0.28571428571428575</v>
      </c>
      <c r="H33" s="13">
        <f>1-G33</f>
        <v>0.71428571428571419</v>
      </c>
    </row>
    <row r="34" spans="1:16" ht="30" hidden="1">
      <c r="E34" s="4" t="s">
        <v>116</v>
      </c>
      <c r="F34" s="4"/>
      <c r="G34" s="23">
        <f>AVERAGE(L21:L23)</f>
        <v>0.41666666666666669</v>
      </c>
      <c r="H34" s="23">
        <f t="shared" ref="H34:H36" si="4">1-G34</f>
        <v>0.58333333333333326</v>
      </c>
    </row>
    <row r="35" spans="1:16" ht="30" hidden="1">
      <c r="E35" s="4" t="s">
        <v>117</v>
      </c>
      <c r="F35" s="4"/>
      <c r="G35" s="23">
        <f>AVERAGE(L21:L27)</f>
        <v>0.32142857142857145</v>
      </c>
      <c r="H35" s="23">
        <f t="shared" si="4"/>
        <v>0.6785714285714286</v>
      </c>
    </row>
    <row r="36" spans="1:16" ht="30" hidden="1">
      <c r="E36" s="4" t="s">
        <v>118</v>
      </c>
      <c r="F36" s="4"/>
      <c r="G36" s="23">
        <f>AVERAGE(L21:L27)</f>
        <v>0.32142857142857145</v>
      </c>
      <c r="H36" s="23">
        <f t="shared" si="4"/>
        <v>0.6785714285714286</v>
      </c>
    </row>
    <row r="38" spans="1:16" ht="30" customHeight="1">
      <c r="A38" s="37"/>
      <c r="B38" s="37"/>
      <c r="C38" s="37"/>
      <c r="D38" s="37"/>
      <c r="E38" s="37"/>
      <c r="F38" s="37"/>
      <c r="G38" s="37"/>
      <c r="H38" s="37"/>
      <c r="I38" s="37"/>
      <c r="J38" s="37"/>
      <c r="K38" s="37"/>
      <c r="L38" s="37"/>
      <c r="M38" s="37"/>
      <c r="N38" s="37"/>
      <c r="O38" s="37"/>
      <c r="P38" s="37"/>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96" operator="equal" id="{0CB89B85-C37A-4C11-B89E-CE9A10C521F7}">
            <xm:f>Values!$A$8</xm:f>
            <x14:dxf>
              <fill>
                <patternFill>
                  <bgColor rgb="FF27AE60"/>
                </patternFill>
              </fill>
            </x14:dxf>
          </x14:cfRule>
          <x14:cfRule type="cellIs" priority="97" operator="equal" id="{C705E3F2-DDDE-42D7-B669-DC292AC1BCF4}">
            <xm:f>Values!$A$7</xm:f>
            <x14:dxf>
              <fill>
                <patternFill>
                  <bgColor rgb="FFF1C40F"/>
                </patternFill>
              </fill>
            </x14:dxf>
          </x14:cfRule>
          <x14:cfRule type="cellIs" priority="98" operator="equal" id="{651675B8-B8C2-46C0-BF99-9DC3821C87D0}">
            <xm:f>Values!$A$6</xm:f>
            <x14:dxf>
              <fill>
                <patternFill>
                  <bgColor rgb="FFF39C12"/>
                </patternFill>
              </fill>
            </x14:dxf>
          </x14:cfRule>
          <x14:cfRule type="cellIs" priority="99" operator="equal" id="{756DD6AF-9D2F-43AC-93C6-86ACCCAFA259}">
            <xm:f>Values!$A$5</xm:f>
            <x14:dxf>
              <fill>
                <patternFill>
                  <bgColor rgb="FFE67E22"/>
                </patternFill>
              </fill>
            </x14:dxf>
          </x14:cfRule>
          <x14:cfRule type="cellIs" priority="100" operator="equal" id="{D504F28A-32F3-4181-A4C4-F952F66CC12F}">
            <xm:f>Values!$A$4</xm:f>
            <x14:dxf>
              <fill>
                <patternFill>
                  <bgColor rgb="FFE74C3C"/>
                </patternFill>
              </fill>
            </x14:dxf>
          </x14:cfRule>
          <xm:sqref>F21 F26:F27</xm:sqref>
        </x14:conditionalFormatting>
        <x14:conditionalFormatting xmlns:xm="http://schemas.microsoft.com/office/excel/2006/main">
          <x14:cfRule type="cellIs" priority="81" operator="equal" id="{036060BA-4C6F-43B6-B4D2-44DEDC915E6D}">
            <xm:f>Values!$A$15</xm:f>
            <x14:dxf>
              <fill>
                <patternFill>
                  <bgColor rgb="FF27AE60"/>
                </patternFill>
              </fill>
            </x14:dxf>
          </x14:cfRule>
          <x14:cfRule type="cellIs" priority="92" operator="equal" id="{3EB4BB77-AD8A-4004-8C53-76FC45E10259}">
            <xm:f>Values!$A$14</xm:f>
            <x14:dxf>
              <fill>
                <patternFill>
                  <bgColor rgb="FFF1C40F"/>
                </patternFill>
              </fill>
            </x14:dxf>
          </x14:cfRule>
          <x14:cfRule type="cellIs" priority="93" operator="equal" id="{ACAC679B-A031-48E4-84EF-C093CDC1FB2D}">
            <xm:f>Values!$A$13</xm:f>
            <x14:dxf>
              <fill>
                <patternFill>
                  <bgColor rgb="FFF39C12"/>
                </patternFill>
              </fill>
            </x14:dxf>
          </x14:cfRule>
          <x14:cfRule type="cellIs" priority="94" operator="equal" id="{BC70DEE2-9A9F-41A2-BEB2-F52D82CC9D23}">
            <xm:f>Values!$A$12</xm:f>
            <x14:dxf>
              <fill>
                <patternFill>
                  <bgColor rgb="FFE67E22"/>
                </patternFill>
              </fill>
            </x14:dxf>
          </x14:cfRule>
          <x14:cfRule type="cellIs" priority="95" operator="equal" id="{EBA62D49-DD75-403C-AB1C-AB696A49A8F8}">
            <xm:f>Values!$A$11</xm:f>
            <x14:dxf>
              <fill>
                <patternFill>
                  <bgColor rgb="FFE74C3C"/>
                </patternFill>
              </fill>
            </x14:dxf>
          </x14:cfRule>
          <xm:sqref>G21 G26:G27</xm:sqref>
        </x14:conditionalFormatting>
        <x14:conditionalFormatting xmlns:xm="http://schemas.microsoft.com/office/excel/2006/main">
          <x14:cfRule type="cellIs" priority="82" operator="equal" id="{B612F784-3C24-4F38-BB5E-2A934515FF9A}">
            <xm:f>Values!$A$22</xm:f>
            <x14:dxf>
              <fill>
                <patternFill>
                  <bgColor rgb="FF27B060"/>
                </patternFill>
              </fill>
            </x14:dxf>
          </x14:cfRule>
          <x14:cfRule type="cellIs" priority="88" operator="equal" id="{C892BC10-8113-4311-9CC0-7ED643F20471}">
            <xm:f>Values!$A$21</xm:f>
            <x14:dxf>
              <fill>
                <patternFill>
                  <bgColor rgb="FFF1C40F"/>
                </patternFill>
              </fill>
            </x14:dxf>
          </x14:cfRule>
          <x14:cfRule type="cellIs" priority="89" operator="equal" id="{3778FF74-2F2E-4E56-BC6C-DCD3A7282CC0}">
            <xm:f>Values!$A$20</xm:f>
            <x14:dxf>
              <fill>
                <patternFill>
                  <bgColor rgb="FFF39C12"/>
                </patternFill>
              </fill>
            </x14:dxf>
          </x14:cfRule>
          <x14:cfRule type="cellIs" priority="90" operator="equal" id="{6973E091-C325-4013-A324-40556F6F0740}">
            <xm:f>Values!$A$19</xm:f>
            <x14:dxf>
              <fill>
                <patternFill>
                  <bgColor rgb="FFE67E22"/>
                </patternFill>
              </fill>
            </x14:dxf>
          </x14:cfRule>
          <x14:cfRule type="cellIs" priority="91" operator="equal" id="{109F868A-3A6C-4A56-85D0-23EB9AC68B59}">
            <xm:f>Values!$A$18</xm:f>
            <x14:dxf>
              <fill>
                <patternFill>
                  <bgColor rgb="FFE74C3C"/>
                </patternFill>
              </fill>
            </x14:dxf>
          </x14:cfRule>
          <xm:sqref>H21 H26:H27</xm:sqref>
        </x14:conditionalFormatting>
        <x14:conditionalFormatting xmlns:xm="http://schemas.microsoft.com/office/excel/2006/main">
          <x14:cfRule type="cellIs" priority="83" operator="equal" id="{AB3A8985-7A78-48CF-A2CF-60CF2977BA6D}">
            <xm:f>Values!$A$29</xm:f>
            <x14:dxf>
              <fill>
                <patternFill>
                  <bgColor rgb="FF27AE60"/>
                </patternFill>
              </fill>
            </x14:dxf>
          </x14:cfRule>
          <x14:cfRule type="cellIs" priority="85" operator="equal" id="{72709CF2-D549-4D38-A032-2E4DB37DAA27}">
            <xm:f>Values!$A$27</xm:f>
            <x14:dxf>
              <fill>
                <patternFill>
                  <bgColor rgb="FFF39C12"/>
                </patternFill>
              </fill>
            </x14:dxf>
          </x14:cfRule>
          <x14:cfRule type="cellIs" priority="86" operator="equal" id="{6FB5A806-E3C8-4F9B-8092-CF87EF73E925}">
            <xm:f>Values!$A$26</xm:f>
            <x14:dxf>
              <fill>
                <patternFill>
                  <bgColor rgb="FFE67E22"/>
                </patternFill>
              </fill>
            </x14:dxf>
          </x14:cfRule>
          <x14:cfRule type="cellIs" priority="87" operator="equal" id="{6403F0AE-5052-4246-99C5-CD2CD32224E7}">
            <xm:f>Values!$A$25</xm:f>
            <x14:dxf>
              <fill>
                <patternFill>
                  <bgColor rgb="FFE74C3C"/>
                </patternFill>
              </fill>
            </x14:dxf>
          </x14:cfRule>
          <xm:sqref>I21 I26:I27</xm:sqref>
        </x14:conditionalFormatting>
        <x14:conditionalFormatting xmlns:xm="http://schemas.microsoft.com/office/excel/2006/main">
          <x14:cfRule type="cellIs" priority="84" operator="equal" id="{D8235626-7EA4-4FD2-AEAB-0A2C789989C6}">
            <xm:f>Values!$A$28</xm:f>
            <x14:dxf>
              <fill>
                <patternFill>
                  <bgColor rgb="FFF1C40F"/>
                </patternFill>
              </fill>
            </x14:dxf>
          </x14:cfRule>
          <xm:sqref>I21 I26:I27</xm:sqref>
        </x14:conditionalFormatting>
        <x14:conditionalFormatting xmlns:xm="http://schemas.microsoft.com/office/excel/2006/main">
          <x14:cfRule type="cellIs" priority="76" operator="equal" id="{98184AB4-0DA5-4466-AFEB-6140B7C798DD}">
            <xm:f>Values!$A$8</xm:f>
            <x14:dxf>
              <fill>
                <patternFill>
                  <bgColor rgb="FF27AE60"/>
                </patternFill>
              </fill>
            </x14:dxf>
          </x14:cfRule>
          <x14:cfRule type="cellIs" priority="77" operator="equal" id="{6B8ECC30-C7BB-47C2-A749-D9755A189318}">
            <xm:f>Values!$A$7</xm:f>
            <x14:dxf>
              <fill>
                <patternFill>
                  <bgColor rgb="FFF1C40F"/>
                </patternFill>
              </fill>
            </x14:dxf>
          </x14:cfRule>
          <x14:cfRule type="cellIs" priority="78" operator="equal" id="{5F737F98-AF8B-4569-9956-99D35BC1D325}">
            <xm:f>Values!$A$6</xm:f>
            <x14:dxf>
              <fill>
                <patternFill>
                  <bgColor rgb="FFF39C12"/>
                </patternFill>
              </fill>
            </x14:dxf>
          </x14:cfRule>
          <x14:cfRule type="cellIs" priority="79" operator="equal" id="{5FF4E7EB-C4B2-4778-9B95-FAB94FD6F745}">
            <xm:f>Values!$A$5</xm:f>
            <x14:dxf>
              <fill>
                <patternFill>
                  <bgColor rgb="FFE67E22"/>
                </patternFill>
              </fill>
            </x14:dxf>
          </x14:cfRule>
          <x14:cfRule type="cellIs" priority="80" operator="equal" id="{46F946B8-405E-4AD4-BF94-70E3723BA7EC}">
            <xm:f>Values!$A$4</xm:f>
            <x14:dxf>
              <fill>
                <patternFill>
                  <bgColor rgb="FFE74C3C"/>
                </patternFill>
              </fill>
            </x14:dxf>
          </x14:cfRule>
          <xm:sqref>F22</xm:sqref>
        </x14:conditionalFormatting>
        <x14:conditionalFormatting xmlns:xm="http://schemas.microsoft.com/office/excel/2006/main">
          <x14:cfRule type="cellIs" priority="61" operator="equal" id="{3F0CE21E-45F0-4DA8-AF4A-CAEE86C6BE96}">
            <xm:f>Values!$A$15</xm:f>
            <x14:dxf>
              <fill>
                <patternFill>
                  <bgColor rgb="FF27AE60"/>
                </patternFill>
              </fill>
            </x14:dxf>
          </x14:cfRule>
          <x14:cfRule type="cellIs" priority="72" operator="equal" id="{1A09D762-BAE6-415A-94B2-E04044F7D4BC}">
            <xm:f>Values!$A$14</xm:f>
            <x14:dxf>
              <fill>
                <patternFill>
                  <bgColor rgb="FFF1C40F"/>
                </patternFill>
              </fill>
            </x14:dxf>
          </x14:cfRule>
          <x14:cfRule type="cellIs" priority="73" operator="equal" id="{D9F5161B-6D97-4E64-BAEE-B6E9865A87A3}">
            <xm:f>Values!$A$13</xm:f>
            <x14:dxf>
              <fill>
                <patternFill>
                  <bgColor rgb="FFF39C12"/>
                </patternFill>
              </fill>
            </x14:dxf>
          </x14:cfRule>
          <x14:cfRule type="cellIs" priority="74" operator="equal" id="{2DD7241E-6618-4AF1-9A29-B59D8FDC3B23}">
            <xm:f>Values!$A$12</xm:f>
            <x14:dxf>
              <fill>
                <patternFill>
                  <bgColor rgb="FFE67E22"/>
                </patternFill>
              </fill>
            </x14:dxf>
          </x14:cfRule>
          <x14:cfRule type="cellIs" priority="75" operator="equal" id="{169BC487-B1DC-4AA8-8464-D0856A678AEE}">
            <xm:f>Values!$A$11</xm:f>
            <x14:dxf>
              <fill>
                <patternFill>
                  <bgColor rgb="FFE74C3C"/>
                </patternFill>
              </fill>
            </x14:dxf>
          </x14:cfRule>
          <xm:sqref>G22</xm:sqref>
        </x14:conditionalFormatting>
        <x14:conditionalFormatting xmlns:xm="http://schemas.microsoft.com/office/excel/2006/main">
          <x14:cfRule type="cellIs" priority="62" operator="equal" id="{89565E53-D09E-4CB5-A54C-CEABAD06BDD8}">
            <xm:f>Values!$A$22</xm:f>
            <x14:dxf>
              <fill>
                <patternFill>
                  <bgColor rgb="FF27B060"/>
                </patternFill>
              </fill>
            </x14:dxf>
          </x14:cfRule>
          <x14:cfRule type="cellIs" priority="68" operator="equal" id="{3C8C828B-71CA-4287-AFB4-68BB1A621F49}">
            <xm:f>Values!$A$21</xm:f>
            <x14:dxf>
              <fill>
                <patternFill>
                  <bgColor rgb="FFF1C40F"/>
                </patternFill>
              </fill>
            </x14:dxf>
          </x14:cfRule>
          <x14:cfRule type="cellIs" priority="69" operator="equal" id="{9E6861A5-4CFC-4343-8FBE-738959931928}">
            <xm:f>Values!$A$20</xm:f>
            <x14:dxf>
              <fill>
                <patternFill>
                  <bgColor rgb="FFF39C12"/>
                </patternFill>
              </fill>
            </x14:dxf>
          </x14:cfRule>
          <x14:cfRule type="cellIs" priority="70" operator="equal" id="{FE3ED77D-797B-4B48-9325-6DA81B564A6B}">
            <xm:f>Values!$A$19</xm:f>
            <x14:dxf>
              <fill>
                <patternFill>
                  <bgColor rgb="FFE67E22"/>
                </patternFill>
              </fill>
            </x14:dxf>
          </x14:cfRule>
          <x14:cfRule type="cellIs" priority="71" operator="equal" id="{40B7A7A7-5FCD-4E47-98B2-6B664EDF6453}">
            <xm:f>Values!$A$18</xm:f>
            <x14:dxf>
              <fill>
                <patternFill>
                  <bgColor rgb="FFE74C3C"/>
                </patternFill>
              </fill>
            </x14:dxf>
          </x14:cfRule>
          <xm:sqref>H22</xm:sqref>
        </x14:conditionalFormatting>
        <x14:conditionalFormatting xmlns:xm="http://schemas.microsoft.com/office/excel/2006/main">
          <x14:cfRule type="cellIs" priority="63" operator="equal" id="{6CF46DC5-BAD2-44C4-B525-D90FB7F0BF1F}">
            <xm:f>Values!$A$29</xm:f>
            <x14:dxf>
              <fill>
                <patternFill>
                  <bgColor rgb="FF27AE60"/>
                </patternFill>
              </fill>
            </x14:dxf>
          </x14:cfRule>
          <x14:cfRule type="cellIs" priority="65" operator="equal" id="{B2F7FAA8-A82E-4B4E-948C-13343C751E7C}">
            <xm:f>Values!$A$27</xm:f>
            <x14:dxf>
              <fill>
                <patternFill>
                  <bgColor rgb="FFF39C12"/>
                </patternFill>
              </fill>
            </x14:dxf>
          </x14:cfRule>
          <x14:cfRule type="cellIs" priority="66" operator="equal" id="{EC81FE6E-6409-462F-8BC5-78358C01F2D7}">
            <xm:f>Values!$A$26</xm:f>
            <x14:dxf>
              <fill>
                <patternFill>
                  <bgColor rgb="FFE67E22"/>
                </patternFill>
              </fill>
            </x14:dxf>
          </x14:cfRule>
          <x14:cfRule type="cellIs" priority="67" operator="equal" id="{C0E28D51-9C03-4EC2-94E4-126217FDFE2A}">
            <xm:f>Values!$A$25</xm:f>
            <x14:dxf>
              <fill>
                <patternFill>
                  <bgColor rgb="FFE74C3C"/>
                </patternFill>
              </fill>
            </x14:dxf>
          </x14:cfRule>
          <xm:sqref>I22</xm:sqref>
        </x14:conditionalFormatting>
        <x14:conditionalFormatting xmlns:xm="http://schemas.microsoft.com/office/excel/2006/main">
          <x14:cfRule type="cellIs" priority="64" operator="equal" id="{F74FB8F0-8A76-46EA-A177-339CD2EAC7CF}">
            <xm:f>Values!$A$28</xm:f>
            <x14:dxf>
              <fill>
                <patternFill>
                  <bgColor rgb="FFF1C40F"/>
                </patternFill>
              </fill>
            </x14:dxf>
          </x14:cfRule>
          <xm:sqref>I22</xm:sqref>
        </x14:conditionalFormatting>
        <x14:conditionalFormatting xmlns:xm="http://schemas.microsoft.com/office/excel/2006/main">
          <x14:cfRule type="cellIs" priority="56" operator="equal" id="{C7AEF3B6-F3F8-4A75-BB65-55F9430A476A}">
            <xm:f>Values!$A$8</xm:f>
            <x14:dxf>
              <fill>
                <patternFill>
                  <bgColor rgb="FF27AE60"/>
                </patternFill>
              </fill>
            </x14:dxf>
          </x14:cfRule>
          <x14:cfRule type="cellIs" priority="57" operator="equal" id="{F3E4F291-3573-4B16-8736-A4A7EDAC03D8}">
            <xm:f>Values!$A$7</xm:f>
            <x14:dxf>
              <fill>
                <patternFill>
                  <bgColor rgb="FFF1C40F"/>
                </patternFill>
              </fill>
            </x14:dxf>
          </x14:cfRule>
          <x14:cfRule type="cellIs" priority="58" operator="equal" id="{2E1A4228-8ECC-4E2D-8FB9-0A81FEE8EFC6}">
            <xm:f>Values!$A$6</xm:f>
            <x14:dxf>
              <fill>
                <patternFill>
                  <bgColor rgb="FFF39C12"/>
                </patternFill>
              </fill>
            </x14:dxf>
          </x14:cfRule>
          <x14:cfRule type="cellIs" priority="59" operator="equal" id="{E5E71A40-18AC-4D9C-A05C-064F19928C9B}">
            <xm:f>Values!$A$5</xm:f>
            <x14:dxf>
              <fill>
                <patternFill>
                  <bgColor rgb="FFE67E22"/>
                </patternFill>
              </fill>
            </x14:dxf>
          </x14:cfRule>
          <x14:cfRule type="cellIs" priority="60" operator="equal" id="{5FA41C55-CB48-431E-93EF-5A24D247A2BA}">
            <xm:f>Values!$A$4</xm:f>
            <x14:dxf>
              <fill>
                <patternFill>
                  <bgColor rgb="FFE74C3C"/>
                </patternFill>
              </fill>
            </x14:dxf>
          </x14:cfRule>
          <xm:sqref>F23</xm:sqref>
        </x14:conditionalFormatting>
        <x14:conditionalFormatting xmlns:xm="http://schemas.microsoft.com/office/excel/2006/main">
          <x14:cfRule type="cellIs" priority="41" operator="equal" id="{A3C19631-AC4B-42F7-8887-F5DC04BA420A}">
            <xm:f>Values!$A$15</xm:f>
            <x14:dxf>
              <fill>
                <patternFill>
                  <bgColor rgb="FF27AE60"/>
                </patternFill>
              </fill>
            </x14:dxf>
          </x14:cfRule>
          <x14:cfRule type="cellIs" priority="52" operator="equal" id="{8FD7CD9B-1B5E-44FC-A80A-347E34561DFC}">
            <xm:f>Values!$A$14</xm:f>
            <x14:dxf>
              <fill>
                <patternFill>
                  <bgColor rgb="FFF1C40F"/>
                </patternFill>
              </fill>
            </x14:dxf>
          </x14:cfRule>
          <x14:cfRule type="cellIs" priority="53" operator="equal" id="{43311169-061B-4466-8E0B-1AD67E169A80}">
            <xm:f>Values!$A$13</xm:f>
            <x14:dxf>
              <fill>
                <patternFill>
                  <bgColor rgb="FFF39C12"/>
                </patternFill>
              </fill>
            </x14:dxf>
          </x14:cfRule>
          <x14:cfRule type="cellIs" priority="54" operator="equal" id="{D081A325-E1A3-4C6C-AF04-623493BF4562}">
            <xm:f>Values!$A$12</xm:f>
            <x14:dxf>
              <fill>
                <patternFill>
                  <bgColor rgb="FFE67E22"/>
                </patternFill>
              </fill>
            </x14:dxf>
          </x14:cfRule>
          <x14:cfRule type="cellIs" priority="55" operator="equal" id="{9B0C4DF9-2D30-4A0F-ABC4-EAA4A75EAF24}">
            <xm:f>Values!$A$11</xm:f>
            <x14:dxf>
              <fill>
                <patternFill>
                  <bgColor rgb="FFE74C3C"/>
                </patternFill>
              </fill>
            </x14:dxf>
          </x14:cfRule>
          <xm:sqref>G23</xm:sqref>
        </x14:conditionalFormatting>
        <x14:conditionalFormatting xmlns:xm="http://schemas.microsoft.com/office/excel/2006/main">
          <x14:cfRule type="cellIs" priority="42" operator="equal" id="{BB2FADB8-5DE3-4F8D-BEF9-DE13B62BB994}">
            <xm:f>Values!$A$22</xm:f>
            <x14:dxf>
              <fill>
                <patternFill>
                  <bgColor rgb="FF27B060"/>
                </patternFill>
              </fill>
            </x14:dxf>
          </x14:cfRule>
          <x14:cfRule type="cellIs" priority="48" operator="equal" id="{ECE986E0-4174-45EE-A930-4049A203F0EB}">
            <xm:f>Values!$A$21</xm:f>
            <x14:dxf>
              <fill>
                <patternFill>
                  <bgColor rgb="FFF1C40F"/>
                </patternFill>
              </fill>
            </x14:dxf>
          </x14:cfRule>
          <x14:cfRule type="cellIs" priority="49" operator="equal" id="{9D6744BE-4623-49FB-8C58-7283D862B428}">
            <xm:f>Values!$A$20</xm:f>
            <x14:dxf>
              <fill>
                <patternFill>
                  <bgColor rgb="FFF39C12"/>
                </patternFill>
              </fill>
            </x14:dxf>
          </x14:cfRule>
          <x14:cfRule type="cellIs" priority="50" operator="equal" id="{554537F7-3869-440A-B0C5-AE6C15FD785C}">
            <xm:f>Values!$A$19</xm:f>
            <x14:dxf>
              <fill>
                <patternFill>
                  <bgColor rgb="FFE67E22"/>
                </patternFill>
              </fill>
            </x14:dxf>
          </x14:cfRule>
          <x14:cfRule type="cellIs" priority="51" operator="equal" id="{ACA7E3B7-0F26-4414-BA3B-198D504E4225}">
            <xm:f>Values!$A$18</xm:f>
            <x14:dxf>
              <fill>
                <patternFill>
                  <bgColor rgb="FFE74C3C"/>
                </patternFill>
              </fill>
            </x14:dxf>
          </x14:cfRule>
          <xm:sqref>H23</xm:sqref>
        </x14:conditionalFormatting>
        <x14:conditionalFormatting xmlns:xm="http://schemas.microsoft.com/office/excel/2006/main">
          <x14:cfRule type="cellIs" priority="43" operator="equal" id="{6A8492E2-CFD6-468D-8148-9FBAE52A436A}">
            <xm:f>Values!$A$29</xm:f>
            <x14:dxf>
              <fill>
                <patternFill>
                  <bgColor rgb="FF27AE60"/>
                </patternFill>
              </fill>
            </x14:dxf>
          </x14:cfRule>
          <x14:cfRule type="cellIs" priority="45" operator="equal" id="{F825A075-17F3-49CB-97B9-3A7D5080BAE7}">
            <xm:f>Values!$A$27</xm:f>
            <x14:dxf>
              <fill>
                <patternFill>
                  <bgColor rgb="FFF39C12"/>
                </patternFill>
              </fill>
            </x14:dxf>
          </x14:cfRule>
          <x14:cfRule type="cellIs" priority="46" operator="equal" id="{ED6A3E27-894B-459E-8D68-8049E89534CB}">
            <xm:f>Values!$A$26</xm:f>
            <x14:dxf>
              <fill>
                <patternFill>
                  <bgColor rgb="FFE67E22"/>
                </patternFill>
              </fill>
            </x14:dxf>
          </x14:cfRule>
          <x14:cfRule type="cellIs" priority="47" operator="equal" id="{B2D079BE-EFA4-4BD9-97D6-5EAF66140CF6}">
            <xm:f>Values!$A$25</xm:f>
            <x14:dxf>
              <fill>
                <patternFill>
                  <bgColor rgb="FFE74C3C"/>
                </patternFill>
              </fill>
            </x14:dxf>
          </x14:cfRule>
          <xm:sqref>I23</xm:sqref>
        </x14:conditionalFormatting>
        <x14:conditionalFormatting xmlns:xm="http://schemas.microsoft.com/office/excel/2006/main">
          <x14:cfRule type="cellIs" priority="44" operator="equal" id="{5208687C-F006-4CD6-B2E3-697DD17ADF6C}">
            <xm:f>Values!$A$28</xm:f>
            <x14:dxf>
              <fill>
                <patternFill>
                  <bgColor rgb="FFF1C40F"/>
                </patternFill>
              </fill>
            </x14:dxf>
          </x14:cfRule>
          <xm:sqref>I23</xm:sqref>
        </x14:conditionalFormatting>
        <x14:conditionalFormatting xmlns:xm="http://schemas.microsoft.com/office/excel/2006/main">
          <x14:cfRule type="cellIs" priority="36" operator="equal" id="{57C6EC6C-2EAC-4A0C-B9CB-17B48F13F149}">
            <xm:f>Values!$A$8</xm:f>
            <x14:dxf>
              <fill>
                <patternFill>
                  <bgColor rgb="FF27AE60"/>
                </patternFill>
              </fill>
            </x14:dxf>
          </x14:cfRule>
          <x14:cfRule type="cellIs" priority="37" operator="equal" id="{9FEB39D7-DFCC-4DC9-B462-06BF5A0A7876}">
            <xm:f>Values!$A$7</xm:f>
            <x14:dxf>
              <fill>
                <patternFill>
                  <bgColor rgb="FFF1C40F"/>
                </patternFill>
              </fill>
            </x14:dxf>
          </x14:cfRule>
          <x14:cfRule type="cellIs" priority="38" operator="equal" id="{B5D76B7A-814B-4807-AB0B-864832366A8F}">
            <xm:f>Values!$A$6</xm:f>
            <x14:dxf>
              <fill>
                <patternFill>
                  <bgColor rgb="FFF39C12"/>
                </patternFill>
              </fill>
            </x14:dxf>
          </x14:cfRule>
          <x14:cfRule type="cellIs" priority="39" operator="equal" id="{3912F07E-5C70-43EF-AA97-538DEBD7630F}">
            <xm:f>Values!$A$5</xm:f>
            <x14:dxf>
              <fill>
                <patternFill>
                  <bgColor rgb="FFE67E22"/>
                </patternFill>
              </fill>
            </x14:dxf>
          </x14:cfRule>
          <x14:cfRule type="cellIs" priority="40" operator="equal" id="{53541E42-4656-447E-ABA6-B16D3159B11A}">
            <xm:f>Values!$A$4</xm:f>
            <x14:dxf>
              <fill>
                <patternFill>
                  <bgColor rgb="FFE74C3C"/>
                </patternFill>
              </fill>
            </x14:dxf>
          </x14:cfRule>
          <xm:sqref>F24</xm:sqref>
        </x14:conditionalFormatting>
        <x14:conditionalFormatting xmlns:xm="http://schemas.microsoft.com/office/excel/2006/main">
          <x14:cfRule type="cellIs" priority="21" operator="equal" id="{CE8E9EE3-C372-4B82-8EBE-D56783EF878B}">
            <xm:f>Values!$A$15</xm:f>
            <x14:dxf>
              <fill>
                <patternFill>
                  <bgColor rgb="FF27AE60"/>
                </patternFill>
              </fill>
            </x14:dxf>
          </x14:cfRule>
          <x14:cfRule type="cellIs" priority="32" operator="equal" id="{169BD46F-8402-474C-9035-078F188E5D48}">
            <xm:f>Values!$A$14</xm:f>
            <x14:dxf>
              <fill>
                <patternFill>
                  <bgColor rgb="FFF1C40F"/>
                </patternFill>
              </fill>
            </x14:dxf>
          </x14:cfRule>
          <x14:cfRule type="cellIs" priority="33" operator="equal" id="{653FAD67-F323-43DE-89AF-ABDFDD81B1F1}">
            <xm:f>Values!$A$13</xm:f>
            <x14:dxf>
              <fill>
                <patternFill>
                  <bgColor rgb="FFF39C12"/>
                </patternFill>
              </fill>
            </x14:dxf>
          </x14:cfRule>
          <x14:cfRule type="cellIs" priority="34" operator="equal" id="{BB22959F-779E-440E-996D-7CC0B6C8A493}">
            <xm:f>Values!$A$12</xm:f>
            <x14:dxf>
              <fill>
                <patternFill>
                  <bgColor rgb="FFE67E22"/>
                </patternFill>
              </fill>
            </x14:dxf>
          </x14:cfRule>
          <x14:cfRule type="cellIs" priority="35" operator="equal" id="{D0EEEEC6-2676-46AB-A8D2-ABF20BF286F7}">
            <xm:f>Values!$A$11</xm:f>
            <x14:dxf>
              <fill>
                <patternFill>
                  <bgColor rgb="FFE74C3C"/>
                </patternFill>
              </fill>
            </x14:dxf>
          </x14:cfRule>
          <xm:sqref>G24</xm:sqref>
        </x14:conditionalFormatting>
        <x14:conditionalFormatting xmlns:xm="http://schemas.microsoft.com/office/excel/2006/main">
          <x14:cfRule type="cellIs" priority="22" operator="equal" id="{0191FF65-69B5-47FC-8564-EF5615C3EDB5}">
            <xm:f>Values!$A$22</xm:f>
            <x14:dxf>
              <fill>
                <patternFill>
                  <bgColor rgb="FF27B060"/>
                </patternFill>
              </fill>
            </x14:dxf>
          </x14:cfRule>
          <x14:cfRule type="cellIs" priority="28" operator="equal" id="{FC6905BB-6D3A-4FED-975F-3368E2C4F9C1}">
            <xm:f>Values!$A$21</xm:f>
            <x14:dxf>
              <fill>
                <patternFill>
                  <bgColor rgb="FFF1C40F"/>
                </patternFill>
              </fill>
            </x14:dxf>
          </x14:cfRule>
          <x14:cfRule type="cellIs" priority="29" operator="equal" id="{183B6CF9-22D5-4E02-8DC5-9A2EB539E519}">
            <xm:f>Values!$A$20</xm:f>
            <x14:dxf>
              <fill>
                <patternFill>
                  <bgColor rgb="FFF39C12"/>
                </patternFill>
              </fill>
            </x14:dxf>
          </x14:cfRule>
          <x14:cfRule type="cellIs" priority="30" operator="equal" id="{4A16AD66-F7BE-4270-8611-411803225A6F}">
            <xm:f>Values!$A$19</xm:f>
            <x14:dxf>
              <fill>
                <patternFill>
                  <bgColor rgb="FFE67E22"/>
                </patternFill>
              </fill>
            </x14:dxf>
          </x14:cfRule>
          <x14:cfRule type="cellIs" priority="31" operator="equal" id="{153D3A5B-D3D3-4D3F-9C85-AAF523172572}">
            <xm:f>Values!$A$18</xm:f>
            <x14:dxf>
              <fill>
                <patternFill>
                  <bgColor rgb="FFE74C3C"/>
                </patternFill>
              </fill>
            </x14:dxf>
          </x14:cfRule>
          <xm:sqref>H24</xm:sqref>
        </x14:conditionalFormatting>
        <x14:conditionalFormatting xmlns:xm="http://schemas.microsoft.com/office/excel/2006/main">
          <x14:cfRule type="cellIs" priority="23" operator="equal" id="{623E12BB-8AEF-46A3-B0BB-A410599C2D02}">
            <xm:f>Values!$A$29</xm:f>
            <x14:dxf>
              <fill>
                <patternFill>
                  <bgColor rgb="FF27AE60"/>
                </patternFill>
              </fill>
            </x14:dxf>
          </x14:cfRule>
          <x14:cfRule type="cellIs" priority="25" operator="equal" id="{EC6A18B8-2D99-4307-BBAA-A2CF9CAEF357}">
            <xm:f>Values!$A$27</xm:f>
            <x14:dxf>
              <fill>
                <patternFill>
                  <bgColor rgb="FFF39C12"/>
                </patternFill>
              </fill>
            </x14:dxf>
          </x14:cfRule>
          <x14:cfRule type="cellIs" priority="26" operator="equal" id="{11FE15F3-8FAD-47AC-8830-7D5771A2741F}">
            <xm:f>Values!$A$26</xm:f>
            <x14:dxf>
              <fill>
                <patternFill>
                  <bgColor rgb="FFE67E22"/>
                </patternFill>
              </fill>
            </x14:dxf>
          </x14:cfRule>
          <x14:cfRule type="cellIs" priority="27" operator="equal" id="{37B8B9EC-1C4D-461D-9355-E48BECA5316E}">
            <xm:f>Values!$A$25</xm:f>
            <x14:dxf>
              <fill>
                <patternFill>
                  <bgColor rgb="FFE74C3C"/>
                </patternFill>
              </fill>
            </x14:dxf>
          </x14:cfRule>
          <xm:sqref>I24</xm:sqref>
        </x14:conditionalFormatting>
        <x14:conditionalFormatting xmlns:xm="http://schemas.microsoft.com/office/excel/2006/main">
          <x14:cfRule type="cellIs" priority="24" operator="equal" id="{E2101E7E-9D2A-4812-A1DF-33745142DD85}">
            <xm:f>Values!$A$28</xm:f>
            <x14:dxf>
              <fill>
                <patternFill>
                  <bgColor rgb="FFF1C40F"/>
                </patternFill>
              </fill>
            </x14:dxf>
          </x14:cfRule>
          <xm:sqref>I24</xm:sqref>
        </x14:conditionalFormatting>
        <x14:conditionalFormatting xmlns:xm="http://schemas.microsoft.com/office/excel/2006/main">
          <x14:cfRule type="cellIs" priority="16" operator="equal" id="{8521CA5D-C17C-4201-8169-D4458DA9406E}">
            <xm:f>Values!$A$8</xm:f>
            <x14:dxf>
              <fill>
                <patternFill>
                  <bgColor rgb="FF27AE60"/>
                </patternFill>
              </fill>
            </x14:dxf>
          </x14:cfRule>
          <x14:cfRule type="cellIs" priority="17" operator="equal" id="{351E0CE5-22EC-4951-846C-B573A38E117F}">
            <xm:f>Values!$A$7</xm:f>
            <x14:dxf>
              <fill>
                <patternFill>
                  <bgColor rgb="FFF1C40F"/>
                </patternFill>
              </fill>
            </x14:dxf>
          </x14:cfRule>
          <x14:cfRule type="cellIs" priority="18" operator="equal" id="{825D4AE3-944F-4D3E-B25B-A5EE5AF316C7}">
            <xm:f>Values!$A$6</xm:f>
            <x14:dxf>
              <fill>
                <patternFill>
                  <bgColor rgb="FFF39C12"/>
                </patternFill>
              </fill>
            </x14:dxf>
          </x14:cfRule>
          <x14:cfRule type="cellIs" priority="19" operator="equal" id="{F870FB6B-3DF7-4F82-9DDD-48E35C122644}">
            <xm:f>Values!$A$5</xm:f>
            <x14:dxf>
              <fill>
                <patternFill>
                  <bgColor rgb="FFE67E22"/>
                </patternFill>
              </fill>
            </x14:dxf>
          </x14:cfRule>
          <x14:cfRule type="cellIs" priority="20" operator="equal" id="{7CA89486-707F-497E-AB54-BF60BAF39AC8}">
            <xm:f>Values!$A$4</xm:f>
            <x14:dxf>
              <fill>
                <patternFill>
                  <bgColor rgb="FFE74C3C"/>
                </patternFill>
              </fill>
            </x14:dxf>
          </x14:cfRule>
          <xm:sqref>F25</xm:sqref>
        </x14:conditionalFormatting>
        <x14:conditionalFormatting xmlns:xm="http://schemas.microsoft.com/office/excel/2006/main">
          <x14:cfRule type="cellIs" priority="1" operator="equal" id="{E4C85385-AC47-4266-BBE4-1AB610699945}">
            <xm:f>Values!$A$15</xm:f>
            <x14:dxf>
              <fill>
                <patternFill>
                  <bgColor rgb="FF27AE60"/>
                </patternFill>
              </fill>
            </x14:dxf>
          </x14:cfRule>
          <x14:cfRule type="cellIs" priority="12" operator="equal" id="{926BEAAF-A773-475A-B257-206E8588128C}">
            <xm:f>Values!$A$14</xm:f>
            <x14:dxf>
              <fill>
                <patternFill>
                  <bgColor rgb="FFF1C40F"/>
                </patternFill>
              </fill>
            </x14:dxf>
          </x14:cfRule>
          <x14:cfRule type="cellIs" priority="13" operator="equal" id="{B14FF2E2-3A1F-42D8-AEDF-CC1857FFBA1B}">
            <xm:f>Values!$A$13</xm:f>
            <x14:dxf>
              <fill>
                <patternFill>
                  <bgColor rgb="FFF39C12"/>
                </patternFill>
              </fill>
            </x14:dxf>
          </x14:cfRule>
          <x14:cfRule type="cellIs" priority="14" operator="equal" id="{6678FD15-3482-450B-9006-A043394FC410}">
            <xm:f>Values!$A$12</xm:f>
            <x14:dxf>
              <fill>
                <patternFill>
                  <bgColor rgb="FFE67E22"/>
                </patternFill>
              </fill>
            </x14:dxf>
          </x14:cfRule>
          <x14:cfRule type="cellIs" priority="15" operator="equal" id="{4CA85475-3BFE-4517-8622-5923C179A64D}">
            <xm:f>Values!$A$11</xm:f>
            <x14:dxf>
              <fill>
                <patternFill>
                  <bgColor rgb="FFE74C3C"/>
                </patternFill>
              </fill>
            </x14:dxf>
          </x14:cfRule>
          <xm:sqref>G25</xm:sqref>
        </x14:conditionalFormatting>
        <x14:conditionalFormatting xmlns:xm="http://schemas.microsoft.com/office/excel/2006/main">
          <x14:cfRule type="cellIs" priority="2" operator="equal" id="{55FF83F1-7902-4C48-8567-85CD4A650662}">
            <xm:f>Values!$A$22</xm:f>
            <x14:dxf>
              <fill>
                <patternFill>
                  <bgColor rgb="FF27B060"/>
                </patternFill>
              </fill>
            </x14:dxf>
          </x14:cfRule>
          <x14:cfRule type="cellIs" priority="8" operator="equal" id="{8D42AF74-7975-4A1B-AAB0-66EF85462085}">
            <xm:f>Values!$A$21</xm:f>
            <x14:dxf>
              <fill>
                <patternFill>
                  <bgColor rgb="FFF1C40F"/>
                </patternFill>
              </fill>
            </x14:dxf>
          </x14:cfRule>
          <x14:cfRule type="cellIs" priority="9" operator="equal" id="{94546877-0DFE-4DEB-B18C-091B28BBA423}">
            <xm:f>Values!$A$20</xm:f>
            <x14:dxf>
              <fill>
                <patternFill>
                  <bgColor rgb="FFF39C12"/>
                </patternFill>
              </fill>
            </x14:dxf>
          </x14:cfRule>
          <x14:cfRule type="cellIs" priority="10" operator="equal" id="{908A0DEE-8E6C-4BB9-93AB-E675EDFFD0F9}">
            <xm:f>Values!$A$19</xm:f>
            <x14:dxf>
              <fill>
                <patternFill>
                  <bgColor rgb="FFE67E22"/>
                </patternFill>
              </fill>
            </x14:dxf>
          </x14:cfRule>
          <x14:cfRule type="cellIs" priority="11" operator="equal" id="{981A7E3B-FD68-4A62-B85B-3C7CBA33D6A9}">
            <xm:f>Values!$A$18</xm:f>
            <x14:dxf>
              <fill>
                <patternFill>
                  <bgColor rgb="FFE74C3C"/>
                </patternFill>
              </fill>
            </x14:dxf>
          </x14:cfRule>
          <xm:sqref>H25</xm:sqref>
        </x14:conditionalFormatting>
        <x14:conditionalFormatting xmlns:xm="http://schemas.microsoft.com/office/excel/2006/main">
          <x14:cfRule type="cellIs" priority="3" operator="equal" id="{B54E7F57-F414-4087-A739-363086C70376}">
            <xm:f>Values!$A$29</xm:f>
            <x14:dxf>
              <fill>
                <patternFill>
                  <bgColor rgb="FF27AE60"/>
                </patternFill>
              </fill>
            </x14:dxf>
          </x14:cfRule>
          <x14:cfRule type="cellIs" priority="5" operator="equal" id="{70E04576-405B-4CD0-AA3F-4594B2772867}">
            <xm:f>Values!$A$27</xm:f>
            <x14:dxf>
              <fill>
                <patternFill>
                  <bgColor rgb="FFF39C12"/>
                </patternFill>
              </fill>
            </x14:dxf>
          </x14:cfRule>
          <x14:cfRule type="cellIs" priority="6" operator="equal" id="{76581896-B415-4BF1-8D62-219490B7AAEF}">
            <xm:f>Values!$A$26</xm:f>
            <x14:dxf>
              <fill>
                <patternFill>
                  <bgColor rgb="FFE67E22"/>
                </patternFill>
              </fill>
            </x14:dxf>
          </x14:cfRule>
          <x14:cfRule type="cellIs" priority="7" operator="equal" id="{7C8601E2-6F9F-48B4-BEF9-4EFC5FEF0A32}">
            <xm:f>Values!$A$25</xm:f>
            <x14:dxf>
              <fill>
                <patternFill>
                  <bgColor rgb="FFE74C3C"/>
                </patternFill>
              </fill>
            </x14:dxf>
          </x14:cfRule>
          <xm:sqref>I25</xm:sqref>
        </x14:conditionalFormatting>
        <x14:conditionalFormatting xmlns:xm="http://schemas.microsoft.com/office/excel/2006/main">
          <x14:cfRule type="cellIs" priority="4" operator="equal" id="{AC242AFD-5E38-4564-9BC7-9D01990F1BF9}">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topLeftCell="B1"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289</v>
      </c>
      <c r="B1" s="32"/>
      <c r="C1" s="32"/>
      <c r="D1" s="32"/>
      <c r="E1" s="32"/>
      <c r="F1" s="32"/>
      <c r="G1" s="32"/>
      <c r="H1" s="32"/>
      <c r="I1" s="32"/>
    </row>
    <row r="3" spans="1:9">
      <c r="C3"/>
      <c r="D3"/>
    </row>
    <row r="4" spans="1:9">
      <c r="C4"/>
      <c r="D4"/>
    </row>
    <row r="5" spans="1:9">
      <c r="C5" s="33" t="s">
        <v>46</v>
      </c>
      <c r="D5" s="33"/>
      <c r="E5" s="21">
        <f>G31</f>
        <v>0.22500000000000001</v>
      </c>
    </row>
    <row r="6" spans="1:9">
      <c r="C6"/>
      <c r="D6"/>
    </row>
    <row r="7" spans="1:9">
      <c r="C7" s="41" t="s">
        <v>47</v>
      </c>
      <c r="D7" s="41"/>
      <c r="E7" s="20">
        <f>H31</f>
        <v>0.77500000000000002</v>
      </c>
    </row>
    <row r="20" spans="1:14" s="19" customFormat="1" ht="30">
      <c r="A20" s="15" t="s">
        <v>2</v>
      </c>
      <c r="B20" s="15" t="s">
        <v>92</v>
      </c>
      <c r="C20" s="15" t="s">
        <v>48</v>
      </c>
      <c r="D20" s="18" t="s">
        <v>115</v>
      </c>
      <c r="E20" s="15" t="s">
        <v>3</v>
      </c>
      <c r="F20" s="15" t="s">
        <v>49</v>
      </c>
      <c r="G20" s="15" t="s">
        <v>7</v>
      </c>
      <c r="H20" s="18" t="s">
        <v>50</v>
      </c>
      <c r="I20" s="15" t="s">
        <v>11</v>
      </c>
    </row>
    <row r="21" spans="1:14" ht="60">
      <c r="A21" s="6">
        <v>11.1</v>
      </c>
      <c r="B21" s="28" t="s">
        <v>209</v>
      </c>
      <c r="C21" s="29" t="s">
        <v>278</v>
      </c>
      <c r="D21" s="4" t="s">
        <v>114</v>
      </c>
      <c r="E21" s="30" t="s">
        <v>312</v>
      </c>
      <c r="F21" s="5" t="s">
        <v>52</v>
      </c>
      <c r="G21" s="5" t="s">
        <v>53</v>
      </c>
      <c r="H21" s="31" t="s">
        <v>57</v>
      </c>
      <c r="I21" s="31" t="s">
        <v>57</v>
      </c>
      <c r="K21" s="12">
        <f t="shared" ref="K21:K22" si="0">IF(F21="No Policy",0,IF(F21="Informal Policy",0.25,IF(F21="Partial Written Policy",0.5,IF(F21="Written Policy",0.75,IF(F21="Approved Written Policy",1,"INVALID")))))</f>
        <v>0</v>
      </c>
      <c r="L21" s="12">
        <f t="shared" ref="L21:L22" si="1">IF(G21="Not Implemented",0,IF(G21="Parts of Policy Implemented",0.25,IF(G21="Implemented on Some Systems",0.5,IF(G21="Implemented on Most Systems",0.75,IF(G21="Implemented on All Systems",1,"INVALID")))))</f>
        <v>0</v>
      </c>
      <c r="M21" s="12"/>
      <c r="N21" s="12"/>
    </row>
    <row r="22" spans="1:14" ht="30">
      <c r="A22" s="6">
        <v>11.2</v>
      </c>
      <c r="B22" s="28" t="s">
        <v>210</v>
      </c>
      <c r="C22" s="29" t="s">
        <v>278</v>
      </c>
      <c r="D22" s="4" t="s">
        <v>114</v>
      </c>
      <c r="E22" s="30" t="s">
        <v>312</v>
      </c>
      <c r="F22" s="5" t="s">
        <v>75</v>
      </c>
      <c r="G22" s="5" t="s">
        <v>78</v>
      </c>
      <c r="H22" s="5" t="s">
        <v>83</v>
      </c>
      <c r="I22" s="5" t="s">
        <v>88</v>
      </c>
      <c r="K22" s="12">
        <f t="shared" si="0"/>
        <v>1</v>
      </c>
      <c r="L22" s="12">
        <f t="shared" si="1"/>
        <v>0.5</v>
      </c>
      <c r="M22" s="12">
        <f t="shared" ref="M22" si="2">IF(H22="Not Automated",0,IF(H22="Parts of Policy Automated",0.25,IF(H22="Automated on Some Systems",0.5,IF(H22="Automated on Most Systems",0.75,IF(H22="Automated on All Systems",1,"INVALID")))))</f>
        <v>0.5</v>
      </c>
      <c r="N22" s="12">
        <f t="shared" ref="N22" si="3">IF(I22="Not Reported",0,IF(I22="Parts of Policy Reported",0.25,IF(I22="Reported on Some Systems",0.5,IF(I22="Reported on Most Systems",0.75,IF(I22="Reported on All Systems",1,"INVALID")))))</f>
        <v>0.5</v>
      </c>
    </row>
    <row r="23" spans="1:14" ht="30">
      <c r="A23" s="6">
        <v>11.3</v>
      </c>
      <c r="B23" s="28" t="s">
        <v>211</v>
      </c>
      <c r="C23" s="29" t="s">
        <v>58</v>
      </c>
      <c r="D23" s="4" t="s">
        <v>114</v>
      </c>
      <c r="E23" s="30" t="s">
        <v>312</v>
      </c>
      <c r="F23" s="5" t="s">
        <v>52</v>
      </c>
      <c r="G23" s="5" t="s">
        <v>53</v>
      </c>
      <c r="H23" s="5" t="s">
        <v>54</v>
      </c>
      <c r="I23" s="5" t="s">
        <v>55</v>
      </c>
      <c r="K23" s="12">
        <f t="shared" ref="K23:K25" si="4">IF(F23="No Policy",0,IF(F23="Informal Policy",0.25,IF(F23="Partial Written Policy",0.5,IF(F23="Written Policy",0.75,IF(F23="Approved Written Policy",1,"INVALID")))))</f>
        <v>0</v>
      </c>
      <c r="L23" s="12">
        <f t="shared" ref="L23:L25" si="5">IF(G23="Not Implemented",0,IF(G23="Parts of Policy Implemented",0.25,IF(G23="Implemented on Some Systems",0.5,IF(G23="Implemented on Most Systems",0.75,IF(G23="Implemented on All Systems",1,"INVALID")))))</f>
        <v>0</v>
      </c>
      <c r="M23" s="12">
        <f t="shared" ref="M23:M25" si="6">IF(H23="Not Automated",0,IF(H23="Parts of Policy Automated",0.25,IF(H23="Automated on Some Systems",0.5,IF(H23="Automated on Most Systems",0.75,IF(H23="Automated on All Systems",1,"INVALID")))))</f>
        <v>0</v>
      </c>
      <c r="N23" s="12">
        <f t="shared" ref="N23:N25" si="7">IF(I23="Not Reported",0,IF(I23="Parts of Policy Reported",0.25,IF(I23="Reported on Some Systems",0.5,IF(I23="Reported on Most Systems",0.75,IF(I23="Reported on All Systems",1,"INVALID")))))</f>
        <v>0</v>
      </c>
    </row>
    <row r="24" spans="1:14" ht="45">
      <c r="A24" s="6">
        <v>11.4</v>
      </c>
      <c r="B24" s="28" t="s">
        <v>212</v>
      </c>
      <c r="C24" s="29" t="s">
        <v>278</v>
      </c>
      <c r="D24" s="4" t="s">
        <v>114</v>
      </c>
      <c r="E24" s="30" t="s">
        <v>312</v>
      </c>
      <c r="F24" s="5" t="s">
        <v>75</v>
      </c>
      <c r="G24" s="5" t="s">
        <v>53</v>
      </c>
      <c r="H24" s="5" t="s">
        <v>54</v>
      </c>
      <c r="I24" s="5" t="s">
        <v>55</v>
      </c>
      <c r="K24" s="12">
        <f t="shared" si="4"/>
        <v>1</v>
      </c>
      <c r="L24" s="12">
        <f t="shared" si="5"/>
        <v>0</v>
      </c>
      <c r="M24" s="12">
        <f t="shared" si="6"/>
        <v>0</v>
      </c>
      <c r="N24" s="12">
        <f t="shared" si="7"/>
        <v>0</v>
      </c>
    </row>
    <row r="25" spans="1:14" ht="30">
      <c r="A25" s="6">
        <v>11.5</v>
      </c>
      <c r="B25" s="28" t="s">
        <v>213</v>
      </c>
      <c r="C25" s="29" t="s">
        <v>278</v>
      </c>
      <c r="D25" s="4" t="s">
        <v>113</v>
      </c>
      <c r="E25" s="30" t="s">
        <v>312</v>
      </c>
      <c r="F25" s="5" t="s">
        <v>74</v>
      </c>
      <c r="G25" s="5" t="s">
        <v>53</v>
      </c>
      <c r="H25" s="5" t="s">
        <v>54</v>
      </c>
      <c r="I25" s="5" t="s">
        <v>55</v>
      </c>
      <c r="K25" s="12">
        <f t="shared" si="4"/>
        <v>0.75</v>
      </c>
      <c r="L25" s="12">
        <f t="shared" si="5"/>
        <v>0</v>
      </c>
      <c r="M25" s="12">
        <f t="shared" si="6"/>
        <v>0</v>
      </c>
      <c r="N25" s="12">
        <f t="shared" si="7"/>
        <v>0</v>
      </c>
    </row>
    <row r="27" spans="1:14" hidden="1">
      <c r="E27" s="2" t="s">
        <v>59</v>
      </c>
      <c r="G27" s="13">
        <f>AVERAGE(K21:K25)</f>
        <v>0.55000000000000004</v>
      </c>
      <c r="H27" s="13">
        <f>1-G27</f>
        <v>0.44999999999999996</v>
      </c>
    </row>
    <row r="28" spans="1:14" hidden="1">
      <c r="E28" s="4" t="s">
        <v>60</v>
      </c>
      <c r="F28" s="4"/>
      <c r="G28" s="13">
        <f>AVERAGE(L21:L25)</f>
        <v>0.1</v>
      </c>
      <c r="H28" s="13">
        <f>1-G28</f>
        <v>0.9</v>
      </c>
    </row>
    <row r="29" spans="1:14" hidden="1">
      <c r="E29" s="4" t="s">
        <v>61</v>
      </c>
      <c r="F29" s="4"/>
      <c r="G29" s="13">
        <f>AVERAGE(M21:M25)</f>
        <v>0.125</v>
      </c>
      <c r="H29" s="13">
        <f>1-G29</f>
        <v>0.875</v>
      </c>
    </row>
    <row r="30" spans="1:14" hidden="1">
      <c r="E30" s="4" t="s">
        <v>62</v>
      </c>
      <c r="F30" s="4"/>
      <c r="G30" s="13">
        <f>AVERAGE(N21:N25)</f>
        <v>0.125</v>
      </c>
      <c r="H30" s="13">
        <f>1-G30</f>
        <v>0.875</v>
      </c>
    </row>
    <row r="31" spans="1:14" hidden="1">
      <c r="E31" s="4" t="s">
        <v>63</v>
      </c>
      <c r="F31" s="4"/>
      <c r="G31" s="13">
        <f>AVERAGE(G27:G30)</f>
        <v>0.22500000000000001</v>
      </c>
      <c r="H31" s="13">
        <f>1-G31</f>
        <v>0.77500000000000002</v>
      </c>
    </row>
    <row r="32" spans="1:14" ht="30" hidden="1">
      <c r="E32" s="4" t="s">
        <v>116</v>
      </c>
      <c r="F32" s="4"/>
      <c r="G32" s="23">
        <f>AVERAGE(L21:L24)</f>
        <v>0.125</v>
      </c>
      <c r="H32" s="23">
        <f t="shared" ref="H32:H34" si="8">1-G32</f>
        <v>0.875</v>
      </c>
    </row>
    <row r="33" spans="1:16" ht="30" hidden="1">
      <c r="E33" s="4" t="s">
        <v>117</v>
      </c>
      <c r="F33" s="4"/>
      <c r="G33" s="23">
        <f>AVERAGE(L21:L25)</f>
        <v>0.1</v>
      </c>
      <c r="H33" s="23">
        <f t="shared" si="8"/>
        <v>0.9</v>
      </c>
    </row>
    <row r="34" spans="1:16" ht="30" hidden="1">
      <c r="E34" s="4" t="s">
        <v>118</v>
      </c>
      <c r="F34" s="4"/>
      <c r="G34" s="23">
        <f>AVERAGE(L21:L25)</f>
        <v>0.1</v>
      </c>
      <c r="H34" s="23">
        <f t="shared" si="8"/>
        <v>0.9</v>
      </c>
    </row>
    <row r="36" spans="1:16" ht="30" customHeight="1">
      <c r="A36" s="37"/>
      <c r="B36" s="37"/>
      <c r="C36" s="37"/>
      <c r="D36" s="37"/>
      <c r="E36" s="37"/>
      <c r="F36" s="37"/>
      <c r="G36" s="37"/>
      <c r="H36" s="37"/>
      <c r="I36" s="37"/>
      <c r="J36" s="37"/>
      <c r="K36" s="37"/>
      <c r="L36" s="37"/>
      <c r="M36" s="37"/>
      <c r="N36" s="37"/>
      <c r="O36" s="37"/>
      <c r="P36" s="37"/>
    </row>
  </sheetData>
  <mergeCells count="4">
    <mergeCell ref="A36:P36"/>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62060A4B-4B6F-4C03-85EF-7D6174FB2D0F}">
            <xm:f>Values!$A$8</xm:f>
            <x14:dxf>
              <fill>
                <patternFill>
                  <bgColor rgb="FF27AE60"/>
                </patternFill>
              </fill>
            </x14:dxf>
          </x14:cfRule>
          <x14:cfRule type="cellIs" priority="57" operator="equal" id="{AC36992A-00BD-44AC-A7D9-603FC05D572F}">
            <xm:f>Values!$A$7</xm:f>
            <x14:dxf>
              <fill>
                <patternFill>
                  <bgColor rgb="FFF1C40F"/>
                </patternFill>
              </fill>
            </x14:dxf>
          </x14:cfRule>
          <x14:cfRule type="cellIs" priority="58" operator="equal" id="{D2588B29-B674-4C58-9881-EE7C48FF552A}">
            <xm:f>Values!$A$6</xm:f>
            <x14:dxf>
              <fill>
                <patternFill>
                  <bgColor rgb="FFF39C12"/>
                </patternFill>
              </fill>
            </x14:dxf>
          </x14:cfRule>
          <x14:cfRule type="cellIs" priority="59" operator="equal" id="{AD24A36C-7BCF-4C52-B0AD-2038FBBBAB77}">
            <xm:f>Values!$A$5</xm:f>
            <x14:dxf>
              <fill>
                <patternFill>
                  <bgColor rgb="FFE67E22"/>
                </patternFill>
              </fill>
            </x14:dxf>
          </x14:cfRule>
          <x14:cfRule type="cellIs" priority="60" operator="equal" id="{9CEE40E4-AE20-4CFE-8239-8E7A01A9D679}">
            <xm:f>Values!$A$4</xm:f>
            <x14:dxf>
              <fill>
                <patternFill>
                  <bgColor rgb="FFE74C3C"/>
                </patternFill>
              </fill>
            </x14:dxf>
          </x14:cfRule>
          <xm:sqref>F23:F25</xm:sqref>
        </x14:conditionalFormatting>
        <x14:conditionalFormatting xmlns:xm="http://schemas.microsoft.com/office/excel/2006/main">
          <x14:cfRule type="cellIs" priority="41" operator="equal" id="{F28D2C53-EF4D-421A-A555-A155BE24D1DD}">
            <xm:f>Values!$A$15</xm:f>
            <x14:dxf>
              <fill>
                <patternFill>
                  <bgColor rgb="FF27AE60"/>
                </patternFill>
              </fill>
            </x14:dxf>
          </x14:cfRule>
          <x14:cfRule type="cellIs" priority="52" operator="equal" id="{BEA4F9F4-CC0D-4234-813D-4CA895065A92}">
            <xm:f>Values!$A$14</xm:f>
            <x14:dxf>
              <fill>
                <patternFill>
                  <bgColor rgb="FFF1C40F"/>
                </patternFill>
              </fill>
            </x14:dxf>
          </x14:cfRule>
          <x14:cfRule type="cellIs" priority="53" operator="equal" id="{B04BDD76-8C4C-4ADD-B23A-55EC1AC3D3F0}">
            <xm:f>Values!$A$13</xm:f>
            <x14:dxf>
              <fill>
                <patternFill>
                  <bgColor rgb="FFF39C12"/>
                </patternFill>
              </fill>
            </x14:dxf>
          </x14:cfRule>
          <x14:cfRule type="cellIs" priority="54" operator="equal" id="{8087F78D-5745-45C2-9D48-E94AD6357F69}">
            <xm:f>Values!$A$12</xm:f>
            <x14:dxf>
              <fill>
                <patternFill>
                  <bgColor rgb="FFE67E22"/>
                </patternFill>
              </fill>
            </x14:dxf>
          </x14:cfRule>
          <x14:cfRule type="cellIs" priority="55" operator="equal" id="{062ED7F1-6775-46D2-B953-6E37D8C6BC1A}">
            <xm:f>Values!$A$11</xm:f>
            <x14:dxf>
              <fill>
                <patternFill>
                  <bgColor rgb="FFE74C3C"/>
                </patternFill>
              </fill>
            </x14:dxf>
          </x14:cfRule>
          <xm:sqref>G23:G25</xm:sqref>
        </x14:conditionalFormatting>
        <x14:conditionalFormatting xmlns:xm="http://schemas.microsoft.com/office/excel/2006/main">
          <x14:cfRule type="cellIs" priority="42" operator="equal" id="{CADE3FE1-5491-476A-960A-174E0C37CD70}">
            <xm:f>Values!$A$22</xm:f>
            <x14:dxf>
              <fill>
                <patternFill>
                  <bgColor rgb="FF27B060"/>
                </patternFill>
              </fill>
            </x14:dxf>
          </x14:cfRule>
          <x14:cfRule type="cellIs" priority="48" operator="equal" id="{35380F0E-CA46-4CB6-A844-B3D0F0E50178}">
            <xm:f>Values!$A$21</xm:f>
            <x14:dxf>
              <fill>
                <patternFill>
                  <bgColor rgb="FFF1C40F"/>
                </patternFill>
              </fill>
            </x14:dxf>
          </x14:cfRule>
          <x14:cfRule type="cellIs" priority="49" operator="equal" id="{948098EE-448F-4991-9CA5-EC9417D4D447}">
            <xm:f>Values!$A$20</xm:f>
            <x14:dxf>
              <fill>
                <patternFill>
                  <bgColor rgb="FFF39C12"/>
                </patternFill>
              </fill>
            </x14:dxf>
          </x14:cfRule>
          <x14:cfRule type="cellIs" priority="50" operator="equal" id="{77E21128-A2CC-4563-838A-D9B61BEC29B8}">
            <xm:f>Values!$A$19</xm:f>
            <x14:dxf>
              <fill>
                <patternFill>
                  <bgColor rgb="FFE67E22"/>
                </patternFill>
              </fill>
            </x14:dxf>
          </x14:cfRule>
          <x14:cfRule type="cellIs" priority="51" operator="equal" id="{E6D9135C-4F8D-4C1C-978B-B174B9A964D8}">
            <xm:f>Values!$A$18</xm:f>
            <x14:dxf>
              <fill>
                <patternFill>
                  <bgColor rgb="FFE74C3C"/>
                </patternFill>
              </fill>
            </x14:dxf>
          </x14:cfRule>
          <xm:sqref>H23:H25</xm:sqref>
        </x14:conditionalFormatting>
        <x14:conditionalFormatting xmlns:xm="http://schemas.microsoft.com/office/excel/2006/main">
          <x14:cfRule type="cellIs" priority="43" operator="equal" id="{E1429F27-F477-4676-9DBE-F39F8B7F35EC}">
            <xm:f>Values!$A$29</xm:f>
            <x14:dxf>
              <fill>
                <patternFill>
                  <bgColor rgb="FF27AE60"/>
                </patternFill>
              </fill>
            </x14:dxf>
          </x14:cfRule>
          <x14:cfRule type="cellIs" priority="45" operator="equal" id="{623AC341-8714-4C85-B0E6-5F156107C6BC}">
            <xm:f>Values!$A$27</xm:f>
            <x14:dxf>
              <fill>
                <patternFill>
                  <bgColor rgb="FFF39C12"/>
                </patternFill>
              </fill>
            </x14:dxf>
          </x14:cfRule>
          <x14:cfRule type="cellIs" priority="46" operator="equal" id="{5D975DBB-E38C-4856-959A-9C5B2E200333}">
            <xm:f>Values!$A$26</xm:f>
            <x14:dxf>
              <fill>
                <patternFill>
                  <bgColor rgb="FFE67E22"/>
                </patternFill>
              </fill>
            </x14:dxf>
          </x14:cfRule>
          <x14:cfRule type="cellIs" priority="47" operator="equal" id="{06B48B11-1D1B-4E9B-9EE2-2A4523B68132}">
            <xm:f>Values!$A$25</xm:f>
            <x14:dxf>
              <fill>
                <patternFill>
                  <bgColor rgb="FFE74C3C"/>
                </patternFill>
              </fill>
            </x14:dxf>
          </x14:cfRule>
          <xm:sqref>I23:I25</xm:sqref>
        </x14:conditionalFormatting>
        <x14:conditionalFormatting xmlns:xm="http://schemas.microsoft.com/office/excel/2006/main">
          <x14:cfRule type="cellIs" priority="44" operator="equal" id="{4AC9DFBA-DBCA-45FC-8F17-10D4D328CAD0}">
            <xm:f>Values!$A$28</xm:f>
            <x14:dxf>
              <fill>
                <patternFill>
                  <bgColor rgb="FFF1C40F"/>
                </patternFill>
              </fill>
            </x14:dxf>
          </x14:cfRule>
          <xm:sqref>I23:I25</xm:sqref>
        </x14:conditionalFormatting>
        <x14:conditionalFormatting xmlns:xm="http://schemas.microsoft.com/office/excel/2006/main">
          <x14:cfRule type="cellIs" priority="36" operator="equal" id="{27DBC3E5-F9AC-4A70-954C-66B94AF1A450}">
            <xm:f>Values!$A$8</xm:f>
            <x14:dxf>
              <fill>
                <patternFill>
                  <bgColor rgb="FF27AE60"/>
                </patternFill>
              </fill>
            </x14:dxf>
          </x14:cfRule>
          <x14:cfRule type="cellIs" priority="37" operator="equal" id="{4B809FF9-FD98-42E0-95D5-2E892691643C}">
            <xm:f>Values!$A$7</xm:f>
            <x14:dxf>
              <fill>
                <patternFill>
                  <bgColor rgb="FFF1C40F"/>
                </patternFill>
              </fill>
            </x14:dxf>
          </x14:cfRule>
          <x14:cfRule type="cellIs" priority="38" operator="equal" id="{67A7D2DB-FDEC-451F-92C2-3EF305B1E42D}">
            <xm:f>Values!$A$6</xm:f>
            <x14:dxf>
              <fill>
                <patternFill>
                  <bgColor rgb="FFF39C12"/>
                </patternFill>
              </fill>
            </x14:dxf>
          </x14:cfRule>
          <x14:cfRule type="cellIs" priority="39" operator="equal" id="{F5342940-FD83-4064-B3DE-2840811ACF5C}">
            <xm:f>Values!$A$5</xm:f>
            <x14:dxf>
              <fill>
                <patternFill>
                  <bgColor rgb="FFE67E22"/>
                </patternFill>
              </fill>
            </x14:dxf>
          </x14:cfRule>
          <x14:cfRule type="cellIs" priority="40" operator="equal" id="{BDD0ED36-2B48-42B5-BF44-6E1D89E326BA}">
            <xm:f>Values!$A$4</xm:f>
            <x14:dxf>
              <fill>
                <patternFill>
                  <bgColor rgb="FFE74C3C"/>
                </patternFill>
              </fill>
            </x14:dxf>
          </x14:cfRule>
          <xm:sqref>F21</xm:sqref>
        </x14:conditionalFormatting>
        <x14:conditionalFormatting xmlns:xm="http://schemas.microsoft.com/office/excel/2006/main">
          <x14:cfRule type="cellIs" priority="21" operator="equal" id="{3ECB89CD-CDF8-4C2A-965D-B5C4848BBD6F}">
            <xm:f>Values!$A$15</xm:f>
            <x14:dxf>
              <fill>
                <patternFill>
                  <bgColor rgb="FF27AE60"/>
                </patternFill>
              </fill>
            </x14:dxf>
          </x14:cfRule>
          <x14:cfRule type="cellIs" priority="32" operator="equal" id="{41A99C2D-FB09-4BA1-8567-494AB0824832}">
            <xm:f>Values!$A$14</xm:f>
            <x14:dxf>
              <fill>
                <patternFill>
                  <bgColor rgb="FFF1C40F"/>
                </patternFill>
              </fill>
            </x14:dxf>
          </x14:cfRule>
          <x14:cfRule type="cellIs" priority="33" operator="equal" id="{5FA26A15-58CC-437D-94CB-3A19E7EE97BB}">
            <xm:f>Values!$A$13</xm:f>
            <x14:dxf>
              <fill>
                <patternFill>
                  <bgColor rgb="FFF39C12"/>
                </patternFill>
              </fill>
            </x14:dxf>
          </x14:cfRule>
          <x14:cfRule type="cellIs" priority="34" operator="equal" id="{60760208-4DE2-470C-BFAA-DA314E46456D}">
            <xm:f>Values!$A$12</xm:f>
            <x14:dxf>
              <fill>
                <patternFill>
                  <bgColor rgb="FFE67E22"/>
                </patternFill>
              </fill>
            </x14:dxf>
          </x14:cfRule>
          <x14:cfRule type="cellIs" priority="35" operator="equal" id="{71945FE5-99A0-450F-9193-411450A68242}">
            <xm:f>Values!$A$11</xm:f>
            <x14:dxf>
              <fill>
                <patternFill>
                  <bgColor rgb="FFE74C3C"/>
                </patternFill>
              </fill>
            </x14:dxf>
          </x14:cfRule>
          <xm:sqref>G21</xm:sqref>
        </x14:conditionalFormatting>
        <x14:conditionalFormatting xmlns:xm="http://schemas.microsoft.com/office/excel/2006/main">
          <x14:cfRule type="cellIs" priority="16" operator="equal" id="{52D4A27A-1BBD-4F6F-97D4-E52A3753BF2C}">
            <xm:f>Values!$A$8</xm:f>
            <x14:dxf>
              <fill>
                <patternFill>
                  <bgColor rgb="FF27AE60"/>
                </patternFill>
              </fill>
            </x14:dxf>
          </x14:cfRule>
          <x14:cfRule type="cellIs" priority="17" operator="equal" id="{25CFCE6F-11AE-438B-A8E7-19C2A47752C0}">
            <xm:f>Values!$A$7</xm:f>
            <x14:dxf>
              <fill>
                <patternFill>
                  <bgColor rgb="FFF1C40F"/>
                </patternFill>
              </fill>
            </x14:dxf>
          </x14:cfRule>
          <x14:cfRule type="cellIs" priority="18" operator="equal" id="{5EFC69C9-45A0-41C7-862A-B633E07C23FE}">
            <xm:f>Values!$A$6</xm:f>
            <x14:dxf>
              <fill>
                <patternFill>
                  <bgColor rgb="FFF39C12"/>
                </patternFill>
              </fill>
            </x14:dxf>
          </x14:cfRule>
          <x14:cfRule type="cellIs" priority="19" operator="equal" id="{7B641F59-E6C7-41B0-B3BC-63C95CEA0243}">
            <xm:f>Values!$A$5</xm:f>
            <x14:dxf>
              <fill>
                <patternFill>
                  <bgColor rgb="FFE67E22"/>
                </patternFill>
              </fill>
            </x14:dxf>
          </x14:cfRule>
          <x14:cfRule type="cellIs" priority="20" operator="equal" id="{B1B9EE0E-CC6A-44DF-81C2-0E73BFA313A1}">
            <xm:f>Values!$A$4</xm:f>
            <x14:dxf>
              <fill>
                <patternFill>
                  <bgColor rgb="FFE74C3C"/>
                </patternFill>
              </fill>
            </x14:dxf>
          </x14:cfRule>
          <xm:sqref>F22</xm:sqref>
        </x14:conditionalFormatting>
        <x14:conditionalFormatting xmlns:xm="http://schemas.microsoft.com/office/excel/2006/main">
          <x14:cfRule type="cellIs" priority="1" operator="equal" id="{56D6E25D-E6E7-45C0-B264-FBD0CF1287CA}">
            <xm:f>Values!$A$15</xm:f>
            <x14:dxf>
              <fill>
                <patternFill>
                  <bgColor rgb="FF27AE60"/>
                </patternFill>
              </fill>
            </x14:dxf>
          </x14:cfRule>
          <x14:cfRule type="cellIs" priority="12" operator="equal" id="{7AFC6960-9973-41BA-A9D0-D128AA54F6E5}">
            <xm:f>Values!$A$14</xm:f>
            <x14:dxf>
              <fill>
                <patternFill>
                  <bgColor rgb="FFF1C40F"/>
                </patternFill>
              </fill>
            </x14:dxf>
          </x14:cfRule>
          <x14:cfRule type="cellIs" priority="13" operator="equal" id="{9C65F304-386A-4561-9279-D87D2D0D8A8E}">
            <xm:f>Values!$A$13</xm:f>
            <x14:dxf>
              <fill>
                <patternFill>
                  <bgColor rgb="FFF39C12"/>
                </patternFill>
              </fill>
            </x14:dxf>
          </x14:cfRule>
          <x14:cfRule type="cellIs" priority="14" operator="equal" id="{626B4870-B6A6-43D4-B3BF-C78947AF38F6}">
            <xm:f>Values!$A$12</xm:f>
            <x14:dxf>
              <fill>
                <patternFill>
                  <bgColor rgb="FFE67E22"/>
                </patternFill>
              </fill>
            </x14:dxf>
          </x14:cfRule>
          <x14:cfRule type="cellIs" priority="15" operator="equal" id="{BABBAFAC-EB0F-42B7-A9F2-AE0AC4C21215}">
            <xm:f>Values!$A$11</xm:f>
            <x14:dxf>
              <fill>
                <patternFill>
                  <bgColor rgb="FFE74C3C"/>
                </patternFill>
              </fill>
            </x14:dxf>
          </x14:cfRule>
          <xm:sqref>G22</xm:sqref>
        </x14:conditionalFormatting>
        <x14:conditionalFormatting xmlns:xm="http://schemas.microsoft.com/office/excel/2006/main">
          <x14:cfRule type="cellIs" priority="2" operator="equal" id="{8C01A39C-23DB-45EF-B09A-5826A99DB3E3}">
            <xm:f>Values!$A$22</xm:f>
            <x14:dxf>
              <fill>
                <patternFill>
                  <bgColor rgb="FF27B060"/>
                </patternFill>
              </fill>
            </x14:dxf>
          </x14:cfRule>
          <x14:cfRule type="cellIs" priority="8" operator="equal" id="{E9BD4DA7-05E6-46B4-B790-FEB42A1AE4C6}">
            <xm:f>Values!$A$21</xm:f>
            <x14:dxf>
              <fill>
                <patternFill>
                  <bgColor rgb="FFF1C40F"/>
                </patternFill>
              </fill>
            </x14:dxf>
          </x14:cfRule>
          <x14:cfRule type="cellIs" priority="9" operator="equal" id="{1F641DF0-75C8-489F-8EB0-D944614267A8}">
            <xm:f>Values!$A$20</xm:f>
            <x14:dxf>
              <fill>
                <patternFill>
                  <bgColor rgb="FFF39C12"/>
                </patternFill>
              </fill>
            </x14:dxf>
          </x14:cfRule>
          <x14:cfRule type="cellIs" priority="10" operator="equal" id="{D9BC60E4-0FF8-48F2-BED7-07E9A797579C}">
            <xm:f>Values!$A$19</xm:f>
            <x14:dxf>
              <fill>
                <patternFill>
                  <bgColor rgb="FFE67E22"/>
                </patternFill>
              </fill>
            </x14:dxf>
          </x14:cfRule>
          <x14:cfRule type="cellIs" priority="11" operator="equal" id="{B8591F0A-095F-4907-AE67-6815C1EA95F8}">
            <xm:f>Values!$A$18</xm:f>
            <x14:dxf>
              <fill>
                <patternFill>
                  <bgColor rgb="FFE74C3C"/>
                </patternFill>
              </fill>
            </x14:dxf>
          </x14:cfRule>
          <xm:sqref>H22</xm:sqref>
        </x14:conditionalFormatting>
        <x14:conditionalFormatting xmlns:xm="http://schemas.microsoft.com/office/excel/2006/main">
          <x14:cfRule type="cellIs" priority="3" operator="equal" id="{607A81DC-4632-4D79-A869-DB0F3D0799B8}">
            <xm:f>Values!$A$29</xm:f>
            <x14:dxf>
              <fill>
                <patternFill>
                  <bgColor rgb="FF27AE60"/>
                </patternFill>
              </fill>
            </x14:dxf>
          </x14:cfRule>
          <x14:cfRule type="cellIs" priority="5" operator="equal" id="{CFDC4855-7062-4E95-9986-BE41822F980B}">
            <xm:f>Values!$A$27</xm:f>
            <x14:dxf>
              <fill>
                <patternFill>
                  <bgColor rgb="FFF39C12"/>
                </patternFill>
              </fill>
            </x14:dxf>
          </x14:cfRule>
          <x14:cfRule type="cellIs" priority="6" operator="equal" id="{EE128BDA-E30C-4249-97D8-6C756C2F30BF}">
            <xm:f>Values!$A$26</xm:f>
            <x14:dxf>
              <fill>
                <patternFill>
                  <bgColor rgb="FFE67E22"/>
                </patternFill>
              </fill>
            </x14:dxf>
          </x14:cfRule>
          <x14:cfRule type="cellIs" priority="7" operator="equal" id="{7BBFE6BF-EBD7-4D9B-AED7-18D1B27F237E}">
            <xm:f>Values!$A$25</xm:f>
            <x14:dxf>
              <fill>
                <patternFill>
                  <bgColor rgb="FFE74C3C"/>
                </patternFill>
              </fill>
            </x14:dxf>
          </x14:cfRule>
          <xm:sqref>I22</xm:sqref>
        </x14:conditionalFormatting>
        <x14:conditionalFormatting xmlns:xm="http://schemas.microsoft.com/office/excel/2006/main">
          <x14:cfRule type="cellIs" priority="4" operator="equal" id="{A1FD840B-5BDF-462B-9DA8-8651C080D132}">
            <xm:f>Values!$A$28</xm:f>
            <x14:dxf>
              <fill>
                <patternFill>
                  <bgColor rgb="FFF1C40F"/>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I22:I25</xm:sqref>
        </x14:dataValidation>
        <x14:dataValidation type="list" allowBlank="1" showInputMessage="1" showErrorMessage="1">
          <x14:formula1>
            <xm:f>Values!$A$18:$A$22</xm:f>
          </x14:formula1>
          <xm:sqref>H22:H25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7.42578125"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290</v>
      </c>
      <c r="B1" s="32"/>
      <c r="C1" s="32"/>
      <c r="D1" s="32"/>
      <c r="E1" s="32"/>
      <c r="F1" s="32"/>
      <c r="G1" s="32"/>
      <c r="H1" s="32"/>
      <c r="I1" s="32"/>
    </row>
    <row r="3" spans="1:9">
      <c r="C3"/>
      <c r="D3"/>
    </row>
    <row r="4" spans="1:9">
      <c r="C4"/>
      <c r="D4"/>
    </row>
    <row r="5" spans="1:9">
      <c r="C5" s="33" t="s">
        <v>46</v>
      </c>
      <c r="D5" s="33"/>
      <c r="E5" s="21">
        <f>G34</f>
        <v>0.36979166666666669</v>
      </c>
    </row>
    <row r="6" spans="1:9">
      <c r="C6"/>
      <c r="D6"/>
    </row>
    <row r="7" spans="1:9">
      <c r="C7" s="41" t="s">
        <v>47</v>
      </c>
      <c r="D7" s="41"/>
      <c r="E7" s="20">
        <f>H34</f>
        <v>0.63020833333333326</v>
      </c>
    </row>
    <row r="20" spans="1:14" s="19" customFormat="1" ht="30">
      <c r="A20" s="15" t="s">
        <v>2</v>
      </c>
      <c r="B20" s="15" t="s">
        <v>92</v>
      </c>
      <c r="C20" s="15" t="s">
        <v>48</v>
      </c>
      <c r="D20" s="18" t="s">
        <v>115</v>
      </c>
      <c r="E20" s="15" t="s">
        <v>3</v>
      </c>
      <c r="F20" s="15" t="s">
        <v>49</v>
      </c>
      <c r="G20" s="15" t="s">
        <v>7</v>
      </c>
      <c r="H20" s="18" t="s">
        <v>50</v>
      </c>
      <c r="I20" s="15" t="s">
        <v>11</v>
      </c>
    </row>
    <row r="21" spans="1:14" ht="60">
      <c r="A21" s="6">
        <v>12.1</v>
      </c>
      <c r="B21" s="28" t="s">
        <v>214</v>
      </c>
      <c r="C21" s="29" t="s">
        <v>58</v>
      </c>
      <c r="D21" s="4" t="s">
        <v>114</v>
      </c>
      <c r="E21" s="30" t="s">
        <v>68</v>
      </c>
      <c r="F21" s="5" t="s">
        <v>72</v>
      </c>
      <c r="G21" s="5" t="s">
        <v>53</v>
      </c>
      <c r="H21" s="5" t="s">
        <v>54</v>
      </c>
      <c r="I21" s="5" t="s">
        <v>55</v>
      </c>
      <c r="K21" s="12">
        <f t="shared" ref="K21" si="0">IF(F21="No Policy",0,IF(F21="Informal Policy",0.25,IF(F21="Partial Written Policy",0.5,IF(F21="Written Policy",0.75,IF(F21="Approved Written Policy",1,"INVALID")))))</f>
        <v>0.25</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45">
      <c r="A22" s="6">
        <v>12.2</v>
      </c>
      <c r="B22" s="28" t="s">
        <v>215</v>
      </c>
      <c r="C22" s="29" t="s">
        <v>58</v>
      </c>
      <c r="D22" s="4" t="s">
        <v>113</v>
      </c>
      <c r="E22" s="30" t="s">
        <v>306</v>
      </c>
      <c r="F22" s="5" t="s">
        <v>72</v>
      </c>
      <c r="G22" s="5" t="s">
        <v>80</v>
      </c>
      <c r="H22" s="31" t="s">
        <v>57</v>
      </c>
      <c r="I22" s="31" t="s">
        <v>57</v>
      </c>
      <c r="K22" s="12">
        <f t="shared" ref="K22:K28" si="4">IF(F22="No Policy",0,IF(F22="Informal Policy",0.25,IF(F22="Partial Written Policy",0.5,IF(F22="Written Policy",0.75,IF(F22="Approved Written Policy",1,"INVALID")))))</f>
        <v>0.25</v>
      </c>
      <c r="L22" s="12">
        <f t="shared" ref="L22:L28" si="5">IF(G22="Not Implemented",0,IF(G22="Parts of Policy Implemented",0.25,IF(G22="Implemented on Some Systems",0.5,IF(G22="Implemented on Most Systems",0.75,IF(G22="Implemented on All Systems",1,"INVALID")))))</f>
        <v>1</v>
      </c>
      <c r="M22" s="12"/>
      <c r="N22" s="12"/>
    </row>
    <row r="23" spans="1:14" ht="45">
      <c r="A23" s="6">
        <v>12.3</v>
      </c>
      <c r="B23" s="28" t="s">
        <v>216</v>
      </c>
      <c r="C23" s="29" t="s">
        <v>58</v>
      </c>
      <c r="D23" s="4" t="s">
        <v>113</v>
      </c>
      <c r="E23" s="30" t="s">
        <v>68</v>
      </c>
      <c r="F23" s="5" t="s">
        <v>72</v>
      </c>
      <c r="G23" s="5" t="s">
        <v>77</v>
      </c>
      <c r="H23" s="5" t="s">
        <v>54</v>
      </c>
      <c r="I23" s="5" t="s">
        <v>55</v>
      </c>
      <c r="K23" s="12">
        <f t="shared" si="4"/>
        <v>0.25</v>
      </c>
      <c r="L23" s="12">
        <f t="shared" si="5"/>
        <v>0.25</v>
      </c>
      <c r="M23" s="12">
        <f t="shared" ref="M23:M28" si="6">IF(H23="Not Automated",0,IF(H23="Parts of Policy Automated",0.25,IF(H23="Automated on Some Systems",0.5,IF(H23="Automated on Most Systems",0.75,IF(H23="Automated on All Systems",1,"INVALID")))))</f>
        <v>0</v>
      </c>
      <c r="N23" s="12">
        <f t="shared" ref="N23:N28" si="7">IF(I23="Not Reported",0,IF(I23="Parts of Policy Reported",0.25,IF(I23="Reported on Some Systems",0.5,IF(I23="Reported on Most Systems",0.75,IF(I23="Reported on All Systems",1,"INVALID")))))</f>
        <v>0</v>
      </c>
    </row>
    <row r="24" spans="1:14" ht="45">
      <c r="A24" s="6">
        <v>12.4</v>
      </c>
      <c r="B24" s="28" t="s">
        <v>217</v>
      </c>
      <c r="C24" s="29" t="s">
        <v>51</v>
      </c>
      <c r="D24" s="4" t="s">
        <v>113</v>
      </c>
      <c r="E24" s="30" t="s">
        <v>306</v>
      </c>
      <c r="F24" s="5" t="s">
        <v>75</v>
      </c>
      <c r="G24" s="5" t="s">
        <v>80</v>
      </c>
      <c r="H24" s="31" t="s">
        <v>57</v>
      </c>
      <c r="I24" s="31" t="s">
        <v>57</v>
      </c>
      <c r="K24" s="12">
        <f t="shared" si="4"/>
        <v>1</v>
      </c>
      <c r="L24" s="12">
        <f t="shared" si="5"/>
        <v>1</v>
      </c>
      <c r="M24" s="12"/>
      <c r="N24" s="12"/>
    </row>
    <row r="25" spans="1:14">
      <c r="A25" s="6">
        <v>12.5</v>
      </c>
      <c r="B25" s="28" t="s">
        <v>218</v>
      </c>
      <c r="C25" s="29" t="s">
        <v>58</v>
      </c>
      <c r="D25" s="4" t="s">
        <v>113</v>
      </c>
      <c r="E25" s="30" t="s">
        <v>306</v>
      </c>
      <c r="F25" s="5" t="s">
        <v>72</v>
      </c>
      <c r="G25" s="5" t="s">
        <v>78</v>
      </c>
      <c r="H25" s="5" t="s">
        <v>83</v>
      </c>
      <c r="I25" s="5" t="s">
        <v>55</v>
      </c>
      <c r="K25" s="12">
        <f t="shared" si="4"/>
        <v>0.25</v>
      </c>
      <c r="L25" s="12">
        <f t="shared" si="5"/>
        <v>0.5</v>
      </c>
      <c r="M25" s="12">
        <f t="shared" si="6"/>
        <v>0.5</v>
      </c>
      <c r="N25" s="12">
        <f t="shared" si="7"/>
        <v>0</v>
      </c>
    </row>
    <row r="26" spans="1:14" ht="30">
      <c r="A26" s="6">
        <v>12.6</v>
      </c>
      <c r="B26" s="28" t="s">
        <v>219</v>
      </c>
      <c r="C26" s="29" t="s">
        <v>58</v>
      </c>
      <c r="D26" s="4" t="s">
        <v>113</v>
      </c>
      <c r="E26" s="30" t="s">
        <v>306</v>
      </c>
      <c r="F26" s="5" t="s">
        <v>72</v>
      </c>
      <c r="G26" s="5" t="s">
        <v>79</v>
      </c>
      <c r="H26" s="5" t="s">
        <v>84</v>
      </c>
      <c r="I26" s="5" t="s">
        <v>55</v>
      </c>
      <c r="K26" s="12">
        <f t="shared" ref="K26:K27" si="8">IF(F26="No Policy",0,IF(F26="Informal Policy",0.25,IF(F26="Partial Written Policy",0.5,IF(F26="Written Policy",0.75,IF(F26="Approved Written Policy",1,"INVALID")))))</f>
        <v>0.25</v>
      </c>
      <c r="L26" s="12">
        <f t="shared" ref="L26:L27" si="9">IF(G26="Not Implemented",0,IF(G26="Parts of Policy Implemented",0.25,IF(G26="Implemented on Some Systems",0.5,IF(G26="Implemented on Most Systems",0.75,IF(G26="Implemented on All Systems",1,"INVALID")))))</f>
        <v>0.75</v>
      </c>
      <c r="M26" s="12">
        <f t="shared" ref="M26:M27" si="10">IF(H26="Not Automated",0,IF(H26="Parts of Policy Automated",0.25,IF(H26="Automated on Some Systems",0.5,IF(H26="Automated on Most Systems",0.75,IF(H26="Automated on All Systems",1,"INVALID")))))</f>
        <v>0.75</v>
      </c>
      <c r="N26" s="12">
        <f t="shared" ref="N26:N27" si="11">IF(I26="Not Reported",0,IF(I26="Parts of Policy Reported",0.25,IF(I26="Reported on Some Systems",0.5,IF(I26="Reported on Most Systems",0.75,IF(I26="Reported on All Systems",1,"INVALID")))))</f>
        <v>0</v>
      </c>
    </row>
    <row r="27" spans="1:14" ht="45">
      <c r="A27" s="6">
        <v>12.7</v>
      </c>
      <c r="B27" s="28" t="s">
        <v>220</v>
      </c>
      <c r="C27" s="29" t="s">
        <v>58</v>
      </c>
      <c r="D27" s="4" t="s">
        <v>113</v>
      </c>
      <c r="E27" s="30" t="s">
        <v>313</v>
      </c>
      <c r="F27" s="5" t="s">
        <v>74</v>
      </c>
      <c r="G27" s="5" t="s">
        <v>80</v>
      </c>
      <c r="H27" s="5" t="s">
        <v>85</v>
      </c>
      <c r="I27" s="5" t="s">
        <v>90</v>
      </c>
      <c r="K27" s="12">
        <f t="shared" si="8"/>
        <v>0.75</v>
      </c>
      <c r="L27" s="12">
        <f t="shared" si="9"/>
        <v>1</v>
      </c>
      <c r="M27" s="12">
        <f t="shared" si="10"/>
        <v>1</v>
      </c>
      <c r="N27" s="12">
        <f t="shared" si="11"/>
        <v>1</v>
      </c>
    </row>
    <row r="28" spans="1:14" ht="60">
      <c r="A28" s="6">
        <v>12.8</v>
      </c>
      <c r="B28" s="28" t="s">
        <v>221</v>
      </c>
      <c r="C28" s="29" t="s">
        <v>58</v>
      </c>
      <c r="D28" s="4">
        <v>3</v>
      </c>
      <c r="E28" s="30" t="s">
        <v>66</v>
      </c>
      <c r="F28" s="5" t="s">
        <v>52</v>
      </c>
      <c r="G28" s="5" t="s">
        <v>53</v>
      </c>
      <c r="H28" s="5" t="s">
        <v>54</v>
      </c>
      <c r="I28" s="5" t="s">
        <v>55</v>
      </c>
      <c r="K28" s="12">
        <f t="shared" si="4"/>
        <v>0</v>
      </c>
      <c r="L28" s="12">
        <f t="shared" si="5"/>
        <v>0</v>
      </c>
      <c r="M28" s="12">
        <f t="shared" si="6"/>
        <v>0</v>
      </c>
      <c r="N28" s="12">
        <f t="shared" si="7"/>
        <v>0</v>
      </c>
    </row>
    <row r="30" spans="1:14" hidden="1">
      <c r="E30" s="2" t="s">
        <v>59</v>
      </c>
      <c r="G30" s="13">
        <f>AVERAGE(K21:K28)</f>
        <v>0.375</v>
      </c>
      <c r="H30" s="13">
        <f>1-G30</f>
        <v>0.625</v>
      </c>
    </row>
    <row r="31" spans="1:14" hidden="1">
      <c r="E31" s="4" t="s">
        <v>60</v>
      </c>
      <c r="F31" s="4"/>
      <c r="G31" s="13">
        <f>AVERAGE(L21:L28)</f>
        <v>0.5625</v>
      </c>
      <c r="H31" s="13">
        <f>1-G31</f>
        <v>0.4375</v>
      </c>
    </row>
    <row r="32" spans="1:14" hidden="1">
      <c r="E32" s="4" t="s">
        <v>61</v>
      </c>
      <c r="F32" s="4"/>
      <c r="G32" s="13">
        <f>AVERAGE(M21:M28)</f>
        <v>0.375</v>
      </c>
      <c r="H32" s="13">
        <f>1-G32</f>
        <v>0.625</v>
      </c>
    </row>
    <row r="33" spans="1:16" hidden="1">
      <c r="E33" s="4" t="s">
        <v>62</v>
      </c>
      <c r="F33" s="4"/>
      <c r="G33" s="13">
        <f>AVERAGE(N21:N28)</f>
        <v>0.16666666666666666</v>
      </c>
      <c r="H33" s="13">
        <f>1-G33</f>
        <v>0.83333333333333337</v>
      </c>
    </row>
    <row r="34" spans="1:16" hidden="1">
      <c r="E34" s="4" t="s">
        <v>63</v>
      </c>
      <c r="F34" s="4"/>
      <c r="G34" s="13">
        <f>AVERAGE(G30:G33)</f>
        <v>0.36979166666666669</v>
      </c>
      <c r="H34" s="13">
        <f>1-G34</f>
        <v>0.63020833333333326</v>
      </c>
    </row>
    <row r="35" spans="1:16" hidden="1">
      <c r="E35" s="4" t="s">
        <v>116</v>
      </c>
      <c r="F35" s="4"/>
      <c r="G35" s="23">
        <f>AVERAGE(L21)</f>
        <v>0</v>
      </c>
      <c r="H35" s="23">
        <f t="shared" ref="H35:H37" si="12">1-G35</f>
        <v>1</v>
      </c>
    </row>
    <row r="36" spans="1:16" hidden="1">
      <c r="E36" s="4" t="s">
        <v>117</v>
      </c>
      <c r="F36" s="4"/>
      <c r="G36" s="23">
        <f>AVERAGE(L21:L27)</f>
        <v>0.6428571428571429</v>
      </c>
      <c r="H36" s="23">
        <f t="shared" si="12"/>
        <v>0.3571428571428571</v>
      </c>
    </row>
    <row r="37" spans="1:16" hidden="1">
      <c r="E37" s="4" t="s">
        <v>118</v>
      </c>
      <c r="F37" s="4"/>
      <c r="G37" s="23">
        <f>AVERAGE(L21:L28)</f>
        <v>0.5625</v>
      </c>
      <c r="H37" s="23">
        <f t="shared" si="12"/>
        <v>0.4375</v>
      </c>
    </row>
    <row r="39" spans="1:16" ht="30" customHeight="1">
      <c r="A39" s="37"/>
      <c r="B39" s="37"/>
      <c r="C39" s="37"/>
      <c r="D39" s="37"/>
      <c r="E39" s="37"/>
      <c r="F39" s="37"/>
      <c r="G39" s="37"/>
      <c r="H39" s="37"/>
      <c r="I39" s="37"/>
      <c r="J39" s="37"/>
      <c r="K39" s="37"/>
      <c r="L39" s="37"/>
      <c r="M39" s="37"/>
      <c r="N39" s="37"/>
      <c r="O39" s="37"/>
      <c r="P39" s="37"/>
    </row>
  </sheetData>
  <mergeCells count="4">
    <mergeCell ref="A39:P39"/>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48464647-7F2C-4551-B55B-2DF7CDE7B9DF}">
            <xm:f>Values!$A$8</xm:f>
            <x14:dxf>
              <fill>
                <patternFill>
                  <bgColor rgb="FF27AE60"/>
                </patternFill>
              </fill>
            </x14:dxf>
          </x14:cfRule>
          <x14:cfRule type="cellIs" priority="57" operator="equal" id="{698FEDE2-6745-42CA-B8CD-2E772F8731D6}">
            <xm:f>Values!$A$7</xm:f>
            <x14:dxf>
              <fill>
                <patternFill>
                  <bgColor rgb="FFF1C40F"/>
                </patternFill>
              </fill>
            </x14:dxf>
          </x14:cfRule>
          <x14:cfRule type="cellIs" priority="58" operator="equal" id="{7E90B837-F1AE-4A59-9B23-9356380EA4CE}">
            <xm:f>Values!$A$6</xm:f>
            <x14:dxf>
              <fill>
                <patternFill>
                  <bgColor rgb="FFF39C12"/>
                </patternFill>
              </fill>
            </x14:dxf>
          </x14:cfRule>
          <x14:cfRule type="cellIs" priority="59" operator="equal" id="{202DA666-8599-438C-B4D8-8DC4EAC20DD7}">
            <xm:f>Values!$A$5</xm:f>
            <x14:dxf>
              <fill>
                <patternFill>
                  <bgColor rgb="FFE67E22"/>
                </patternFill>
              </fill>
            </x14:dxf>
          </x14:cfRule>
          <x14:cfRule type="cellIs" priority="60" operator="equal" id="{3E67E1C2-2D2C-4A82-81C6-6F18AB2CDDCF}">
            <xm:f>Values!$A$4</xm:f>
            <x14:dxf>
              <fill>
                <patternFill>
                  <bgColor rgb="FFE74C3C"/>
                </patternFill>
              </fill>
            </x14:dxf>
          </x14:cfRule>
          <xm:sqref>F22:F25 F28</xm:sqref>
        </x14:conditionalFormatting>
        <x14:conditionalFormatting xmlns:xm="http://schemas.microsoft.com/office/excel/2006/main">
          <x14:cfRule type="cellIs" priority="41" operator="equal" id="{55A898D5-9AAA-4544-A4F8-DDD04F71B9F3}">
            <xm:f>Values!$A$15</xm:f>
            <x14:dxf>
              <fill>
                <patternFill>
                  <bgColor rgb="FF27AE60"/>
                </patternFill>
              </fill>
            </x14:dxf>
          </x14:cfRule>
          <x14:cfRule type="cellIs" priority="52" operator="equal" id="{07A731EE-FE6D-4FC2-8D82-61783DDF79A9}">
            <xm:f>Values!$A$14</xm:f>
            <x14:dxf>
              <fill>
                <patternFill>
                  <bgColor rgb="FFF1C40F"/>
                </patternFill>
              </fill>
            </x14:dxf>
          </x14:cfRule>
          <x14:cfRule type="cellIs" priority="53" operator="equal" id="{14D9B13B-1C40-48B1-A874-856C7DE8C2B6}">
            <xm:f>Values!$A$13</xm:f>
            <x14:dxf>
              <fill>
                <patternFill>
                  <bgColor rgb="FFF39C12"/>
                </patternFill>
              </fill>
            </x14:dxf>
          </x14:cfRule>
          <x14:cfRule type="cellIs" priority="54" operator="equal" id="{80F94C52-CDFE-4BE3-9155-6A1577D86449}">
            <xm:f>Values!$A$12</xm:f>
            <x14:dxf>
              <fill>
                <patternFill>
                  <bgColor rgb="FFE67E22"/>
                </patternFill>
              </fill>
            </x14:dxf>
          </x14:cfRule>
          <x14:cfRule type="cellIs" priority="55" operator="equal" id="{63DCEDB2-8A63-4783-9BFC-66E23919CF4A}">
            <xm:f>Values!$A$11</xm:f>
            <x14:dxf>
              <fill>
                <patternFill>
                  <bgColor rgb="FFE74C3C"/>
                </patternFill>
              </fill>
            </x14:dxf>
          </x14:cfRule>
          <xm:sqref>G22:G25 G28</xm:sqref>
        </x14:conditionalFormatting>
        <x14:conditionalFormatting xmlns:xm="http://schemas.microsoft.com/office/excel/2006/main">
          <x14:cfRule type="cellIs" priority="42" operator="equal" id="{7FA053AE-BEC9-440C-B388-98A2BEE37259}">
            <xm:f>Values!$A$22</xm:f>
            <x14:dxf>
              <fill>
                <patternFill>
                  <bgColor rgb="FF27B060"/>
                </patternFill>
              </fill>
            </x14:dxf>
          </x14:cfRule>
          <x14:cfRule type="cellIs" priority="48" operator="equal" id="{3DD7EE5D-C420-4A6A-8165-BC91F68B4BEF}">
            <xm:f>Values!$A$21</xm:f>
            <x14:dxf>
              <fill>
                <patternFill>
                  <bgColor rgb="FFF1C40F"/>
                </patternFill>
              </fill>
            </x14:dxf>
          </x14:cfRule>
          <x14:cfRule type="cellIs" priority="49" operator="equal" id="{A56EC4A0-34D4-45F1-816C-02D5CF45BDB6}">
            <xm:f>Values!$A$20</xm:f>
            <x14:dxf>
              <fill>
                <patternFill>
                  <bgColor rgb="FFF39C12"/>
                </patternFill>
              </fill>
            </x14:dxf>
          </x14:cfRule>
          <x14:cfRule type="cellIs" priority="50" operator="equal" id="{252F4DD9-2CA5-4210-8096-6BFF6C434B54}">
            <xm:f>Values!$A$19</xm:f>
            <x14:dxf>
              <fill>
                <patternFill>
                  <bgColor rgb="FFE67E22"/>
                </patternFill>
              </fill>
            </x14:dxf>
          </x14:cfRule>
          <x14:cfRule type="cellIs" priority="51" operator="equal" id="{53B8A79B-197F-40FB-AD55-40CA6694FA35}">
            <xm:f>Values!$A$18</xm:f>
            <x14:dxf>
              <fill>
                <patternFill>
                  <bgColor rgb="FFE74C3C"/>
                </patternFill>
              </fill>
            </x14:dxf>
          </x14:cfRule>
          <xm:sqref>H23 H28 H25</xm:sqref>
        </x14:conditionalFormatting>
        <x14:conditionalFormatting xmlns:xm="http://schemas.microsoft.com/office/excel/2006/main">
          <x14:cfRule type="cellIs" priority="43" operator="equal" id="{0F297CE9-F905-46AC-BB3C-C11644C2B7DC}">
            <xm:f>Values!$A$29</xm:f>
            <x14:dxf>
              <fill>
                <patternFill>
                  <bgColor rgb="FF27AE60"/>
                </patternFill>
              </fill>
            </x14:dxf>
          </x14:cfRule>
          <x14:cfRule type="cellIs" priority="45" operator="equal" id="{028C6CA1-9181-42F8-B138-0E22E722D7A9}">
            <xm:f>Values!$A$27</xm:f>
            <x14:dxf>
              <fill>
                <patternFill>
                  <bgColor rgb="FFF39C12"/>
                </patternFill>
              </fill>
            </x14:dxf>
          </x14:cfRule>
          <x14:cfRule type="cellIs" priority="46" operator="equal" id="{A72308D4-E38A-4840-A4D3-640F6ACA408E}">
            <xm:f>Values!$A$26</xm:f>
            <x14:dxf>
              <fill>
                <patternFill>
                  <bgColor rgb="FFE67E22"/>
                </patternFill>
              </fill>
            </x14:dxf>
          </x14:cfRule>
          <x14:cfRule type="cellIs" priority="47" operator="equal" id="{FB93BD61-16D9-4909-A151-AB5689EA8AE6}">
            <xm:f>Values!$A$25</xm:f>
            <x14:dxf>
              <fill>
                <patternFill>
                  <bgColor rgb="FFE74C3C"/>
                </patternFill>
              </fill>
            </x14:dxf>
          </x14:cfRule>
          <xm:sqref>I23 I28 I25</xm:sqref>
        </x14:conditionalFormatting>
        <x14:conditionalFormatting xmlns:xm="http://schemas.microsoft.com/office/excel/2006/main">
          <x14:cfRule type="cellIs" priority="44" operator="equal" id="{381EC3B8-AA9F-4F3D-8F9A-D44A53316635}">
            <xm:f>Values!$A$28</xm:f>
            <x14:dxf>
              <fill>
                <patternFill>
                  <bgColor rgb="FFF1C40F"/>
                </patternFill>
              </fill>
            </x14:dxf>
          </x14:cfRule>
          <xm:sqref>I23 I28 I25</xm:sqref>
        </x14:conditionalFormatting>
        <x14:conditionalFormatting xmlns:xm="http://schemas.microsoft.com/office/excel/2006/main">
          <x14:cfRule type="cellIs" priority="36" operator="equal" id="{4D3213A9-4B6E-4CB0-A6E9-BD84E732CE18}">
            <xm:f>Values!$A$8</xm:f>
            <x14:dxf>
              <fill>
                <patternFill>
                  <bgColor rgb="FF27AE60"/>
                </patternFill>
              </fill>
            </x14:dxf>
          </x14:cfRule>
          <x14:cfRule type="cellIs" priority="37" operator="equal" id="{943ECA62-31A7-47AB-BF18-C626F0C0B3C4}">
            <xm:f>Values!$A$7</xm:f>
            <x14:dxf>
              <fill>
                <patternFill>
                  <bgColor rgb="FFF1C40F"/>
                </patternFill>
              </fill>
            </x14:dxf>
          </x14:cfRule>
          <x14:cfRule type="cellIs" priority="38" operator="equal" id="{6E0EFBF6-6F7B-480A-982A-A2E2B725F050}">
            <xm:f>Values!$A$6</xm:f>
            <x14:dxf>
              <fill>
                <patternFill>
                  <bgColor rgb="FFF39C12"/>
                </patternFill>
              </fill>
            </x14:dxf>
          </x14:cfRule>
          <x14:cfRule type="cellIs" priority="39" operator="equal" id="{D685A4DE-E1DF-4533-B608-1886880D5CFD}">
            <xm:f>Values!$A$5</xm:f>
            <x14:dxf>
              <fill>
                <patternFill>
                  <bgColor rgb="FFE67E22"/>
                </patternFill>
              </fill>
            </x14:dxf>
          </x14:cfRule>
          <x14:cfRule type="cellIs" priority="40" operator="equal" id="{2B01776A-E880-4138-B65F-2EF6628E84FE}">
            <xm:f>Values!$A$4</xm:f>
            <x14:dxf>
              <fill>
                <patternFill>
                  <bgColor rgb="FFE74C3C"/>
                </patternFill>
              </fill>
            </x14:dxf>
          </x14:cfRule>
          <xm:sqref>F26:F27</xm:sqref>
        </x14:conditionalFormatting>
        <x14:conditionalFormatting xmlns:xm="http://schemas.microsoft.com/office/excel/2006/main">
          <x14:cfRule type="cellIs" priority="21" operator="equal" id="{0A6488F7-90D4-445F-A792-7CA2021F505F}">
            <xm:f>Values!$A$15</xm:f>
            <x14:dxf>
              <fill>
                <patternFill>
                  <bgColor rgb="FF27AE60"/>
                </patternFill>
              </fill>
            </x14:dxf>
          </x14:cfRule>
          <x14:cfRule type="cellIs" priority="32" operator="equal" id="{C251E4A2-7BC9-456C-A040-6EE89620E6D7}">
            <xm:f>Values!$A$14</xm:f>
            <x14:dxf>
              <fill>
                <patternFill>
                  <bgColor rgb="FFF1C40F"/>
                </patternFill>
              </fill>
            </x14:dxf>
          </x14:cfRule>
          <x14:cfRule type="cellIs" priority="33" operator="equal" id="{1C9B005F-0EBB-4303-9A45-708C6CC66567}">
            <xm:f>Values!$A$13</xm:f>
            <x14:dxf>
              <fill>
                <patternFill>
                  <bgColor rgb="FFF39C12"/>
                </patternFill>
              </fill>
            </x14:dxf>
          </x14:cfRule>
          <x14:cfRule type="cellIs" priority="34" operator="equal" id="{B990879A-827B-418D-BC63-8BA2EB089E6D}">
            <xm:f>Values!$A$12</xm:f>
            <x14:dxf>
              <fill>
                <patternFill>
                  <bgColor rgb="FFE67E22"/>
                </patternFill>
              </fill>
            </x14:dxf>
          </x14:cfRule>
          <x14:cfRule type="cellIs" priority="35" operator="equal" id="{0E0CBF95-BFD0-44FD-90E2-526E96435678}">
            <xm:f>Values!$A$11</xm:f>
            <x14:dxf>
              <fill>
                <patternFill>
                  <bgColor rgb="FFE74C3C"/>
                </patternFill>
              </fill>
            </x14:dxf>
          </x14:cfRule>
          <xm:sqref>G26:G27</xm:sqref>
        </x14:conditionalFormatting>
        <x14:conditionalFormatting xmlns:xm="http://schemas.microsoft.com/office/excel/2006/main">
          <x14:cfRule type="cellIs" priority="22" operator="equal" id="{B8808207-0BE4-4ECA-A5BB-53C9D91E870C}">
            <xm:f>Values!$A$22</xm:f>
            <x14:dxf>
              <fill>
                <patternFill>
                  <bgColor rgb="FF27B060"/>
                </patternFill>
              </fill>
            </x14:dxf>
          </x14:cfRule>
          <x14:cfRule type="cellIs" priority="28" operator="equal" id="{5C7F0696-E3A7-4377-9973-CB136E316D92}">
            <xm:f>Values!$A$21</xm:f>
            <x14:dxf>
              <fill>
                <patternFill>
                  <bgColor rgb="FFF1C40F"/>
                </patternFill>
              </fill>
            </x14:dxf>
          </x14:cfRule>
          <x14:cfRule type="cellIs" priority="29" operator="equal" id="{B297A255-C885-46CD-A43C-61846BE1FD31}">
            <xm:f>Values!$A$20</xm:f>
            <x14:dxf>
              <fill>
                <patternFill>
                  <bgColor rgb="FFF39C12"/>
                </patternFill>
              </fill>
            </x14:dxf>
          </x14:cfRule>
          <x14:cfRule type="cellIs" priority="30" operator="equal" id="{E47B9CB8-9DD1-457C-8B03-B47C6F51A793}">
            <xm:f>Values!$A$19</xm:f>
            <x14:dxf>
              <fill>
                <patternFill>
                  <bgColor rgb="FFE67E22"/>
                </patternFill>
              </fill>
            </x14:dxf>
          </x14:cfRule>
          <x14:cfRule type="cellIs" priority="31" operator="equal" id="{EC6B5077-5DD6-45C8-966C-B315C7398B7C}">
            <xm:f>Values!$A$18</xm:f>
            <x14:dxf>
              <fill>
                <patternFill>
                  <bgColor rgb="FFE74C3C"/>
                </patternFill>
              </fill>
            </x14:dxf>
          </x14:cfRule>
          <xm:sqref>H26:H27</xm:sqref>
        </x14:conditionalFormatting>
        <x14:conditionalFormatting xmlns:xm="http://schemas.microsoft.com/office/excel/2006/main">
          <x14:cfRule type="cellIs" priority="23" operator="equal" id="{5FD98736-16FE-4067-B153-2D7BB05C2CEC}">
            <xm:f>Values!$A$29</xm:f>
            <x14:dxf>
              <fill>
                <patternFill>
                  <bgColor rgb="FF27AE60"/>
                </patternFill>
              </fill>
            </x14:dxf>
          </x14:cfRule>
          <x14:cfRule type="cellIs" priority="25" operator="equal" id="{F4FD000C-46B6-4263-85B3-8FB723DE70AF}">
            <xm:f>Values!$A$27</xm:f>
            <x14:dxf>
              <fill>
                <patternFill>
                  <bgColor rgb="FFF39C12"/>
                </patternFill>
              </fill>
            </x14:dxf>
          </x14:cfRule>
          <x14:cfRule type="cellIs" priority="26" operator="equal" id="{519C3846-35C8-4938-857D-23EC24BE969E}">
            <xm:f>Values!$A$26</xm:f>
            <x14:dxf>
              <fill>
                <patternFill>
                  <bgColor rgb="FFE67E22"/>
                </patternFill>
              </fill>
            </x14:dxf>
          </x14:cfRule>
          <x14:cfRule type="cellIs" priority="27" operator="equal" id="{CE688C24-828B-4EEC-9D59-89DBA584E669}">
            <xm:f>Values!$A$25</xm:f>
            <x14:dxf>
              <fill>
                <patternFill>
                  <bgColor rgb="FFE74C3C"/>
                </patternFill>
              </fill>
            </x14:dxf>
          </x14:cfRule>
          <xm:sqref>I26:I27</xm:sqref>
        </x14:conditionalFormatting>
        <x14:conditionalFormatting xmlns:xm="http://schemas.microsoft.com/office/excel/2006/main">
          <x14:cfRule type="cellIs" priority="24" operator="equal" id="{36BDA3D0-DD6C-43A5-ACEC-7D60DE993F9D}">
            <xm:f>Values!$A$28</xm:f>
            <x14:dxf>
              <fill>
                <patternFill>
                  <bgColor rgb="FFF1C40F"/>
                </patternFill>
              </fill>
            </x14:dxf>
          </x14:cfRule>
          <xm:sqref>I26:I27</xm:sqref>
        </x14:conditionalFormatting>
        <x14:conditionalFormatting xmlns:xm="http://schemas.microsoft.com/office/excel/2006/main">
          <x14:cfRule type="cellIs" priority="16" operator="equal" id="{FE487600-FEAE-4E78-B023-24761B9DE326}">
            <xm:f>Values!$A$8</xm:f>
            <x14:dxf>
              <fill>
                <patternFill>
                  <bgColor rgb="FF27AE60"/>
                </patternFill>
              </fill>
            </x14:dxf>
          </x14:cfRule>
          <x14:cfRule type="cellIs" priority="17" operator="equal" id="{40D2ABDC-A0DD-42D3-B659-1F93CC4A586D}">
            <xm:f>Values!$A$7</xm:f>
            <x14:dxf>
              <fill>
                <patternFill>
                  <bgColor rgb="FFF1C40F"/>
                </patternFill>
              </fill>
            </x14:dxf>
          </x14:cfRule>
          <x14:cfRule type="cellIs" priority="18" operator="equal" id="{67DE2D38-3A5C-4B40-97CA-888A47C75704}">
            <xm:f>Values!$A$6</xm:f>
            <x14:dxf>
              <fill>
                <patternFill>
                  <bgColor rgb="FFF39C12"/>
                </patternFill>
              </fill>
            </x14:dxf>
          </x14:cfRule>
          <x14:cfRule type="cellIs" priority="19" operator="equal" id="{FA13C606-49D7-4771-8E6F-FE869920A033}">
            <xm:f>Values!$A$5</xm:f>
            <x14:dxf>
              <fill>
                <patternFill>
                  <bgColor rgb="FFE67E22"/>
                </patternFill>
              </fill>
            </x14:dxf>
          </x14:cfRule>
          <x14:cfRule type="cellIs" priority="20" operator="equal" id="{FBC42D81-C875-4091-AAB3-C6E82710BEDA}">
            <xm:f>Values!$A$4</xm:f>
            <x14:dxf>
              <fill>
                <patternFill>
                  <bgColor rgb="FFE74C3C"/>
                </patternFill>
              </fill>
            </x14:dxf>
          </x14:cfRule>
          <xm:sqref>F21</xm:sqref>
        </x14:conditionalFormatting>
        <x14:conditionalFormatting xmlns:xm="http://schemas.microsoft.com/office/excel/2006/main">
          <x14:cfRule type="cellIs" priority="1" operator="equal" id="{A3B614E7-6CB1-40BF-80C3-748B8A7216CF}">
            <xm:f>Values!$A$15</xm:f>
            <x14:dxf>
              <fill>
                <patternFill>
                  <bgColor rgb="FF27AE60"/>
                </patternFill>
              </fill>
            </x14:dxf>
          </x14:cfRule>
          <x14:cfRule type="cellIs" priority="12" operator="equal" id="{6B9C7893-FEAB-4589-8D52-EECF286EBB8A}">
            <xm:f>Values!$A$14</xm:f>
            <x14:dxf>
              <fill>
                <patternFill>
                  <bgColor rgb="FFF1C40F"/>
                </patternFill>
              </fill>
            </x14:dxf>
          </x14:cfRule>
          <x14:cfRule type="cellIs" priority="13" operator="equal" id="{F3E7151D-08C4-46E7-A4BF-B978BD287636}">
            <xm:f>Values!$A$13</xm:f>
            <x14:dxf>
              <fill>
                <patternFill>
                  <bgColor rgb="FFF39C12"/>
                </patternFill>
              </fill>
            </x14:dxf>
          </x14:cfRule>
          <x14:cfRule type="cellIs" priority="14" operator="equal" id="{07058ACE-5CEA-44B4-9747-9A421EE6AA3E}">
            <xm:f>Values!$A$12</xm:f>
            <x14:dxf>
              <fill>
                <patternFill>
                  <bgColor rgb="FFE67E22"/>
                </patternFill>
              </fill>
            </x14:dxf>
          </x14:cfRule>
          <x14:cfRule type="cellIs" priority="15" operator="equal" id="{8C751D07-A6EF-48EE-9502-91A3D200E372}">
            <xm:f>Values!$A$11</xm:f>
            <x14:dxf>
              <fill>
                <patternFill>
                  <bgColor rgb="FFE74C3C"/>
                </patternFill>
              </fill>
            </x14:dxf>
          </x14:cfRule>
          <xm:sqref>G21</xm:sqref>
        </x14:conditionalFormatting>
        <x14:conditionalFormatting xmlns:xm="http://schemas.microsoft.com/office/excel/2006/main">
          <x14:cfRule type="cellIs" priority="2" operator="equal" id="{87E7D522-5FAD-4327-AAF0-2513A9EF96C1}">
            <xm:f>Values!$A$22</xm:f>
            <x14:dxf>
              <fill>
                <patternFill>
                  <bgColor rgb="FF27B060"/>
                </patternFill>
              </fill>
            </x14:dxf>
          </x14:cfRule>
          <x14:cfRule type="cellIs" priority="8" operator="equal" id="{D8138010-FE61-4848-B301-AB27DC9EFE9B}">
            <xm:f>Values!$A$21</xm:f>
            <x14:dxf>
              <fill>
                <patternFill>
                  <bgColor rgb="FFF1C40F"/>
                </patternFill>
              </fill>
            </x14:dxf>
          </x14:cfRule>
          <x14:cfRule type="cellIs" priority="9" operator="equal" id="{4CDB6070-3424-460A-BED8-54905677DFD9}">
            <xm:f>Values!$A$20</xm:f>
            <x14:dxf>
              <fill>
                <patternFill>
                  <bgColor rgb="FFF39C12"/>
                </patternFill>
              </fill>
            </x14:dxf>
          </x14:cfRule>
          <x14:cfRule type="cellIs" priority="10" operator="equal" id="{CBF70549-FE1F-455D-AAF3-CB91B04EEEFC}">
            <xm:f>Values!$A$19</xm:f>
            <x14:dxf>
              <fill>
                <patternFill>
                  <bgColor rgb="FFE67E22"/>
                </patternFill>
              </fill>
            </x14:dxf>
          </x14:cfRule>
          <x14:cfRule type="cellIs" priority="11" operator="equal" id="{7E31DEEF-50D0-4AD9-AB1C-1C4033571A9A}">
            <xm:f>Values!$A$18</xm:f>
            <x14:dxf>
              <fill>
                <patternFill>
                  <bgColor rgb="FFE74C3C"/>
                </patternFill>
              </fill>
            </x14:dxf>
          </x14:cfRule>
          <xm:sqref>H21</xm:sqref>
        </x14:conditionalFormatting>
        <x14:conditionalFormatting xmlns:xm="http://schemas.microsoft.com/office/excel/2006/main">
          <x14:cfRule type="cellIs" priority="3" operator="equal" id="{7FCACA07-D65C-463B-86F6-CB69EF2E70B2}">
            <xm:f>Values!$A$29</xm:f>
            <x14:dxf>
              <fill>
                <patternFill>
                  <bgColor rgb="FF27AE60"/>
                </patternFill>
              </fill>
            </x14:dxf>
          </x14:cfRule>
          <x14:cfRule type="cellIs" priority="5" operator="equal" id="{FC82127A-93B5-4D65-ACEA-63E8A4908D6B}">
            <xm:f>Values!$A$27</xm:f>
            <x14:dxf>
              <fill>
                <patternFill>
                  <bgColor rgb="FFF39C12"/>
                </patternFill>
              </fill>
            </x14:dxf>
          </x14:cfRule>
          <x14:cfRule type="cellIs" priority="6" operator="equal" id="{F339FC48-5120-40B0-9B4A-2DA414E48671}">
            <xm:f>Values!$A$26</xm:f>
            <x14:dxf>
              <fill>
                <patternFill>
                  <bgColor rgb="FFE67E22"/>
                </patternFill>
              </fill>
            </x14:dxf>
          </x14:cfRule>
          <x14:cfRule type="cellIs" priority="7" operator="equal" id="{05D0B88B-64DB-49A5-BB4C-776F08C4C187}">
            <xm:f>Values!$A$25</xm:f>
            <x14:dxf>
              <fill>
                <patternFill>
                  <bgColor rgb="FFE74C3C"/>
                </patternFill>
              </fill>
            </x14:dxf>
          </x14:cfRule>
          <xm:sqref>I21</xm:sqref>
        </x14:conditionalFormatting>
        <x14:conditionalFormatting xmlns:xm="http://schemas.microsoft.com/office/excel/2006/main">
          <x14:cfRule type="cellIs" priority="4" operator="equal" id="{11CE2145-BF7D-45C5-8C20-BA1C02E33157}">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 I23 I25:I28</xm:sqref>
        </x14:dataValidation>
        <x14:dataValidation type="list" allowBlank="1" showInputMessage="1" showErrorMessage="1">
          <x14:formula1>
            <xm:f>Values!$A$18:$A$22</xm:f>
          </x14:formula1>
          <xm:sqref>H21 H23 H25:H28</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7.42578125"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291</v>
      </c>
      <c r="B1" s="32"/>
      <c r="C1" s="32"/>
      <c r="D1" s="32"/>
      <c r="E1" s="32"/>
      <c r="F1" s="32"/>
      <c r="G1" s="32"/>
      <c r="H1" s="32"/>
      <c r="I1" s="32"/>
    </row>
    <row r="3" spans="1:9">
      <c r="C3"/>
      <c r="D3"/>
    </row>
    <row r="4" spans="1:9">
      <c r="C4"/>
      <c r="D4"/>
    </row>
    <row r="5" spans="1:9">
      <c r="C5" s="33" t="s">
        <v>46</v>
      </c>
      <c r="D5" s="33"/>
      <c r="E5" s="21">
        <f>G37</f>
        <v>0.31761363636363638</v>
      </c>
    </row>
    <row r="6" spans="1:9">
      <c r="C6"/>
      <c r="D6"/>
    </row>
    <row r="7" spans="1:9">
      <c r="C7" s="41" t="s">
        <v>47</v>
      </c>
      <c r="D7" s="41"/>
      <c r="E7" s="20">
        <f>H37</f>
        <v>0.68238636363636362</v>
      </c>
    </row>
    <row r="20" spans="1:14" s="19" customFormat="1" ht="30">
      <c r="A20" s="15" t="s">
        <v>2</v>
      </c>
      <c r="B20" s="15" t="s">
        <v>92</v>
      </c>
      <c r="C20" s="15" t="s">
        <v>48</v>
      </c>
      <c r="D20" s="18" t="s">
        <v>115</v>
      </c>
      <c r="E20" s="15" t="s">
        <v>3</v>
      </c>
      <c r="F20" s="15" t="s">
        <v>49</v>
      </c>
      <c r="G20" s="15" t="s">
        <v>7</v>
      </c>
      <c r="H20" s="18" t="s">
        <v>50</v>
      </c>
      <c r="I20" s="15" t="s">
        <v>11</v>
      </c>
    </row>
    <row r="21" spans="1:14" ht="75">
      <c r="A21" s="6">
        <v>13.1</v>
      </c>
      <c r="B21" s="28" t="s">
        <v>222</v>
      </c>
      <c r="C21" s="29" t="s">
        <v>64</v>
      </c>
      <c r="D21" s="4" t="s">
        <v>113</v>
      </c>
      <c r="E21" s="30" t="s">
        <v>298</v>
      </c>
      <c r="F21" s="5" t="s">
        <v>74</v>
      </c>
      <c r="G21" s="5" t="s">
        <v>78</v>
      </c>
      <c r="H21" s="5" t="s">
        <v>83</v>
      </c>
      <c r="I21" s="5" t="s">
        <v>88</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0.5</v>
      </c>
      <c r="M21" s="12">
        <f t="shared" ref="M21" si="2">IF(H21="Not Automated",0,IF(H21="Parts of Policy Automated",0.25,IF(H21="Automated on Some Systems",0.5,IF(H21="Automated on Most Systems",0.75,IF(H21="Automated on All Systems",1,"INVALID")))))</f>
        <v>0.5</v>
      </c>
      <c r="N21" s="12">
        <f t="shared" ref="N21" si="3">IF(I21="Not Reported",0,IF(I21="Parts of Policy Reported",0.25,IF(I21="Reported on Some Systems",0.5,IF(I21="Reported on Most Systems",0.75,IF(I21="Reported on All Systems",1,"INVALID")))))</f>
        <v>0.5</v>
      </c>
    </row>
    <row r="22" spans="1:14" ht="30">
      <c r="A22" s="6">
        <v>13.2</v>
      </c>
      <c r="B22" s="28" t="s">
        <v>223</v>
      </c>
      <c r="C22" s="29" t="s">
        <v>64</v>
      </c>
      <c r="D22" s="4" t="s">
        <v>113</v>
      </c>
      <c r="E22" s="30" t="s">
        <v>67</v>
      </c>
      <c r="F22" s="5" t="s">
        <v>72</v>
      </c>
      <c r="G22" s="5" t="s">
        <v>78</v>
      </c>
      <c r="H22" s="5" t="s">
        <v>83</v>
      </c>
      <c r="I22" s="5" t="s">
        <v>88</v>
      </c>
      <c r="K22" s="12">
        <f t="shared" ref="K22" si="4">IF(F22="No Policy",0,IF(F22="Informal Policy",0.25,IF(F22="Partial Written Policy",0.5,IF(F22="Written Policy",0.75,IF(F22="Approved Written Policy",1,"INVALID")))))</f>
        <v>0.25</v>
      </c>
      <c r="L22" s="12">
        <f t="shared" ref="L22" si="5">IF(G22="Not Implemented",0,IF(G22="Parts of Policy Implemented",0.25,IF(G22="Implemented on Some Systems",0.5,IF(G22="Implemented on Most Systems",0.75,IF(G22="Implemented on All Systems",1,"INVALID")))))</f>
        <v>0.5</v>
      </c>
      <c r="M22" s="12">
        <f t="shared" ref="M22" si="6">IF(H22="Not Automated",0,IF(H22="Parts of Policy Automated",0.25,IF(H22="Automated on Some Systems",0.5,IF(H22="Automated on Most Systems",0.75,IF(H22="Automated on All Systems",1,"INVALID")))))</f>
        <v>0.5</v>
      </c>
      <c r="N22" s="12">
        <f t="shared" ref="N22" si="7">IF(I22="Not Reported",0,IF(I22="Parts of Policy Reported",0.25,IF(I22="Reported on Some Systems",0.5,IF(I22="Reported on Most Systems",0.75,IF(I22="Reported on All Systems",1,"INVALID")))))</f>
        <v>0.5</v>
      </c>
    </row>
    <row r="23" spans="1:14" ht="60">
      <c r="A23" s="6">
        <v>13.3</v>
      </c>
      <c r="B23" s="28" t="s">
        <v>224</v>
      </c>
      <c r="C23" s="29" t="s">
        <v>64</v>
      </c>
      <c r="D23" s="4" t="s">
        <v>113</v>
      </c>
      <c r="E23" s="30" t="s">
        <v>307</v>
      </c>
      <c r="F23" s="5" t="s">
        <v>52</v>
      </c>
      <c r="G23" s="5" t="s">
        <v>53</v>
      </c>
      <c r="H23" s="5" t="s">
        <v>54</v>
      </c>
      <c r="I23" s="5" t="s">
        <v>55</v>
      </c>
      <c r="K23" s="12">
        <f t="shared" ref="K23:K31" si="8">IF(F23="No Policy",0,IF(F23="Informal Policy",0.25,IF(F23="Partial Written Policy",0.5,IF(F23="Written Policy",0.75,IF(F23="Approved Written Policy",1,"INVALID")))))</f>
        <v>0</v>
      </c>
      <c r="L23" s="12">
        <f t="shared" ref="L23:L31" si="9">IF(G23="Not Implemented",0,IF(G23="Parts of Policy Implemented",0.25,IF(G23="Implemented on Some Systems",0.5,IF(G23="Implemented on Most Systems",0.75,IF(G23="Implemented on All Systems",1,"INVALID")))))</f>
        <v>0</v>
      </c>
      <c r="M23" s="12">
        <f t="shared" ref="M23:M30" si="10">IF(H23="Not Automated",0,IF(H23="Parts of Policy Automated",0.25,IF(H23="Automated on Some Systems",0.5,IF(H23="Automated on Most Systems",0.75,IF(H23="Automated on All Systems",1,"INVALID")))))</f>
        <v>0</v>
      </c>
      <c r="N23" s="12">
        <f t="shared" ref="N23:N30" si="11">IF(I23="Not Reported",0,IF(I23="Parts of Policy Reported",0.25,IF(I23="Reported on Some Systems",0.5,IF(I23="Reported on Most Systems",0.75,IF(I23="Reported on All Systems",1,"INVALID")))))</f>
        <v>0</v>
      </c>
    </row>
    <row r="24" spans="1:14">
      <c r="A24" s="6">
        <v>13.4</v>
      </c>
      <c r="B24" s="28" t="s">
        <v>225</v>
      </c>
      <c r="C24" s="29" t="s">
        <v>58</v>
      </c>
      <c r="D24" s="4" t="s">
        <v>113</v>
      </c>
      <c r="E24" s="30" t="s">
        <v>306</v>
      </c>
      <c r="F24" s="5" t="s">
        <v>72</v>
      </c>
      <c r="G24" s="5" t="s">
        <v>80</v>
      </c>
      <c r="H24" s="5" t="s">
        <v>85</v>
      </c>
      <c r="I24" s="5" t="s">
        <v>55</v>
      </c>
      <c r="K24" s="12">
        <f t="shared" si="8"/>
        <v>0.25</v>
      </c>
      <c r="L24" s="12">
        <f t="shared" si="9"/>
        <v>1</v>
      </c>
      <c r="M24" s="12">
        <f t="shared" si="10"/>
        <v>1</v>
      </c>
      <c r="N24" s="12">
        <f t="shared" si="11"/>
        <v>0</v>
      </c>
    </row>
    <row r="25" spans="1:14" ht="75">
      <c r="A25" s="6">
        <v>13.5</v>
      </c>
      <c r="B25" s="28" t="s">
        <v>226</v>
      </c>
      <c r="C25" s="29" t="s">
        <v>58</v>
      </c>
      <c r="D25" s="4" t="s">
        <v>113</v>
      </c>
      <c r="E25" s="30" t="s">
        <v>313</v>
      </c>
      <c r="F25" s="5" t="s">
        <v>74</v>
      </c>
      <c r="G25" s="5" t="s">
        <v>77</v>
      </c>
      <c r="H25" s="5" t="s">
        <v>82</v>
      </c>
      <c r="I25" s="5" t="s">
        <v>55</v>
      </c>
      <c r="K25" s="12">
        <f t="shared" si="8"/>
        <v>0.75</v>
      </c>
      <c r="L25" s="12">
        <f t="shared" si="9"/>
        <v>0.25</v>
      </c>
      <c r="M25" s="12">
        <f t="shared" si="10"/>
        <v>0.25</v>
      </c>
      <c r="N25" s="12">
        <f t="shared" si="11"/>
        <v>0</v>
      </c>
    </row>
    <row r="26" spans="1:14" ht="30">
      <c r="A26" s="6">
        <v>13.6</v>
      </c>
      <c r="B26" s="28" t="s">
        <v>227</v>
      </c>
      <c r="C26" s="29" t="s">
        <v>64</v>
      </c>
      <c r="D26" s="4" t="s">
        <v>113</v>
      </c>
      <c r="E26" s="30" t="s">
        <v>298</v>
      </c>
      <c r="F26" s="5" t="s">
        <v>72</v>
      </c>
      <c r="G26" s="5" t="s">
        <v>78</v>
      </c>
      <c r="H26" s="5" t="s">
        <v>83</v>
      </c>
      <c r="I26" s="5" t="s">
        <v>55</v>
      </c>
      <c r="K26" s="12">
        <f t="shared" si="8"/>
        <v>0.25</v>
      </c>
      <c r="L26" s="12">
        <f t="shared" si="9"/>
        <v>0.5</v>
      </c>
      <c r="M26" s="12">
        <f t="shared" si="10"/>
        <v>0.5</v>
      </c>
      <c r="N26" s="12">
        <f t="shared" si="11"/>
        <v>0</v>
      </c>
    </row>
    <row r="27" spans="1:14" ht="45">
      <c r="A27" s="6">
        <v>13.7</v>
      </c>
      <c r="B27" s="28" t="s">
        <v>228</v>
      </c>
      <c r="C27" s="29" t="s">
        <v>58</v>
      </c>
      <c r="D27" s="4">
        <v>3</v>
      </c>
      <c r="E27" s="30" t="s">
        <v>67</v>
      </c>
      <c r="F27" s="5" t="s">
        <v>52</v>
      </c>
      <c r="G27" s="5" t="s">
        <v>53</v>
      </c>
      <c r="H27" s="5" t="s">
        <v>54</v>
      </c>
      <c r="I27" s="5" t="s">
        <v>55</v>
      </c>
      <c r="K27" s="12">
        <f t="shared" ref="K27:K28" si="12">IF(F27="No Policy",0,IF(F27="Informal Policy",0.25,IF(F27="Partial Written Policy",0.5,IF(F27="Written Policy",0.75,IF(F27="Approved Written Policy",1,"INVALID")))))</f>
        <v>0</v>
      </c>
      <c r="L27" s="12">
        <f t="shared" ref="L27:L28" si="13">IF(G27="Not Implemented",0,IF(G27="Parts of Policy Implemented",0.25,IF(G27="Implemented on Some Systems",0.5,IF(G27="Implemented on Most Systems",0.75,IF(G27="Implemented on All Systems",1,"INVALID")))))</f>
        <v>0</v>
      </c>
      <c r="M27" s="12">
        <f t="shared" ref="M27:M28" si="14">IF(H27="Not Automated",0,IF(H27="Parts of Policy Automated",0.25,IF(H27="Automated on Some Systems",0.5,IF(H27="Automated on Most Systems",0.75,IF(H27="Automated on All Systems",1,"INVALID")))))</f>
        <v>0</v>
      </c>
      <c r="N27" s="12">
        <f t="shared" ref="N27:N28" si="15">IF(I27="Not Reported",0,IF(I27="Parts of Policy Reported",0.25,IF(I27="Reported on Some Systems",0.5,IF(I27="Reported on Most Systems",0.75,IF(I27="Reported on All Systems",1,"INVALID")))))</f>
        <v>0</v>
      </c>
    </row>
    <row r="28" spans="1:14" ht="45">
      <c r="A28" s="6">
        <v>13.8</v>
      </c>
      <c r="B28" s="28" t="s">
        <v>229</v>
      </c>
      <c r="C28" s="29" t="s">
        <v>58</v>
      </c>
      <c r="D28" s="4">
        <v>3</v>
      </c>
      <c r="E28" s="30" t="s">
        <v>307</v>
      </c>
      <c r="F28" s="5" t="s">
        <v>72</v>
      </c>
      <c r="G28" s="5" t="s">
        <v>77</v>
      </c>
      <c r="H28" s="5" t="s">
        <v>82</v>
      </c>
      <c r="I28" s="5" t="s">
        <v>55</v>
      </c>
      <c r="K28" s="12">
        <f t="shared" si="12"/>
        <v>0.25</v>
      </c>
      <c r="L28" s="12">
        <f t="shared" si="13"/>
        <v>0.25</v>
      </c>
      <c r="M28" s="12">
        <f t="shared" si="14"/>
        <v>0.25</v>
      </c>
      <c r="N28" s="12">
        <f t="shared" si="15"/>
        <v>0</v>
      </c>
    </row>
    <row r="29" spans="1:14" ht="45">
      <c r="A29" s="6">
        <v>13.9</v>
      </c>
      <c r="B29" s="28" t="s">
        <v>230</v>
      </c>
      <c r="C29" s="29" t="s">
        <v>58</v>
      </c>
      <c r="D29" s="4">
        <v>3</v>
      </c>
      <c r="E29" s="30" t="s">
        <v>306</v>
      </c>
      <c r="F29" s="5" t="s">
        <v>75</v>
      </c>
      <c r="G29" s="5" t="s">
        <v>53</v>
      </c>
      <c r="H29" s="5" t="s">
        <v>54</v>
      </c>
      <c r="I29" s="5" t="s">
        <v>55</v>
      </c>
      <c r="K29" s="12">
        <f t="shared" si="8"/>
        <v>1</v>
      </c>
      <c r="L29" s="12">
        <f t="shared" si="9"/>
        <v>0</v>
      </c>
      <c r="M29" s="12">
        <f t="shared" si="10"/>
        <v>0</v>
      </c>
      <c r="N29" s="12">
        <f t="shared" si="11"/>
        <v>0</v>
      </c>
    </row>
    <row r="30" spans="1:14" ht="30">
      <c r="A30" s="9" t="s">
        <v>233</v>
      </c>
      <c r="B30" s="28" t="s">
        <v>231</v>
      </c>
      <c r="C30" s="29" t="s">
        <v>58</v>
      </c>
      <c r="D30" s="4">
        <v>3</v>
      </c>
      <c r="E30" s="30" t="s">
        <v>307</v>
      </c>
      <c r="F30" s="5" t="s">
        <v>72</v>
      </c>
      <c r="G30" s="5" t="s">
        <v>79</v>
      </c>
      <c r="H30" s="5" t="s">
        <v>84</v>
      </c>
      <c r="I30" s="5" t="s">
        <v>55</v>
      </c>
      <c r="K30" s="12">
        <f t="shared" si="8"/>
        <v>0.25</v>
      </c>
      <c r="L30" s="12">
        <f t="shared" si="9"/>
        <v>0.75</v>
      </c>
      <c r="M30" s="12">
        <f t="shared" si="10"/>
        <v>0.75</v>
      </c>
      <c r="N30" s="12">
        <f t="shared" si="11"/>
        <v>0</v>
      </c>
    </row>
    <row r="31" spans="1:14">
      <c r="A31" s="9">
        <v>13.11</v>
      </c>
      <c r="B31" s="28" t="s">
        <v>232</v>
      </c>
      <c r="C31" s="29" t="s">
        <v>64</v>
      </c>
      <c r="D31" s="4">
        <v>3</v>
      </c>
      <c r="E31" s="30" t="s">
        <v>298</v>
      </c>
      <c r="F31" s="5" t="s">
        <v>74</v>
      </c>
      <c r="G31" s="5" t="s">
        <v>78</v>
      </c>
      <c r="H31" s="31" t="s">
        <v>57</v>
      </c>
      <c r="I31" s="31" t="s">
        <v>57</v>
      </c>
      <c r="K31" s="12">
        <f t="shared" si="8"/>
        <v>0.75</v>
      </c>
      <c r="L31" s="12">
        <f t="shared" si="9"/>
        <v>0.5</v>
      </c>
      <c r="M31" s="12"/>
      <c r="N31" s="12"/>
    </row>
    <row r="33" spans="1:16" hidden="1">
      <c r="E33" s="2" t="s">
        <v>59</v>
      </c>
      <c r="G33" s="13">
        <f>AVERAGE(K21:K31)</f>
        <v>0.40909090909090912</v>
      </c>
      <c r="H33" s="13">
        <f>1-G33</f>
        <v>0.59090909090909083</v>
      </c>
    </row>
    <row r="34" spans="1:16" hidden="1">
      <c r="E34" s="4" t="s">
        <v>60</v>
      </c>
      <c r="F34" s="4"/>
      <c r="G34" s="13">
        <f>AVERAGE(L21:L31)</f>
        <v>0.38636363636363635</v>
      </c>
      <c r="H34" s="13">
        <f>1-G34</f>
        <v>0.61363636363636365</v>
      </c>
    </row>
    <row r="35" spans="1:16" hidden="1">
      <c r="E35" s="4" t="s">
        <v>61</v>
      </c>
      <c r="F35" s="4"/>
      <c r="G35" s="13">
        <f>AVERAGE(M21:M31)</f>
        <v>0.375</v>
      </c>
      <c r="H35" s="13">
        <f>1-G35</f>
        <v>0.625</v>
      </c>
    </row>
    <row r="36" spans="1:16" hidden="1">
      <c r="E36" s="4" t="s">
        <v>62</v>
      </c>
      <c r="F36" s="4"/>
      <c r="G36" s="13">
        <f>AVERAGE(N21:N31)</f>
        <v>0.1</v>
      </c>
      <c r="H36" s="13">
        <f>1-G36</f>
        <v>0.9</v>
      </c>
    </row>
    <row r="37" spans="1:16" hidden="1">
      <c r="E37" s="4" t="s">
        <v>63</v>
      </c>
      <c r="F37" s="4"/>
      <c r="G37" s="13">
        <f>AVERAGE(G33:G36)</f>
        <v>0.31761363636363638</v>
      </c>
      <c r="H37" s="13">
        <f>1-G37</f>
        <v>0.68238636363636362</v>
      </c>
    </row>
    <row r="38" spans="1:16" hidden="1">
      <c r="E38" s="4" t="s">
        <v>116</v>
      </c>
      <c r="F38" s="4"/>
      <c r="G38" s="23"/>
      <c r="H38" s="23"/>
    </row>
    <row r="39" spans="1:16" hidden="1">
      <c r="E39" s="4" t="s">
        <v>117</v>
      </c>
      <c r="F39" s="4"/>
      <c r="G39" s="23">
        <f>AVERAGE(L21:L26)</f>
        <v>0.45833333333333331</v>
      </c>
      <c r="H39" s="23">
        <f t="shared" ref="H39:H40" si="16">1-G39</f>
        <v>0.54166666666666674</v>
      </c>
    </row>
    <row r="40" spans="1:16" hidden="1">
      <c r="E40" s="4" t="s">
        <v>118</v>
      </c>
      <c r="F40" s="4"/>
      <c r="G40" s="23">
        <f>AVERAGE(L21:L31)</f>
        <v>0.38636363636363635</v>
      </c>
      <c r="H40" s="23">
        <f t="shared" si="16"/>
        <v>0.61363636363636365</v>
      </c>
    </row>
    <row r="42" spans="1:16" ht="30" customHeight="1">
      <c r="A42" s="37"/>
      <c r="B42" s="37"/>
      <c r="C42" s="37"/>
      <c r="D42" s="37"/>
      <c r="E42" s="37"/>
      <c r="F42" s="37"/>
      <c r="G42" s="37"/>
      <c r="H42" s="37"/>
      <c r="I42" s="37"/>
      <c r="J42" s="37"/>
      <c r="K42" s="37"/>
      <c r="L42" s="37"/>
      <c r="M42" s="37"/>
      <c r="N42" s="37"/>
      <c r="O42" s="37"/>
      <c r="P42" s="37"/>
    </row>
  </sheetData>
  <mergeCells count="4">
    <mergeCell ref="A42:P42"/>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96" operator="equal" id="{1D618AD0-19E9-41CA-94D3-69D83955C91A}">
            <xm:f>Values!$A$8</xm:f>
            <x14:dxf>
              <fill>
                <patternFill>
                  <bgColor rgb="FF27AE60"/>
                </patternFill>
              </fill>
            </x14:dxf>
          </x14:cfRule>
          <x14:cfRule type="cellIs" priority="97" operator="equal" id="{FDD3BF8B-AE13-4501-85C1-3DB0109B9D4F}">
            <xm:f>Values!$A$7</xm:f>
            <x14:dxf>
              <fill>
                <patternFill>
                  <bgColor rgb="FFF1C40F"/>
                </patternFill>
              </fill>
            </x14:dxf>
          </x14:cfRule>
          <x14:cfRule type="cellIs" priority="98" operator="equal" id="{3BC1FF6F-AB6D-46D0-B667-46EABA1C11CF}">
            <xm:f>Values!$A$6</xm:f>
            <x14:dxf>
              <fill>
                <patternFill>
                  <bgColor rgb="FFF39C12"/>
                </patternFill>
              </fill>
            </x14:dxf>
          </x14:cfRule>
          <x14:cfRule type="cellIs" priority="99" operator="equal" id="{AA945385-D47A-4297-A555-F140EACDFD18}">
            <xm:f>Values!$A$5</xm:f>
            <x14:dxf>
              <fill>
                <patternFill>
                  <bgColor rgb="FFE67E22"/>
                </patternFill>
              </fill>
            </x14:dxf>
          </x14:cfRule>
          <x14:cfRule type="cellIs" priority="100" operator="equal" id="{EFDE04B2-EADB-4FA6-9DCB-0D149912BA81}">
            <xm:f>Values!$A$4</xm:f>
            <x14:dxf>
              <fill>
                <patternFill>
                  <bgColor rgb="FFE74C3C"/>
                </patternFill>
              </fill>
            </x14:dxf>
          </x14:cfRule>
          <xm:sqref>F29:F31 F23:F26</xm:sqref>
        </x14:conditionalFormatting>
        <x14:conditionalFormatting xmlns:xm="http://schemas.microsoft.com/office/excel/2006/main">
          <x14:cfRule type="cellIs" priority="81" operator="equal" id="{19C1211B-4C14-4BF8-9F77-B603E9007523}">
            <xm:f>Values!$A$15</xm:f>
            <x14:dxf>
              <fill>
                <patternFill>
                  <bgColor rgb="FF27AE60"/>
                </patternFill>
              </fill>
            </x14:dxf>
          </x14:cfRule>
          <x14:cfRule type="cellIs" priority="92" operator="equal" id="{124C146C-3C25-4E8F-930D-F88E1FA56978}">
            <xm:f>Values!$A$14</xm:f>
            <x14:dxf>
              <fill>
                <patternFill>
                  <bgColor rgb="FFF1C40F"/>
                </patternFill>
              </fill>
            </x14:dxf>
          </x14:cfRule>
          <x14:cfRule type="cellIs" priority="93" operator="equal" id="{1FB5899C-8EB6-4AAF-8F11-67766F2A6D76}">
            <xm:f>Values!$A$13</xm:f>
            <x14:dxf>
              <fill>
                <patternFill>
                  <bgColor rgb="FFF39C12"/>
                </patternFill>
              </fill>
            </x14:dxf>
          </x14:cfRule>
          <x14:cfRule type="cellIs" priority="94" operator="equal" id="{7D4C6966-E6A1-4D92-B1A5-405A629442D1}">
            <xm:f>Values!$A$12</xm:f>
            <x14:dxf>
              <fill>
                <patternFill>
                  <bgColor rgb="FFE67E22"/>
                </patternFill>
              </fill>
            </x14:dxf>
          </x14:cfRule>
          <x14:cfRule type="cellIs" priority="95" operator="equal" id="{2E2AC49B-8E8D-4928-82B3-AB712AF1B379}">
            <xm:f>Values!$A$11</xm:f>
            <x14:dxf>
              <fill>
                <patternFill>
                  <bgColor rgb="FFE74C3C"/>
                </patternFill>
              </fill>
            </x14:dxf>
          </x14:cfRule>
          <xm:sqref>G29:G31 G23:G26</xm:sqref>
        </x14:conditionalFormatting>
        <x14:conditionalFormatting xmlns:xm="http://schemas.microsoft.com/office/excel/2006/main">
          <x14:cfRule type="cellIs" priority="82" operator="equal" id="{023183AC-5110-4E20-A260-8BCC9C75DD5F}">
            <xm:f>Values!$A$22</xm:f>
            <x14:dxf>
              <fill>
                <patternFill>
                  <bgColor rgb="FF27B060"/>
                </patternFill>
              </fill>
            </x14:dxf>
          </x14:cfRule>
          <x14:cfRule type="cellIs" priority="88" operator="equal" id="{6D5DA5DE-ED1B-4F85-BE7D-071FF5099F29}">
            <xm:f>Values!$A$21</xm:f>
            <x14:dxf>
              <fill>
                <patternFill>
                  <bgColor rgb="FFF1C40F"/>
                </patternFill>
              </fill>
            </x14:dxf>
          </x14:cfRule>
          <x14:cfRule type="cellIs" priority="89" operator="equal" id="{A5FECCAA-C566-49E4-B806-976DD30FDFED}">
            <xm:f>Values!$A$20</xm:f>
            <x14:dxf>
              <fill>
                <patternFill>
                  <bgColor rgb="FFF39C12"/>
                </patternFill>
              </fill>
            </x14:dxf>
          </x14:cfRule>
          <x14:cfRule type="cellIs" priority="90" operator="equal" id="{EB7DC28F-1A78-4008-99C5-BAB26DFBB202}">
            <xm:f>Values!$A$19</xm:f>
            <x14:dxf>
              <fill>
                <patternFill>
                  <bgColor rgb="FFE67E22"/>
                </patternFill>
              </fill>
            </x14:dxf>
          </x14:cfRule>
          <x14:cfRule type="cellIs" priority="91" operator="equal" id="{CB1FB382-1E8B-4B37-ADF4-F374AF755C18}">
            <xm:f>Values!$A$18</xm:f>
            <x14:dxf>
              <fill>
                <patternFill>
                  <bgColor rgb="FFE74C3C"/>
                </patternFill>
              </fill>
            </x14:dxf>
          </x14:cfRule>
          <xm:sqref>H23:H26 H29:H30</xm:sqref>
        </x14:conditionalFormatting>
        <x14:conditionalFormatting xmlns:xm="http://schemas.microsoft.com/office/excel/2006/main">
          <x14:cfRule type="cellIs" priority="83" operator="equal" id="{F4F22A45-9C1F-4B88-8FE3-F18AEDAFD72C}">
            <xm:f>Values!$A$29</xm:f>
            <x14:dxf>
              <fill>
                <patternFill>
                  <bgColor rgb="FF27AE60"/>
                </patternFill>
              </fill>
            </x14:dxf>
          </x14:cfRule>
          <x14:cfRule type="cellIs" priority="85" operator="equal" id="{97D834A4-696A-4C0B-AC2D-BFF7A4911DA9}">
            <xm:f>Values!$A$27</xm:f>
            <x14:dxf>
              <fill>
                <patternFill>
                  <bgColor rgb="FFF39C12"/>
                </patternFill>
              </fill>
            </x14:dxf>
          </x14:cfRule>
          <x14:cfRule type="cellIs" priority="86" operator="equal" id="{9722719A-715C-4357-8AD1-A4785AF54006}">
            <xm:f>Values!$A$26</xm:f>
            <x14:dxf>
              <fill>
                <patternFill>
                  <bgColor rgb="FFE67E22"/>
                </patternFill>
              </fill>
            </x14:dxf>
          </x14:cfRule>
          <x14:cfRule type="cellIs" priority="87" operator="equal" id="{67401200-7D34-46E3-9D6D-6E1A65F9027A}">
            <xm:f>Values!$A$25</xm:f>
            <x14:dxf>
              <fill>
                <patternFill>
                  <bgColor rgb="FFE74C3C"/>
                </patternFill>
              </fill>
            </x14:dxf>
          </x14:cfRule>
          <xm:sqref>I23:I26 I29:I30</xm:sqref>
        </x14:conditionalFormatting>
        <x14:conditionalFormatting xmlns:xm="http://schemas.microsoft.com/office/excel/2006/main">
          <x14:cfRule type="cellIs" priority="84" operator="equal" id="{3630BBB0-4442-4749-969D-31FD7CFB10F0}">
            <xm:f>Values!$A$28</xm:f>
            <x14:dxf>
              <fill>
                <patternFill>
                  <bgColor rgb="FFF1C40F"/>
                </patternFill>
              </fill>
            </x14:dxf>
          </x14:cfRule>
          <xm:sqref>I23:I26 I29:I30</xm:sqref>
        </x14:conditionalFormatting>
        <x14:conditionalFormatting xmlns:xm="http://schemas.microsoft.com/office/excel/2006/main">
          <x14:cfRule type="cellIs" priority="76" operator="equal" id="{9154B785-1F9F-43ED-9C1B-CBC3A77AF3A0}">
            <xm:f>Values!$A$8</xm:f>
            <x14:dxf>
              <fill>
                <patternFill>
                  <bgColor rgb="FF27AE60"/>
                </patternFill>
              </fill>
            </x14:dxf>
          </x14:cfRule>
          <x14:cfRule type="cellIs" priority="77" operator="equal" id="{9E98E677-27E1-4221-96BE-A654641E7D93}">
            <xm:f>Values!$A$7</xm:f>
            <x14:dxf>
              <fill>
                <patternFill>
                  <bgColor rgb="FFF1C40F"/>
                </patternFill>
              </fill>
            </x14:dxf>
          </x14:cfRule>
          <x14:cfRule type="cellIs" priority="78" operator="equal" id="{29FFE1C1-76D0-42F2-9B74-C8E1E987FC62}">
            <xm:f>Values!$A$6</xm:f>
            <x14:dxf>
              <fill>
                <patternFill>
                  <bgColor rgb="FFF39C12"/>
                </patternFill>
              </fill>
            </x14:dxf>
          </x14:cfRule>
          <x14:cfRule type="cellIs" priority="79" operator="equal" id="{81087505-EC8C-483D-A085-A70782E1E861}">
            <xm:f>Values!$A$5</xm:f>
            <x14:dxf>
              <fill>
                <patternFill>
                  <bgColor rgb="FFE67E22"/>
                </patternFill>
              </fill>
            </x14:dxf>
          </x14:cfRule>
          <x14:cfRule type="cellIs" priority="80" operator="equal" id="{8D778DAE-54D8-4495-A87F-2D57A6F2F986}">
            <xm:f>Values!$A$4</xm:f>
            <x14:dxf>
              <fill>
                <patternFill>
                  <bgColor rgb="FFE74C3C"/>
                </patternFill>
              </fill>
            </x14:dxf>
          </x14:cfRule>
          <xm:sqref>F27</xm:sqref>
        </x14:conditionalFormatting>
        <x14:conditionalFormatting xmlns:xm="http://schemas.microsoft.com/office/excel/2006/main">
          <x14:cfRule type="cellIs" priority="61" operator="equal" id="{2CF307CE-135F-443B-8862-B2146325E1CD}">
            <xm:f>Values!$A$15</xm:f>
            <x14:dxf>
              <fill>
                <patternFill>
                  <bgColor rgb="FF27AE60"/>
                </patternFill>
              </fill>
            </x14:dxf>
          </x14:cfRule>
          <x14:cfRule type="cellIs" priority="72" operator="equal" id="{8CE0CF69-1303-4883-81CB-62E0FB2BA395}">
            <xm:f>Values!$A$14</xm:f>
            <x14:dxf>
              <fill>
                <patternFill>
                  <bgColor rgb="FFF1C40F"/>
                </patternFill>
              </fill>
            </x14:dxf>
          </x14:cfRule>
          <x14:cfRule type="cellIs" priority="73" operator="equal" id="{9E68DB72-72C2-4C7D-95F1-199485EBF08F}">
            <xm:f>Values!$A$13</xm:f>
            <x14:dxf>
              <fill>
                <patternFill>
                  <bgColor rgb="FFF39C12"/>
                </patternFill>
              </fill>
            </x14:dxf>
          </x14:cfRule>
          <x14:cfRule type="cellIs" priority="74" operator="equal" id="{C588C6AB-75AA-4FA7-81C9-BFFCC592AC40}">
            <xm:f>Values!$A$12</xm:f>
            <x14:dxf>
              <fill>
                <patternFill>
                  <bgColor rgb="FFE67E22"/>
                </patternFill>
              </fill>
            </x14:dxf>
          </x14:cfRule>
          <x14:cfRule type="cellIs" priority="75" operator="equal" id="{F3EF6E0A-E902-472B-993D-9486A687D15B}">
            <xm:f>Values!$A$11</xm:f>
            <x14:dxf>
              <fill>
                <patternFill>
                  <bgColor rgb="FFE74C3C"/>
                </patternFill>
              </fill>
            </x14:dxf>
          </x14:cfRule>
          <xm:sqref>G27</xm:sqref>
        </x14:conditionalFormatting>
        <x14:conditionalFormatting xmlns:xm="http://schemas.microsoft.com/office/excel/2006/main">
          <x14:cfRule type="cellIs" priority="62" operator="equal" id="{6DB432EB-9353-498F-9A06-CFFF55E75FCF}">
            <xm:f>Values!$A$22</xm:f>
            <x14:dxf>
              <fill>
                <patternFill>
                  <bgColor rgb="FF27B060"/>
                </patternFill>
              </fill>
            </x14:dxf>
          </x14:cfRule>
          <x14:cfRule type="cellIs" priority="68" operator="equal" id="{20BCE88A-7DDB-4745-A806-C56BFA71A8E3}">
            <xm:f>Values!$A$21</xm:f>
            <x14:dxf>
              <fill>
                <patternFill>
                  <bgColor rgb="FFF1C40F"/>
                </patternFill>
              </fill>
            </x14:dxf>
          </x14:cfRule>
          <x14:cfRule type="cellIs" priority="69" operator="equal" id="{EE64C37F-0D4B-4DBB-88C5-684AEBFC128C}">
            <xm:f>Values!$A$20</xm:f>
            <x14:dxf>
              <fill>
                <patternFill>
                  <bgColor rgb="FFF39C12"/>
                </patternFill>
              </fill>
            </x14:dxf>
          </x14:cfRule>
          <x14:cfRule type="cellIs" priority="70" operator="equal" id="{2F7C8E92-E8ED-4F51-AF89-D682C48C4EF8}">
            <xm:f>Values!$A$19</xm:f>
            <x14:dxf>
              <fill>
                <patternFill>
                  <bgColor rgb="FFE67E22"/>
                </patternFill>
              </fill>
            </x14:dxf>
          </x14:cfRule>
          <x14:cfRule type="cellIs" priority="71" operator="equal" id="{3DE47783-AE26-4610-99FE-0B71F9A645EB}">
            <xm:f>Values!$A$18</xm:f>
            <x14:dxf>
              <fill>
                <patternFill>
                  <bgColor rgb="FFE74C3C"/>
                </patternFill>
              </fill>
            </x14:dxf>
          </x14:cfRule>
          <xm:sqref>H27</xm:sqref>
        </x14:conditionalFormatting>
        <x14:conditionalFormatting xmlns:xm="http://schemas.microsoft.com/office/excel/2006/main">
          <x14:cfRule type="cellIs" priority="63" operator="equal" id="{43B2A0A2-31BA-4B6C-8695-287A0C51730C}">
            <xm:f>Values!$A$29</xm:f>
            <x14:dxf>
              <fill>
                <patternFill>
                  <bgColor rgb="FF27AE60"/>
                </patternFill>
              </fill>
            </x14:dxf>
          </x14:cfRule>
          <x14:cfRule type="cellIs" priority="65" operator="equal" id="{7FF72718-161D-492B-9E1C-E23494D38490}">
            <xm:f>Values!$A$27</xm:f>
            <x14:dxf>
              <fill>
                <patternFill>
                  <bgColor rgb="FFF39C12"/>
                </patternFill>
              </fill>
            </x14:dxf>
          </x14:cfRule>
          <x14:cfRule type="cellIs" priority="66" operator="equal" id="{E682C918-1521-4342-AD2B-8788997B861B}">
            <xm:f>Values!$A$26</xm:f>
            <x14:dxf>
              <fill>
                <patternFill>
                  <bgColor rgb="FFE67E22"/>
                </patternFill>
              </fill>
            </x14:dxf>
          </x14:cfRule>
          <x14:cfRule type="cellIs" priority="67" operator="equal" id="{30B2D81F-4E81-49D5-A7BF-59520E242B09}">
            <xm:f>Values!$A$25</xm:f>
            <x14:dxf>
              <fill>
                <patternFill>
                  <bgColor rgb="FFE74C3C"/>
                </patternFill>
              </fill>
            </x14:dxf>
          </x14:cfRule>
          <xm:sqref>I27</xm:sqref>
        </x14:conditionalFormatting>
        <x14:conditionalFormatting xmlns:xm="http://schemas.microsoft.com/office/excel/2006/main">
          <x14:cfRule type="cellIs" priority="64" operator="equal" id="{710A9D67-7751-4668-8BA7-7AE3C3CBB8B6}">
            <xm:f>Values!$A$28</xm:f>
            <x14:dxf>
              <fill>
                <patternFill>
                  <bgColor rgb="FFF1C40F"/>
                </patternFill>
              </fill>
            </x14:dxf>
          </x14:cfRule>
          <xm:sqref>I27</xm:sqref>
        </x14:conditionalFormatting>
        <x14:conditionalFormatting xmlns:xm="http://schemas.microsoft.com/office/excel/2006/main">
          <x14:cfRule type="cellIs" priority="56" operator="equal" id="{3C53720B-2271-4B75-835A-0A472F3B0389}">
            <xm:f>Values!$A$8</xm:f>
            <x14:dxf>
              <fill>
                <patternFill>
                  <bgColor rgb="FF27AE60"/>
                </patternFill>
              </fill>
            </x14:dxf>
          </x14:cfRule>
          <x14:cfRule type="cellIs" priority="57" operator="equal" id="{D8D6A553-5B3E-49FC-A103-0A6DFBFB342B}">
            <xm:f>Values!$A$7</xm:f>
            <x14:dxf>
              <fill>
                <patternFill>
                  <bgColor rgb="FFF1C40F"/>
                </patternFill>
              </fill>
            </x14:dxf>
          </x14:cfRule>
          <x14:cfRule type="cellIs" priority="58" operator="equal" id="{FCC44BAE-3D1C-4630-A9DF-C6D64DC6BB00}">
            <xm:f>Values!$A$6</xm:f>
            <x14:dxf>
              <fill>
                <patternFill>
                  <bgColor rgb="FFF39C12"/>
                </patternFill>
              </fill>
            </x14:dxf>
          </x14:cfRule>
          <x14:cfRule type="cellIs" priority="59" operator="equal" id="{FC493041-0584-4A3C-865E-04A04C5A2ACD}">
            <xm:f>Values!$A$5</xm:f>
            <x14:dxf>
              <fill>
                <patternFill>
                  <bgColor rgb="FFE67E22"/>
                </patternFill>
              </fill>
            </x14:dxf>
          </x14:cfRule>
          <x14:cfRule type="cellIs" priority="60" operator="equal" id="{89003AFA-0372-4CBD-8B93-1A2B0E0CD3E8}">
            <xm:f>Values!$A$4</xm:f>
            <x14:dxf>
              <fill>
                <patternFill>
                  <bgColor rgb="FFE74C3C"/>
                </patternFill>
              </fill>
            </x14:dxf>
          </x14:cfRule>
          <xm:sqref>F28</xm:sqref>
        </x14:conditionalFormatting>
        <x14:conditionalFormatting xmlns:xm="http://schemas.microsoft.com/office/excel/2006/main">
          <x14:cfRule type="cellIs" priority="41" operator="equal" id="{3056A7D9-858F-40A5-A5C4-E301F3D529D0}">
            <xm:f>Values!$A$15</xm:f>
            <x14:dxf>
              <fill>
                <patternFill>
                  <bgColor rgb="FF27AE60"/>
                </patternFill>
              </fill>
            </x14:dxf>
          </x14:cfRule>
          <x14:cfRule type="cellIs" priority="52" operator="equal" id="{17E0FFBC-631B-494D-ABE6-7FCD1A1BCC55}">
            <xm:f>Values!$A$14</xm:f>
            <x14:dxf>
              <fill>
                <patternFill>
                  <bgColor rgb="FFF1C40F"/>
                </patternFill>
              </fill>
            </x14:dxf>
          </x14:cfRule>
          <x14:cfRule type="cellIs" priority="53" operator="equal" id="{09CB4F17-FA09-4419-BE67-2E73CE14F210}">
            <xm:f>Values!$A$13</xm:f>
            <x14:dxf>
              <fill>
                <patternFill>
                  <bgColor rgb="FFF39C12"/>
                </patternFill>
              </fill>
            </x14:dxf>
          </x14:cfRule>
          <x14:cfRule type="cellIs" priority="54" operator="equal" id="{C5BEE4DC-4377-432A-B6F1-0B653756F6CF}">
            <xm:f>Values!$A$12</xm:f>
            <x14:dxf>
              <fill>
                <patternFill>
                  <bgColor rgb="FFE67E22"/>
                </patternFill>
              </fill>
            </x14:dxf>
          </x14:cfRule>
          <x14:cfRule type="cellIs" priority="55" operator="equal" id="{EF2B47D3-B216-4C99-8C1F-EB143BDBEB62}">
            <xm:f>Values!$A$11</xm:f>
            <x14:dxf>
              <fill>
                <patternFill>
                  <bgColor rgb="FFE74C3C"/>
                </patternFill>
              </fill>
            </x14:dxf>
          </x14:cfRule>
          <xm:sqref>G28</xm:sqref>
        </x14:conditionalFormatting>
        <x14:conditionalFormatting xmlns:xm="http://schemas.microsoft.com/office/excel/2006/main">
          <x14:cfRule type="cellIs" priority="42" operator="equal" id="{D986556E-4048-4FDE-A9DB-BCE6A7718E26}">
            <xm:f>Values!$A$22</xm:f>
            <x14:dxf>
              <fill>
                <patternFill>
                  <bgColor rgb="FF27B060"/>
                </patternFill>
              </fill>
            </x14:dxf>
          </x14:cfRule>
          <x14:cfRule type="cellIs" priority="48" operator="equal" id="{FE20F123-3A8C-4FF3-8572-7A04C0E6D8A8}">
            <xm:f>Values!$A$21</xm:f>
            <x14:dxf>
              <fill>
                <patternFill>
                  <bgColor rgb="FFF1C40F"/>
                </patternFill>
              </fill>
            </x14:dxf>
          </x14:cfRule>
          <x14:cfRule type="cellIs" priority="49" operator="equal" id="{8C2AA8D6-AEAD-4AFB-8F87-830B14CEAB2F}">
            <xm:f>Values!$A$20</xm:f>
            <x14:dxf>
              <fill>
                <patternFill>
                  <bgColor rgb="FFF39C12"/>
                </patternFill>
              </fill>
            </x14:dxf>
          </x14:cfRule>
          <x14:cfRule type="cellIs" priority="50" operator="equal" id="{C4A054E0-A32F-4328-836A-70F9DE59EC47}">
            <xm:f>Values!$A$19</xm:f>
            <x14:dxf>
              <fill>
                <patternFill>
                  <bgColor rgb="FFE67E22"/>
                </patternFill>
              </fill>
            </x14:dxf>
          </x14:cfRule>
          <x14:cfRule type="cellIs" priority="51" operator="equal" id="{C5DF1818-301B-4939-B88A-27053098FC31}">
            <xm:f>Values!$A$18</xm:f>
            <x14:dxf>
              <fill>
                <patternFill>
                  <bgColor rgb="FFE74C3C"/>
                </patternFill>
              </fill>
            </x14:dxf>
          </x14:cfRule>
          <xm:sqref>H28</xm:sqref>
        </x14:conditionalFormatting>
        <x14:conditionalFormatting xmlns:xm="http://schemas.microsoft.com/office/excel/2006/main">
          <x14:cfRule type="cellIs" priority="43" operator="equal" id="{05991DB3-D476-4563-8DA3-A8716C2922E8}">
            <xm:f>Values!$A$29</xm:f>
            <x14:dxf>
              <fill>
                <patternFill>
                  <bgColor rgb="FF27AE60"/>
                </patternFill>
              </fill>
            </x14:dxf>
          </x14:cfRule>
          <x14:cfRule type="cellIs" priority="45" operator="equal" id="{84109C21-D867-4638-B250-8432F1F620C9}">
            <xm:f>Values!$A$27</xm:f>
            <x14:dxf>
              <fill>
                <patternFill>
                  <bgColor rgb="FFF39C12"/>
                </patternFill>
              </fill>
            </x14:dxf>
          </x14:cfRule>
          <x14:cfRule type="cellIs" priority="46" operator="equal" id="{000E6800-9010-48D2-9B03-5A680307B9B0}">
            <xm:f>Values!$A$26</xm:f>
            <x14:dxf>
              <fill>
                <patternFill>
                  <bgColor rgb="FFE67E22"/>
                </patternFill>
              </fill>
            </x14:dxf>
          </x14:cfRule>
          <x14:cfRule type="cellIs" priority="47" operator="equal" id="{874B1EB6-B22B-4543-BC7F-E428863005C1}">
            <xm:f>Values!$A$25</xm:f>
            <x14:dxf>
              <fill>
                <patternFill>
                  <bgColor rgb="FFE74C3C"/>
                </patternFill>
              </fill>
            </x14:dxf>
          </x14:cfRule>
          <xm:sqref>I28</xm:sqref>
        </x14:conditionalFormatting>
        <x14:conditionalFormatting xmlns:xm="http://schemas.microsoft.com/office/excel/2006/main">
          <x14:cfRule type="cellIs" priority="44" operator="equal" id="{C169FF30-163B-4B34-AE4C-F0FADF41CB1B}">
            <xm:f>Values!$A$28</xm:f>
            <x14:dxf>
              <fill>
                <patternFill>
                  <bgColor rgb="FFF1C40F"/>
                </patternFill>
              </fill>
            </x14:dxf>
          </x14:cfRule>
          <xm:sqref>I28</xm:sqref>
        </x14:conditionalFormatting>
        <x14:conditionalFormatting xmlns:xm="http://schemas.microsoft.com/office/excel/2006/main">
          <x14:cfRule type="cellIs" priority="36" operator="equal" id="{F14D1AE5-8092-403A-9F0E-0DCB5C57874E}">
            <xm:f>Values!$A$8</xm:f>
            <x14:dxf>
              <fill>
                <patternFill>
                  <bgColor rgb="FF27AE60"/>
                </patternFill>
              </fill>
            </x14:dxf>
          </x14:cfRule>
          <x14:cfRule type="cellIs" priority="37" operator="equal" id="{8FDCAF22-7A56-4986-BCD8-990C7CF75549}">
            <xm:f>Values!$A$7</xm:f>
            <x14:dxf>
              <fill>
                <patternFill>
                  <bgColor rgb="FFF1C40F"/>
                </patternFill>
              </fill>
            </x14:dxf>
          </x14:cfRule>
          <x14:cfRule type="cellIs" priority="38" operator="equal" id="{7F05DC57-93D7-4617-8AAB-6CFC33908645}">
            <xm:f>Values!$A$6</xm:f>
            <x14:dxf>
              <fill>
                <patternFill>
                  <bgColor rgb="FFF39C12"/>
                </patternFill>
              </fill>
            </x14:dxf>
          </x14:cfRule>
          <x14:cfRule type="cellIs" priority="39" operator="equal" id="{40CC6A8B-3AA9-43B2-80A5-A776EB4CBD0F}">
            <xm:f>Values!$A$5</xm:f>
            <x14:dxf>
              <fill>
                <patternFill>
                  <bgColor rgb="FFE67E22"/>
                </patternFill>
              </fill>
            </x14:dxf>
          </x14:cfRule>
          <x14:cfRule type="cellIs" priority="40" operator="equal" id="{27BA96B5-EFF9-435F-89B8-3C7F81F2E67E}">
            <xm:f>Values!$A$4</xm:f>
            <x14:dxf>
              <fill>
                <patternFill>
                  <bgColor rgb="FFE74C3C"/>
                </patternFill>
              </fill>
            </x14:dxf>
          </x14:cfRule>
          <xm:sqref>F22</xm:sqref>
        </x14:conditionalFormatting>
        <x14:conditionalFormatting xmlns:xm="http://schemas.microsoft.com/office/excel/2006/main">
          <x14:cfRule type="cellIs" priority="21" operator="equal" id="{B75B94B6-C8A4-4FE4-8360-CF00F606DD0F}">
            <xm:f>Values!$A$15</xm:f>
            <x14:dxf>
              <fill>
                <patternFill>
                  <bgColor rgb="FF27AE60"/>
                </patternFill>
              </fill>
            </x14:dxf>
          </x14:cfRule>
          <x14:cfRule type="cellIs" priority="32" operator="equal" id="{00E97E20-CD80-487C-888E-8164E9BDD69A}">
            <xm:f>Values!$A$14</xm:f>
            <x14:dxf>
              <fill>
                <patternFill>
                  <bgColor rgb="FFF1C40F"/>
                </patternFill>
              </fill>
            </x14:dxf>
          </x14:cfRule>
          <x14:cfRule type="cellIs" priority="33" operator="equal" id="{C4F08AE8-F6A2-4EBB-A5EB-A071C3474787}">
            <xm:f>Values!$A$13</xm:f>
            <x14:dxf>
              <fill>
                <patternFill>
                  <bgColor rgb="FFF39C12"/>
                </patternFill>
              </fill>
            </x14:dxf>
          </x14:cfRule>
          <x14:cfRule type="cellIs" priority="34" operator="equal" id="{6313190A-6C6A-4452-9F7D-D309E62B8F5F}">
            <xm:f>Values!$A$12</xm:f>
            <x14:dxf>
              <fill>
                <patternFill>
                  <bgColor rgb="FFE67E22"/>
                </patternFill>
              </fill>
            </x14:dxf>
          </x14:cfRule>
          <x14:cfRule type="cellIs" priority="35" operator="equal" id="{3FB32B57-29D1-4C4C-A106-52F414672D30}">
            <xm:f>Values!$A$11</xm:f>
            <x14:dxf>
              <fill>
                <patternFill>
                  <bgColor rgb="FFE74C3C"/>
                </patternFill>
              </fill>
            </x14:dxf>
          </x14:cfRule>
          <xm:sqref>G22</xm:sqref>
        </x14:conditionalFormatting>
        <x14:conditionalFormatting xmlns:xm="http://schemas.microsoft.com/office/excel/2006/main">
          <x14:cfRule type="cellIs" priority="22" operator="equal" id="{FD843FC7-3038-44D6-8E3C-80C905F31D7C}">
            <xm:f>Values!$A$22</xm:f>
            <x14:dxf>
              <fill>
                <patternFill>
                  <bgColor rgb="FF27B060"/>
                </patternFill>
              </fill>
            </x14:dxf>
          </x14:cfRule>
          <x14:cfRule type="cellIs" priority="28" operator="equal" id="{BC9A7163-BA40-48BA-9449-51D2029EE85E}">
            <xm:f>Values!$A$21</xm:f>
            <x14:dxf>
              <fill>
                <patternFill>
                  <bgColor rgb="FFF1C40F"/>
                </patternFill>
              </fill>
            </x14:dxf>
          </x14:cfRule>
          <x14:cfRule type="cellIs" priority="29" operator="equal" id="{10315CCD-0933-4F69-A1D4-A45210FC1DC4}">
            <xm:f>Values!$A$20</xm:f>
            <x14:dxf>
              <fill>
                <patternFill>
                  <bgColor rgb="FFF39C12"/>
                </patternFill>
              </fill>
            </x14:dxf>
          </x14:cfRule>
          <x14:cfRule type="cellIs" priority="30" operator="equal" id="{000B1D00-FEDC-4482-A92E-CB4198A34662}">
            <xm:f>Values!$A$19</xm:f>
            <x14:dxf>
              <fill>
                <patternFill>
                  <bgColor rgb="FFE67E22"/>
                </patternFill>
              </fill>
            </x14:dxf>
          </x14:cfRule>
          <x14:cfRule type="cellIs" priority="31" operator="equal" id="{99A00E0A-D1A4-4DE7-92C3-46D02054CDD3}">
            <xm:f>Values!$A$18</xm:f>
            <x14:dxf>
              <fill>
                <patternFill>
                  <bgColor rgb="FFE74C3C"/>
                </patternFill>
              </fill>
            </x14:dxf>
          </x14:cfRule>
          <xm:sqref>H22</xm:sqref>
        </x14:conditionalFormatting>
        <x14:conditionalFormatting xmlns:xm="http://schemas.microsoft.com/office/excel/2006/main">
          <x14:cfRule type="cellIs" priority="23" operator="equal" id="{15D87193-5CF3-4A02-85AF-9F0BBD4D08A9}">
            <xm:f>Values!$A$29</xm:f>
            <x14:dxf>
              <fill>
                <patternFill>
                  <bgColor rgb="FF27AE60"/>
                </patternFill>
              </fill>
            </x14:dxf>
          </x14:cfRule>
          <x14:cfRule type="cellIs" priority="25" operator="equal" id="{F3CB3AFD-332C-402A-8DDE-AB024E5B980E}">
            <xm:f>Values!$A$27</xm:f>
            <x14:dxf>
              <fill>
                <patternFill>
                  <bgColor rgb="FFF39C12"/>
                </patternFill>
              </fill>
            </x14:dxf>
          </x14:cfRule>
          <x14:cfRule type="cellIs" priority="26" operator="equal" id="{E331D053-DD3E-418E-896E-8CAF3AEE73A7}">
            <xm:f>Values!$A$26</xm:f>
            <x14:dxf>
              <fill>
                <patternFill>
                  <bgColor rgb="FFE67E22"/>
                </patternFill>
              </fill>
            </x14:dxf>
          </x14:cfRule>
          <x14:cfRule type="cellIs" priority="27" operator="equal" id="{AC9B128A-D13B-44F1-8672-4D42018FB23E}">
            <xm:f>Values!$A$25</xm:f>
            <x14:dxf>
              <fill>
                <patternFill>
                  <bgColor rgb="FFE74C3C"/>
                </patternFill>
              </fill>
            </x14:dxf>
          </x14:cfRule>
          <xm:sqref>I22</xm:sqref>
        </x14:conditionalFormatting>
        <x14:conditionalFormatting xmlns:xm="http://schemas.microsoft.com/office/excel/2006/main">
          <x14:cfRule type="cellIs" priority="24" operator="equal" id="{9FF99E32-877A-49CF-AF1E-92567F577888}">
            <xm:f>Values!$A$28</xm:f>
            <x14:dxf>
              <fill>
                <patternFill>
                  <bgColor rgb="FFF1C40F"/>
                </patternFill>
              </fill>
            </x14:dxf>
          </x14:cfRule>
          <xm:sqref>I22</xm:sqref>
        </x14:conditionalFormatting>
        <x14:conditionalFormatting xmlns:xm="http://schemas.microsoft.com/office/excel/2006/main">
          <x14:cfRule type="cellIs" priority="16" operator="equal" id="{35B003C0-0BFA-44D5-83A4-53C22FA938AD}">
            <xm:f>Values!$A$8</xm:f>
            <x14:dxf>
              <fill>
                <patternFill>
                  <bgColor rgb="FF27AE60"/>
                </patternFill>
              </fill>
            </x14:dxf>
          </x14:cfRule>
          <x14:cfRule type="cellIs" priority="17" operator="equal" id="{5671D01D-B5EB-4CD7-86A8-9326ACED6A2A}">
            <xm:f>Values!$A$7</xm:f>
            <x14:dxf>
              <fill>
                <patternFill>
                  <bgColor rgb="FFF1C40F"/>
                </patternFill>
              </fill>
            </x14:dxf>
          </x14:cfRule>
          <x14:cfRule type="cellIs" priority="18" operator="equal" id="{8B625EAE-C79D-4DDB-A9A7-03FB795C0F50}">
            <xm:f>Values!$A$6</xm:f>
            <x14:dxf>
              <fill>
                <patternFill>
                  <bgColor rgb="FFF39C12"/>
                </patternFill>
              </fill>
            </x14:dxf>
          </x14:cfRule>
          <x14:cfRule type="cellIs" priority="19" operator="equal" id="{3B781F1C-C426-44AD-885D-4E9AA9E0093E}">
            <xm:f>Values!$A$5</xm:f>
            <x14:dxf>
              <fill>
                <patternFill>
                  <bgColor rgb="FFE67E22"/>
                </patternFill>
              </fill>
            </x14:dxf>
          </x14:cfRule>
          <x14:cfRule type="cellIs" priority="20" operator="equal" id="{96C0E602-C0B5-419D-81BE-2F2DFB954F0A}">
            <xm:f>Values!$A$4</xm:f>
            <x14:dxf>
              <fill>
                <patternFill>
                  <bgColor rgb="FFE74C3C"/>
                </patternFill>
              </fill>
            </x14:dxf>
          </x14:cfRule>
          <xm:sqref>F21</xm:sqref>
        </x14:conditionalFormatting>
        <x14:conditionalFormatting xmlns:xm="http://schemas.microsoft.com/office/excel/2006/main">
          <x14:cfRule type="cellIs" priority="1" operator="equal" id="{DF801ED9-5AF6-4C90-B8F3-8D07394057C0}">
            <xm:f>Values!$A$15</xm:f>
            <x14:dxf>
              <fill>
                <patternFill>
                  <bgColor rgb="FF27AE60"/>
                </patternFill>
              </fill>
            </x14:dxf>
          </x14:cfRule>
          <x14:cfRule type="cellIs" priority="12" operator="equal" id="{CE7D069C-321F-41F7-A3BD-1FCDB9AA7FA8}">
            <xm:f>Values!$A$14</xm:f>
            <x14:dxf>
              <fill>
                <patternFill>
                  <bgColor rgb="FFF1C40F"/>
                </patternFill>
              </fill>
            </x14:dxf>
          </x14:cfRule>
          <x14:cfRule type="cellIs" priority="13" operator="equal" id="{5ED0AED3-0341-4C8A-8E0D-F36988149881}">
            <xm:f>Values!$A$13</xm:f>
            <x14:dxf>
              <fill>
                <patternFill>
                  <bgColor rgb="FFF39C12"/>
                </patternFill>
              </fill>
            </x14:dxf>
          </x14:cfRule>
          <x14:cfRule type="cellIs" priority="14" operator="equal" id="{2F7507EF-71CB-474A-860F-5AE32BA76EAC}">
            <xm:f>Values!$A$12</xm:f>
            <x14:dxf>
              <fill>
                <patternFill>
                  <bgColor rgb="FFE67E22"/>
                </patternFill>
              </fill>
            </x14:dxf>
          </x14:cfRule>
          <x14:cfRule type="cellIs" priority="15" operator="equal" id="{2A0D93E2-A4CB-435D-A7ED-7BDB5E0FF9CA}">
            <xm:f>Values!$A$11</xm:f>
            <x14:dxf>
              <fill>
                <patternFill>
                  <bgColor rgb="FFE74C3C"/>
                </patternFill>
              </fill>
            </x14:dxf>
          </x14:cfRule>
          <xm:sqref>G21</xm:sqref>
        </x14:conditionalFormatting>
        <x14:conditionalFormatting xmlns:xm="http://schemas.microsoft.com/office/excel/2006/main">
          <x14:cfRule type="cellIs" priority="2" operator="equal" id="{8E2C572C-7046-45DE-806A-200888375C12}">
            <xm:f>Values!$A$22</xm:f>
            <x14:dxf>
              <fill>
                <patternFill>
                  <bgColor rgb="FF27B060"/>
                </patternFill>
              </fill>
            </x14:dxf>
          </x14:cfRule>
          <x14:cfRule type="cellIs" priority="8" operator="equal" id="{76821057-C56D-47B6-A0E5-E3D461792042}">
            <xm:f>Values!$A$21</xm:f>
            <x14:dxf>
              <fill>
                <patternFill>
                  <bgColor rgb="FFF1C40F"/>
                </patternFill>
              </fill>
            </x14:dxf>
          </x14:cfRule>
          <x14:cfRule type="cellIs" priority="9" operator="equal" id="{BA057492-F3FC-417C-8E87-077EA7763DF3}">
            <xm:f>Values!$A$20</xm:f>
            <x14:dxf>
              <fill>
                <patternFill>
                  <bgColor rgb="FFF39C12"/>
                </patternFill>
              </fill>
            </x14:dxf>
          </x14:cfRule>
          <x14:cfRule type="cellIs" priority="10" operator="equal" id="{BB566EBC-8FE4-4C92-B05B-572B0E676ADA}">
            <xm:f>Values!$A$19</xm:f>
            <x14:dxf>
              <fill>
                <patternFill>
                  <bgColor rgb="FFE67E22"/>
                </patternFill>
              </fill>
            </x14:dxf>
          </x14:cfRule>
          <x14:cfRule type="cellIs" priority="11" operator="equal" id="{18F1A4B8-1BFF-40DC-97C3-58DCCD12DF4A}">
            <xm:f>Values!$A$18</xm:f>
            <x14:dxf>
              <fill>
                <patternFill>
                  <bgColor rgb="FFE74C3C"/>
                </patternFill>
              </fill>
            </x14:dxf>
          </x14:cfRule>
          <xm:sqref>H21</xm:sqref>
        </x14:conditionalFormatting>
        <x14:conditionalFormatting xmlns:xm="http://schemas.microsoft.com/office/excel/2006/main">
          <x14:cfRule type="cellIs" priority="3" operator="equal" id="{5A64CCE7-EAC0-48CB-A38A-8AD16D55F281}">
            <xm:f>Values!$A$29</xm:f>
            <x14:dxf>
              <fill>
                <patternFill>
                  <bgColor rgb="FF27AE60"/>
                </patternFill>
              </fill>
            </x14:dxf>
          </x14:cfRule>
          <x14:cfRule type="cellIs" priority="5" operator="equal" id="{387B9D58-9CE3-4236-A93E-3D9574822F60}">
            <xm:f>Values!$A$27</xm:f>
            <x14:dxf>
              <fill>
                <patternFill>
                  <bgColor rgb="FFF39C12"/>
                </patternFill>
              </fill>
            </x14:dxf>
          </x14:cfRule>
          <x14:cfRule type="cellIs" priority="6" operator="equal" id="{5C032635-3B5A-41A0-BF07-2C6F2FD72BF3}">
            <xm:f>Values!$A$26</xm:f>
            <x14:dxf>
              <fill>
                <patternFill>
                  <bgColor rgb="FFE67E22"/>
                </patternFill>
              </fill>
            </x14:dxf>
          </x14:cfRule>
          <x14:cfRule type="cellIs" priority="7" operator="equal" id="{5B898FB0-7E7D-4CEE-A01E-19E13122F3AC}">
            <xm:f>Values!$A$25</xm:f>
            <x14:dxf>
              <fill>
                <patternFill>
                  <bgColor rgb="FFE74C3C"/>
                </patternFill>
              </fill>
            </x14:dxf>
          </x14:cfRule>
          <xm:sqref>I21</xm:sqref>
        </x14:conditionalFormatting>
        <x14:conditionalFormatting xmlns:xm="http://schemas.microsoft.com/office/excel/2006/main">
          <x14:cfRule type="cellIs" priority="4" operator="equal" id="{16E114AF-4A45-4F92-9A67-B1E6AC62A9A2}">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I21:I30</xm:sqref>
        </x14:dataValidation>
        <x14:dataValidation type="list" allowBlank="1" showInputMessage="1" showErrorMessage="1">
          <x14:formula1>
            <xm:f>Values!$A$18:$A$22</xm:f>
          </x14:formula1>
          <xm:sqref>H21:H30</xm:sqref>
        </x14:dataValidation>
        <x14:dataValidation type="list" allowBlank="1" showInputMessage="1" showErrorMessage="1">
          <x14:formula1>
            <xm:f>Values!$A$11:$A$15</xm:f>
          </x14:formula1>
          <xm:sqref>G21:G31</xm:sqref>
        </x14:dataValidation>
        <x14:dataValidation type="list" allowBlank="1" showInputMessage="1" showErrorMessage="1">
          <x14:formula1>
            <xm:f>Values!$A$4:$A$8</xm:f>
          </x14:formula1>
          <xm:sqref>F21:F31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zoomScale="80" zoomScaleNormal="80" workbookViewId="0">
      <selection activeCell="E29" sqref="E29"/>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292</v>
      </c>
      <c r="B1" s="32"/>
      <c r="C1" s="32"/>
      <c r="D1" s="32"/>
      <c r="E1" s="32"/>
      <c r="F1" s="32"/>
      <c r="G1" s="32"/>
      <c r="H1" s="32"/>
      <c r="I1" s="32"/>
    </row>
    <row r="3" spans="1:9">
      <c r="C3"/>
      <c r="D3"/>
    </row>
    <row r="4" spans="1:9">
      <c r="C4"/>
      <c r="D4"/>
    </row>
    <row r="5" spans="1:9">
      <c r="C5" s="33" t="s">
        <v>46</v>
      </c>
      <c r="D5" s="33"/>
      <c r="E5" s="21">
        <f>G35</f>
        <v>2.7777777777777776E-2</v>
      </c>
    </row>
    <row r="6" spans="1:9">
      <c r="C6"/>
      <c r="D6"/>
    </row>
    <row r="7" spans="1:9">
      <c r="C7" s="41" t="s">
        <v>47</v>
      </c>
      <c r="D7" s="41"/>
      <c r="E7" s="20">
        <f>H35</f>
        <v>0.97222222222222221</v>
      </c>
    </row>
    <row r="20" spans="1:14" s="19" customFormat="1" ht="30">
      <c r="A20" s="15" t="s">
        <v>2</v>
      </c>
      <c r="B20" s="15" t="s">
        <v>92</v>
      </c>
      <c r="C20" s="15" t="s">
        <v>48</v>
      </c>
      <c r="D20" s="18" t="s">
        <v>115</v>
      </c>
      <c r="E20" s="15" t="s">
        <v>3</v>
      </c>
      <c r="F20" s="15" t="s">
        <v>49</v>
      </c>
      <c r="G20" s="15" t="s">
        <v>7</v>
      </c>
      <c r="H20" s="18" t="s">
        <v>50</v>
      </c>
      <c r="I20" s="15" t="s">
        <v>11</v>
      </c>
    </row>
    <row r="21" spans="1:14" ht="90">
      <c r="A21" s="6">
        <v>14.1</v>
      </c>
      <c r="B21" s="28" t="s">
        <v>234</v>
      </c>
      <c r="C21" s="29" t="s">
        <v>58</v>
      </c>
      <c r="D21" s="4" t="s">
        <v>114</v>
      </c>
      <c r="E21" s="30" t="s">
        <v>314</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30">
      <c r="A22" s="6">
        <v>14.2</v>
      </c>
      <c r="B22" s="28" t="s">
        <v>235</v>
      </c>
      <c r="C22" s="29" t="s">
        <v>58</v>
      </c>
      <c r="D22" s="4" t="s">
        <v>114</v>
      </c>
      <c r="E22" s="30" t="s">
        <v>314</v>
      </c>
      <c r="F22" s="5" t="s">
        <v>52</v>
      </c>
      <c r="G22" s="5" t="s">
        <v>53</v>
      </c>
      <c r="H22" s="31" t="s">
        <v>57</v>
      </c>
      <c r="I22" s="31" t="s">
        <v>57</v>
      </c>
      <c r="K22" s="12">
        <f t="shared" ref="K22:K26"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30">
      <c r="A23" s="6">
        <v>14.3</v>
      </c>
      <c r="B23" s="28" t="s">
        <v>236</v>
      </c>
      <c r="C23" s="29" t="s">
        <v>58</v>
      </c>
      <c r="D23" s="4" t="s">
        <v>114</v>
      </c>
      <c r="E23" s="30" t="s">
        <v>314</v>
      </c>
      <c r="F23" s="5" t="s">
        <v>52</v>
      </c>
      <c r="G23" s="5" t="s">
        <v>53</v>
      </c>
      <c r="H23" s="31" t="s">
        <v>57</v>
      </c>
      <c r="I23" s="31" t="s">
        <v>57</v>
      </c>
      <c r="K23" s="12">
        <f t="shared" si="2"/>
        <v>0</v>
      </c>
      <c r="L23" s="12">
        <f t="shared" si="3"/>
        <v>0</v>
      </c>
      <c r="M23" s="12"/>
      <c r="N23" s="12"/>
    </row>
    <row r="24" spans="1:14" ht="75">
      <c r="A24" s="6">
        <v>14.4</v>
      </c>
      <c r="B24" s="28" t="s">
        <v>237</v>
      </c>
      <c r="C24" s="29" t="s">
        <v>58</v>
      </c>
      <c r="D24" s="4" t="s">
        <v>114</v>
      </c>
      <c r="E24" s="30" t="s">
        <v>314</v>
      </c>
      <c r="F24" s="5" t="s">
        <v>52</v>
      </c>
      <c r="G24" s="5" t="s">
        <v>53</v>
      </c>
      <c r="H24" s="31" t="s">
        <v>57</v>
      </c>
      <c r="I24" s="31" t="s">
        <v>57</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c r="N24" s="12"/>
    </row>
    <row r="25" spans="1:14" ht="45">
      <c r="A25" s="6">
        <v>14.5</v>
      </c>
      <c r="B25" s="28" t="s">
        <v>238</v>
      </c>
      <c r="C25" s="29" t="s">
        <v>58</v>
      </c>
      <c r="D25" s="4" t="s">
        <v>114</v>
      </c>
      <c r="E25" s="30" t="s">
        <v>314</v>
      </c>
      <c r="F25" s="5" t="s">
        <v>52</v>
      </c>
      <c r="G25" s="5" t="s">
        <v>53</v>
      </c>
      <c r="H25" s="31" t="s">
        <v>57</v>
      </c>
      <c r="I25" s="31" t="s">
        <v>57</v>
      </c>
      <c r="K25" s="12">
        <f t="shared" si="4"/>
        <v>0</v>
      </c>
      <c r="L25" s="12">
        <f t="shared" si="5"/>
        <v>0</v>
      </c>
      <c r="M25" s="12"/>
      <c r="N25" s="12"/>
    </row>
    <row r="26" spans="1:14" ht="30">
      <c r="A26" s="6">
        <v>14.6</v>
      </c>
      <c r="B26" s="28" t="s">
        <v>239</v>
      </c>
      <c r="C26" s="29" t="s">
        <v>58</v>
      </c>
      <c r="D26" s="4" t="s">
        <v>114</v>
      </c>
      <c r="E26" s="30" t="s">
        <v>314</v>
      </c>
      <c r="F26" s="5" t="s">
        <v>52</v>
      </c>
      <c r="G26" s="5" t="s">
        <v>53</v>
      </c>
      <c r="H26" s="31" t="s">
        <v>57</v>
      </c>
      <c r="I26" s="31" t="s">
        <v>57</v>
      </c>
      <c r="K26" s="12">
        <f t="shared" si="2"/>
        <v>0</v>
      </c>
      <c r="L26" s="12">
        <f t="shared" si="3"/>
        <v>0</v>
      </c>
      <c r="M26" s="12"/>
      <c r="N26" s="12"/>
    </row>
    <row r="27" spans="1:14" ht="60">
      <c r="A27" s="6">
        <v>14.7</v>
      </c>
      <c r="B27" s="28" t="s">
        <v>240</v>
      </c>
      <c r="C27" s="29" t="s">
        <v>58</v>
      </c>
      <c r="D27" s="4" t="s">
        <v>114</v>
      </c>
      <c r="E27" s="30" t="s">
        <v>314</v>
      </c>
      <c r="F27" s="5" t="s">
        <v>52</v>
      </c>
      <c r="G27" s="5" t="s">
        <v>53</v>
      </c>
      <c r="H27" s="31" t="s">
        <v>57</v>
      </c>
      <c r="I27" s="31" t="s">
        <v>57</v>
      </c>
      <c r="K27" s="12">
        <f t="shared" ref="K27:K29" si="6">IF(F27="No Policy",0,IF(F27="Informal Policy",0.25,IF(F27="Partial Written Policy",0.5,IF(F27="Written Policy",0.75,IF(F27="Approved Written Policy",1,"INVALID")))))</f>
        <v>0</v>
      </c>
      <c r="L27" s="12">
        <f t="shared" si="3"/>
        <v>0</v>
      </c>
      <c r="M27" s="12"/>
      <c r="N27" s="12"/>
    </row>
    <row r="28" spans="1:14" ht="60">
      <c r="A28" s="6">
        <v>14.8</v>
      </c>
      <c r="B28" s="28" t="s">
        <v>241</v>
      </c>
      <c r="C28" s="29" t="s">
        <v>58</v>
      </c>
      <c r="D28" s="4" t="s">
        <v>114</v>
      </c>
      <c r="E28" s="30" t="s">
        <v>314</v>
      </c>
      <c r="F28" s="5" t="s">
        <v>52</v>
      </c>
      <c r="G28" s="5" t="s">
        <v>53</v>
      </c>
      <c r="H28" s="31" t="s">
        <v>57</v>
      </c>
      <c r="I28" s="31" t="s">
        <v>57</v>
      </c>
      <c r="K28" s="12">
        <f t="shared" si="6"/>
        <v>0</v>
      </c>
      <c r="L28" s="12">
        <f t="shared" si="3"/>
        <v>0</v>
      </c>
      <c r="M28" s="12"/>
      <c r="N28" s="12"/>
    </row>
    <row r="29" spans="1:14" ht="77.25">
      <c r="A29" s="6">
        <v>14.9</v>
      </c>
      <c r="B29" s="28" t="s">
        <v>242</v>
      </c>
      <c r="C29" s="29" t="s">
        <v>58</v>
      </c>
      <c r="D29" s="4" t="s">
        <v>113</v>
      </c>
      <c r="E29" s="30" t="s">
        <v>314</v>
      </c>
      <c r="F29" s="5" t="s">
        <v>52</v>
      </c>
      <c r="G29" s="5" t="s">
        <v>78</v>
      </c>
      <c r="H29" s="31" t="s">
        <v>57</v>
      </c>
      <c r="I29" s="31" t="s">
        <v>57</v>
      </c>
      <c r="K29" s="12">
        <f t="shared" si="6"/>
        <v>0</v>
      </c>
      <c r="L29" s="12">
        <f t="shared" si="3"/>
        <v>0.5</v>
      </c>
      <c r="M29" s="12"/>
      <c r="N29" s="12"/>
    </row>
    <row r="31" spans="1:14" hidden="1">
      <c r="E31" s="2" t="s">
        <v>59</v>
      </c>
      <c r="G31" s="13">
        <f>AVERAGE(K21:K29)</f>
        <v>0</v>
      </c>
      <c r="H31" s="13">
        <f>1-G31</f>
        <v>1</v>
      </c>
    </row>
    <row r="32" spans="1:14" hidden="1">
      <c r="E32" s="4" t="s">
        <v>60</v>
      </c>
      <c r="F32" s="4"/>
      <c r="G32" s="13">
        <f>AVERAGE(L21:L29)</f>
        <v>5.5555555555555552E-2</v>
      </c>
      <c r="H32" s="13">
        <f>1-G32</f>
        <v>0.94444444444444442</v>
      </c>
    </row>
    <row r="33" spans="1:16" hidden="1">
      <c r="E33" s="4" t="s">
        <v>61</v>
      </c>
      <c r="F33" s="4"/>
      <c r="G33" s="13"/>
      <c r="H33" s="13">
        <f>1-G33</f>
        <v>1</v>
      </c>
    </row>
    <row r="34" spans="1:16" hidden="1">
      <c r="E34" s="4" t="s">
        <v>62</v>
      </c>
      <c r="F34" s="4"/>
      <c r="G34" s="13"/>
      <c r="H34" s="13">
        <f>1-G34</f>
        <v>1</v>
      </c>
    </row>
    <row r="35" spans="1:16" hidden="1">
      <c r="E35" s="4" t="s">
        <v>63</v>
      </c>
      <c r="F35" s="4"/>
      <c r="G35" s="13">
        <f>AVERAGE(G31:G34)</f>
        <v>2.7777777777777776E-2</v>
      </c>
      <c r="H35" s="13">
        <f>1-G35</f>
        <v>0.97222222222222221</v>
      </c>
    </row>
    <row r="36" spans="1:16" ht="30" hidden="1">
      <c r="E36" s="4" t="s">
        <v>116</v>
      </c>
      <c r="F36" s="4"/>
      <c r="G36" s="23">
        <f>AVERAGE(L21:L28)</f>
        <v>0</v>
      </c>
      <c r="H36" s="23">
        <f t="shared" ref="H36:H38" si="7">1-G36</f>
        <v>1</v>
      </c>
    </row>
    <row r="37" spans="1:16" ht="30" hidden="1">
      <c r="E37" s="4" t="s">
        <v>117</v>
      </c>
      <c r="F37" s="4"/>
      <c r="G37" s="23">
        <f>AVERAGE(L21:L29)</f>
        <v>5.5555555555555552E-2</v>
      </c>
      <c r="H37" s="23">
        <f t="shared" si="7"/>
        <v>0.94444444444444442</v>
      </c>
    </row>
    <row r="38" spans="1:16" ht="30" hidden="1">
      <c r="E38" s="4" t="s">
        <v>118</v>
      </c>
      <c r="F38" s="4"/>
      <c r="G38" s="23">
        <f>AVERAGE(L21:L29)</f>
        <v>5.5555555555555552E-2</v>
      </c>
      <c r="H38" s="23">
        <f t="shared" si="7"/>
        <v>0.94444444444444442</v>
      </c>
    </row>
    <row r="40" spans="1:16" ht="30" customHeight="1">
      <c r="A40" s="37"/>
      <c r="B40" s="37"/>
      <c r="C40" s="37"/>
      <c r="D40" s="37"/>
      <c r="E40" s="37"/>
      <c r="F40" s="37"/>
      <c r="G40" s="37"/>
      <c r="H40" s="37"/>
      <c r="I40" s="37"/>
      <c r="J40" s="37"/>
      <c r="K40" s="37"/>
      <c r="L40" s="37"/>
      <c r="M40" s="37"/>
      <c r="N40" s="37"/>
      <c r="O40" s="37"/>
      <c r="P40" s="37"/>
    </row>
  </sheetData>
  <mergeCells count="4">
    <mergeCell ref="A1:I1"/>
    <mergeCell ref="A40:P40"/>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F21:F23 F26:F29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G21:G23 G26:G29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F24:F25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A17" zoomScale="80" zoomScaleNormal="80" workbookViewId="0">
      <selection activeCell="E25" sqref="E25"/>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293</v>
      </c>
      <c r="B1" s="32"/>
      <c r="C1" s="32"/>
      <c r="D1" s="32"/>
      <c r="E1" s="32"/>
      <c r="F1" s="32"/>
      <c r="G1" s="32"/>
      <c r="H1" s="32"/>
      <c r="I1" s="32"/>
    </row>
    <row r="3" spans="1:9">
      <c r="C3"/>
      <c r="D3"/>
    </row>
    <row r="4" spans="1:9">
      <c r="C4"/>
      <c r="D4"/>
    </row>
    <row r="5" spans="1:9">
      <c r="C5" s="33" t="s">
        <v>46</v>
      </c>
      <c r="D5" s="33"/>
      <c r="E5" s="21">
        <f>G33</f>
        <v>2.6785714285714284E-2</v>
      </c>
    </row>
    <row r="6" spans="1:9">
      <c r="C6"/>
      <c r="D6"/>
    </row>
    <row r="7" spans="1:9">
      <c r="C7" s="41" t="s">
        <v>47</v>
      </c>
      <c r="D7" s="41"/>
      <c r="E7" s="20">
        <f>H33</f>
        <v>0.9732142857142857</v>
      </c>
    </row>
    <row r="20" spans="1:14" s="19" customFormat="1" ht="30">
      <c r="A20" s="15" t="s">
        <v>2</v>
      </c>
      <c r="B20" s="15" t="s">
        <v>92</v>
      </c>
      <c r="C20" s="15" t="s">
        <v>48</v>
      </c>
      <c r="D20" s="18" t="s">
        <v>115</v>
      </c>
      <c r="E20" s="15" t="s">
        <v>3</v>
      </c>
      <c r="F20" s="15" t="s">
        <v>49</v>
      </c>
      <c r="G20" s="15" t="s">
        <v>7</v>
      </c>
      <c r="H20" s="18" t="s">
        <v>50</v>
      </c>
      <c r="I20" s="15" t="s">
        <v>11</v>
      </c>
    </row>
    <row r="21" spans="1:14" ht="75">
      <c r="A21" s="6">
        <v>15.1</v>
      </c>
      <c r="B21" s="28" t="s">
        <v>243</v>
      </c>
      <c r="C21" s="29" t="s">
        <v>51</v>
      </c>
      <c r="D21" s="4" t="s">
        <v>114</v>
      </c>
      <c r="E21" s="30" t="s">
        <v>315</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75">
      <c r="A22" s="6">
        <v>15.2</v>
      </c>
      <c r="B22" s="28" t="s">
        <v>244</v>
      </c>
      <c r="C22" s="29" t="s">
        <v>51</v>
      </c>
      <c r="D22" s="4" t="s">
        <v>113</v>
      </c>
      <c r="E22" s="30" t="s">
        <v>315</v>
      </c>
      <c r="F22" s="5" t="s">
        <v>52</v>
      </c>
      <c r="G22" s="5" t="s">
        <v>53</v>
      </c>
      <c r="H22" s="31" t="s">
        <v>57</v>
      </c>
      <c r="I22" s="31" t="s">
        <v>57</v>
      </c>
      <c r="K22" s="12">
        <f t="shared" ref="K22:K27" si="2">IF(F22="No Policy",0,IF(F22="Informal Policy",0.25,IF(F22="Partial Written Policy",0.5,IF(F22="Written Policy",0.75,IF(F22="Approved Written Policy",1,"INVALID")))))</f>
        <v>0</v>
      </c>
      <c r="L22" s="12">
        <f t="shared" ref="L22:L27" si="3">IF(G22="Not Implemented",0,IF(G22="Parts of Policy Implemented",0.25,IF(G22="Implemented on Some Systems",0.5,IF(G22="Implemented on Most Systems",0.75,IF(G22="Implemented on All Systems",1,"INVALID")))))</f>
        <v>0</v>
      </c>
      <c r="M22" s="12"/>
      <c r="N22" s="12"/>
    </row>
    <row r="23" spans="1:14" ht="75">
      <c r="A23" s="6">
        <v>15.3</v>
      </c>
      <c r="B23" s="28" t="s">
        <v>245</v>
      </c>
      <c r="C23" s="29" t="s">
        <v>51</v>
      </c>
      <c r="D23" s="4" t="s">
        <v>113</v>
      </c>
      <c r="E23" s="30" t="s">
        <v>315</v>
      </c>
      <c r="F23" s="5" t="s">
        <v>52</v>
      </c>
      <c r="G23" s="5" t="s">
        <v>53</v>
      </c>
      <c r="H23" s="31" t="s">
        <v>57</v>
      </c>
      <c r="I23" s="31" t="s">
        <v>57</v>
      </c>
      <c r="K23" s="12">
        <f t="shared" si="2"/>
        <v>0</v>
      </c>
      <c r="L23" s="12">
        <f t="shared" si="3"/>
        <v>0</v>
      </c>
      <c r="M23" s="12"/>
      <c r="N23" s="12"/>
    </row>
    <row r="24" spans="1:14" ht="105">
      <c r="A24" s="6">
        <v>15.4</v>
      </c>
      <c r="B24" s="28" t="s">
        <v>246</v>
      </c>
      <c r="C24" s="29" t="s">
        <v>58</v>
      </c>
      <c r="D24" s="4" t="s">
        <v>113</v>
      </c>
      <c r="E24" s="30" t="s">
        <v>315</v>
      </c>
      <c r="F24" s="5" t="s">
        <v>52</v>
      </c>
      <c r="G24" s="5" t="s">
        <v>77</v>
      </c>
      <c r="H24" s="31" t="s">
        <v>57</v>
      </c>
      <c r="I24" s="31" t="s">
        <v>57</v>
      </c>
      <c r="K24" s="12">
        <f t="shared" si="2"/>
        <v>0</v>
      </c>
      <c r="L24" s="12">
        <f t="shared" si="3"/>
        <v>0.25</v>
      </c>
      <c r="M24" s="12"/>
      <c r="N24" s="12"/>
    </row>
    <row r="25" spans="1:14" ht="105">
      <c r="A25" s="6">
        <v>15.5</v>
      </c>
      <c r="B25" s="28" t="s">
        <v>247</v>
      </c>
      <c r="C25" s="29" t="s">
        <v>51</v>
      </c>
      <c r="D25" s="4">
        <v>3</v>
      </c>
      <c r="E25" s="30" t="s">
        <v>315</v>
      </c>
      <c r="F25" s="5" t="s">
        <v>52</v>
      </c>
      <c r="G25" s="5" t="s">
        <v>53</v>
      </c>
      <c r="H25" s="31" t="s">
        <v>57</v>
      </c>
      <c r="I25" s="31" t="s">
        <v>57</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c r="N25" s="12"/>
    </row>
    <row r="26" spans="1:14" ht="60">
      <c r="A26" s="6">
        <v>15.6</v>
      </c>
      <c r="B26" s="28" t="s">
        <v>248</v>
      </c>
      <c r="C26" s="29" t="s">
        <v>64</v>
      </c>
      <c r="D26" s="4">
        <v>3</v>
      </c>
      <c r="E26" s="30" t="s">
        <v>315</v>
      </c>
      <c r="F26" s="5" t="s">
        <v>52</v>
      </c>
      <c r="G26" s="5" t="s">
        <v>53</v>
      </c>
      <c r="H26" s="31" t="s">
        <v>57</v>
      </c>
      <c r="I26" s="31" t="s">
        <v>57</v>
      </c>
      <c r="K26" s="12">
        <f t="shared" si="2"/>
        <v>0</v>
      </c>
      <c r="L26" s="12">
        <f t="shared" si="3"/>
        <v>0</v>
      </c>
      <c r="M26" s="12"/>
      <c r="N26" s="12"/>
    </row>
    <row r="27" spans="1:14" ht="45">
      <c r="A27" s="6">
        <v>15.7</v>
      </c>
      <c r="B27" s="28" t="s">
        <v>249</v>
      </c>
      <c r="C27" s="29" t="s">
        <v>58</v>
      </c>
      <c r="D27" s="4">
        <v>3</v>
      </c>
      <c r="E27" s="30" t="s">
        <v>315</v>
      </c>
      <c r="F27" s="5" t="s">
        <v>52</v>
      </c>
      <c r="G27" s="5" t="s">
        <v>53</v>
      </c>
      <c r="H27" s="31" t="s">
        <v>57</v>
      </c>
      <c r="I27" s="31" t="s">
        <v>57</v>
      </c>
      <c r="K27" s="12">
        <f t="shared" si="2"/>
        <v>0</v>
      </c>
      <c r="L27" s="12">
        <f t="shared" si="3"/>
        <v>0</v>
      </c>
      <c r="M27" s="12"/>
      <c r="N27" s="12"/>
    </row>
    <row r="29" spans="1:14" hidden="1">
      <c r="E29" s="2" t="s">
        <v>59</v>
      </c>
      <c r="G29" s="13">
        <f>AVERAGE(K21:L27)</f>
        <v>1.7857142857142856E-2</v>
      </c>
      <c r="H29" s="13">
        <f>1-G29</f>
        <v>0.9821428571428571</v>
      </c>
    </row>
    <row r="30" spans="1:14" hidden="1">
      <c r="E30" s="4" t="s">
        <v>60</v>
      </c>
      <c r="F30" s="4"/>
      <c r="G30" s="13">
        <f>AVERAGE(L21:L27)</f>
        <v>3.5714285714285712E-2</v>
      </c>
      <c r="H30" s="13">
        <f>1-G30</f>
        <v>0.9642857142857143</v>
      </c>
    </row>
    <row r="31" spans="1:14" hidden="1">
      <c r="E31" s="4" t="s">
        <v>61</v>
      </c>
      <c r="F31" s="4"/>
      <c r="G31" s="13"/>
      <c r="H31" s="13">
        <f>1-G31</f>
        <v>1</v>
      </c>
    </row>
    <row r="32" spans="1:14" hidden="1">
      <c r="E32" s="4" t="s">
        <v>62</v>
      </c>
      <c r="F32" s="4"/>
      <c r="G32" s="13"/>
      <c r="H32" s="13">
        <f>1-G32</f>
        <v>1</v>
      </c>
    </row>
    <row r="33" spans="1:16" hidden="1">
      <c r="E33" s="4" t="s">
        <v>63</v>
      </c>
      <c r="F33" s="4"/>
      <c r="G33" s="13">
        <f>AVERAGE(G29:G32)</f>
        <v>2.6785714285714284E-2</v>
      </c>
      <c r="H33" s="13">
        <f>1-G33</f>
        <v>0.9732142857142857</v>
      </c>
    </row>
    <row r="34" spans="1:16" ht="30" hidden="1">
      <c r="E34" s="4" t="s">
        <v>116</v>
      </c>
      <c r="F34" s="4"/>
      <c r="G34" s="23">
        <f>AVERAGE(L21)</f>
        <v>0</v>
      </c>
      <c r="H34" s="23">
        <f t="shared" ref="H34:H36" si="6">1-G34</f>
        <v>1</v>
      </c>
    </row>
    <row r="35" spans="1:16" ht="30" hidden="1">
      <c r="E35" s="4" t="s">
        <v>117</v>
      </c>
      <c r="F35" s="4"/>
      <c r="G35" s="23">
        <f>AVERAGE(L21:L24)</f>
        <v>6.25E-2</v>
      </c>
      <c r="H35" s="23">
        <f t="shared" si="6"/>
        <v>0.9375</v>
      </c>
    </row>
    <row r="36" spans="1:16" ht="30" hidden="1">
      <c r="E36" s="4" t="s">
        <v>118</v>
      </c>
      <c r="F36" s="4"/>
      <c r="G36" s="23">
        <f>AVERAGE(L21:L27)</f>
        <v>3.5714285714285712E-2</v>
      </c>
      <c r="H36" s="23">
        <f t="shared" si="6"/>
        <v>0.9642857142857143</v>
      </c>
    </row>
    <row r="38" spans="1:16" ht="30" customHeight="1">
      <c r="A38" s="37"/>
      <c r="B38" s="37"/>
      <c r="C38" s="37"/>
      <c r="D38" s="37"/>
      <c r="E38" s="37"/>
      <c r="F38" s="37"/>
      <c r="G38" s="37"/>
      <c r="H38" s="37"/>
      <c r="I38" s="37"/>
      <c r="J38" s="37"/>
      <c r="K38" s="37"/>
      <c r="L38" s="37"/>
      <c r="M38" s="37"/>
      <c r="N38" s="37"/>
      <c r="O38" s="37"/>
      <c r="P38" s="37"/>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7B6FCB6-D55C-4BEE-AA5D-D833CABE2486}">
            <xm:f>Values!$A$8</xm:f>
            <x14:dxf>
              <fill>
                <patternFill>
                  <bgColor rgb="FF27AE60"/>
                </patternFill>
              </fill>
            </x14:dxf>
          </x14:cfRule>
          <x14:cfRule type="cellIs" priority="57" operator="equal" id="{E1AEFD91-B4A1-4226-9D49-52ED3EFCABDF}">
            <xm:f>Values!$A$7</xm:f>
            <x14:dxf>
              <fill>
                <patternFill>
                  <bgColor rgb="FFF1C40F"/>
                </patternFill>
              </fill>
            </x14:dxf>
          </x14:cfRule>
          <x14:cfRule type="cellIs" priority="58" operator="equal" id="{8B5835BD-6B80-44D9-9E49-177D519E44B2}">
            <xm:f>Values!$A$6</xm:f>
            <x14:dxf>
              <fill>
                <patternFill>
                  <bgColor rgb="FFF39C12"/>
                </patternFill>
              </fill>
            </x14:dxf>
          </x14:cfRule>
          <x14:cfRule type="cellIs" priority="59" operator="equal" id="{76085CCF-E2A8-4D4E-B62D-2A5622D25EEC}">
            <xm:f>Values!$A$5</xm:f>
            <x14:dxf>
              <fill>
                <patternFill>
                  <bgColor rgb="FFE67E22"/>
                </patternFill>
              </fill>
            </x14:dxf>
          </x14:cfRule>
          <x14:cfRule type="cellIs" priority="60" operator="equal" id="{7E3E5ABE-BD34-49CE-AD6F-AC896F4AF5A5}">
            <xm:f>Values!$A$4</xm:f>
            <x14:dxf>
              <fill>
                <patternFill>
                  <bgColor rgb="FFE74C3C"/>
                </patternFill>
              </fill>
            </x14:dxf>
          </x14:cfRule>
          <xm:sqref>F22:F24 F26:F27</xm:sqref>
        </x14:conditionalFormatting>
        <x14:conditionalFormatting xmlns:xm="http://schemas.microsoft.com/office/excel/2006/main">
          <x14:cfRule type="cellIs" priority="41" operator="equal" id="{EDC84C7F-1843-4120-878C-7966E0DC0F93}">
            <xm:f>Values!$A$15</xm:f>
            <x14:dxf>
              <fill>
                <patternFill>
                  <bgColor rgb="FF27AE60"/>
                </patternFill>
              </fill>
            </x14:dxf>
          </x14:cfRule>
          <x14:cfRule type="cellIs" priority="52" operator="equal" id="{DD535068-563F-4161-9FD8-8922FBA12D5A}">
            <xm:f>Values!$A$14</xm:f>
            <x14:dxf>
              <fill>
                <patternFill>
                  <bgColor rgb="FFF1C40F"/>
                </patternFill>
              </fill>
            </x14:dxf>
          </x14:cfRule>
          <x14:cfRule type="cellIs" priority="53" operator="equal" id="{6A0A3434-8F0E-426D-B170-7E0592A55431}">
            <xm:f>Values!$A$13</xm:f>
            <x14:dxf>
              <fill>
                <patternFill>
                  <bgColor rgb="FFF39C12"/>
                </patternFill>
              </fill>
            </x14:dxf>
          </x14:cfRule>
          <x14:cfRule type="cellIs" priority="54" operator="equal" id="{E3328FF9-C013-4627-9083-704C0AC78C27}">
            <xm:f>Values!$A$12</xm:f>
            <x14:dxf>
              <fill>
                <patternFill>
                  <bgColor rgb="FFE67E22"/>
                </patternFill>
              </fill>
            </x14:dxf>
          </x14:cfRule>
          <x14:cfRule type="cellIs" priority="55" operator="equal" id="{91AA25FA-6681-42ED-9B67-605F8BCC4429}">
            <xm:f>Values!$A$11</xm:f>
            <x14:dxf>
              <fill>
                <patternFill>
                  <bgColor rgb="FFE74C3C"/>
                </patternFill>
              </fill>
            </x14:dxf>
          </x14:cfRule>
          <xm:sqref>G22:G24 G26:G27</xm:sqref>
        </x14:conditionalFormatting>
        <x14:conditionalFormatting xmlns:xm="http://schemas.microsoft.com/office/excel/2006/main">
          <x14:cfRule type="cellIs" priority="36" operator="equal" id="{E0098B6E-B477-4403-BE41-968BCB592613}">
            <xm:f>Values!$A$8</xm:f>
            <x14:dxf>
              <fill>
                <patternFill>
                  <bgColor rgb="FF27AE60"/>
                </patternFill>
              </fill>
            </x14:dxf>
          </x14:cfRule>
          <x14:cfRule type="cellIs" priority="37" operator="equal" id="{70105A60-DB8B-4D01-9B7C-ABE5A1FB491E}">
            <xm:f>Values!$A$7</xm:f>
            <x14:dxf>
              <fill>
                <patternFill>
                  <bgColor rgb="FFF1C40F"/>
                </patternFill>
              </fill>
            </x14:dxf>
          </x14:cfRule>
          <x14:cfRule type="cellIs" priority="38" operator="equal" id="{5C91D9DB-D830-4588-8A3F-EDF35B70AE6C}">
            <xm:f>Values!$A$6</xm:f>
            <x14:dxf>
              <fill>
                <patternFill>
                  <bgColor rgb="FFF39C12"/>
                </patternFill>
              </fill>
            </x14:dxf>
          </x14:cfRule>
          <x14:cfRule type="cellIs" priority="39" operator="equal" id="{A38FA89B-CBA3-42CF-9FEA-16198735C0AC}">
            <xm:f>Values!$A$5</xm:f>
            <x14:dxf>
              <fill>
                <patternFill>
                  <bgColor rgb="FFE67E22"/>
                </patternFill>
              </fill>
            </x14:dxf>
          </x14:cfRule>
          <x14:cfRule type="cellIs" priority="40" operator="equal" id="{34F2E521-5B68-4008-81CC-DD2AB2052669}">
            <xm:f>Values!$A$4</xm:f>
            <x14:dxf>
              <fill>
                <patternFill>
                  <bgColor rgb="FFE74C3C"/>
                </patternFill>
              </fill>
            </x14:dxf>
          </x14:cfRule>
          <xm:sqref>F25</xm:sqref>
        </x14:conditionalFormatting>
        <x14:conditionalFormatting xmlns:xm="http://schemas.microsoft.com/office/excel/2006/main">
          <x14:cfRule type="cellIs" priority="21" operator="equal" id="{1C5E4632-6E09-4BF0-8FFA-E4FC6B7BFC63}">
            <xm:f>Values!$A$15</xm:f>
            <x14:dxf>
              <fill>
                <patternFill>
                  <bgColor rgb="FF27AE60"/>
                </patternFill>
              </fill>
            </x14:dxf>
          </x14:cfRule>
          <x14:cfRule type="cellIs" priority="32" operator="equal" id="{077BD0EE-9463-442D-A315-9EF36F7315BC}">
            <xm:f>Values!$A$14</xm:f>
            <x14:dxf>
              <fill>
                <patternFill>
                  <bgColor rgb="FFF1C40F"/>
                </patternFill>
              </fill>
            </x14:dxf>
          </x14:cfRule>
          <x14:cfRule type="cellIs" priority="33" operator="equal" id="{F0D75263-39A5-426F-92E7-B13645264D02}">
            <xm:f>Values!$A$13</xm:f>
            <x14:dxf>
              <fill>
                <patternFill>
                  <bgColor rgb="FFF39C12"/>
                </patternFill>
              </fill>
            </x14:dxf>
          </x14:cfRule>
          <x14:cfRule type="cellIs" priority="34" operator="equal" id="{5FD9F606-4DCF-46F6-A794-5984E5A73629}">
            <xm:f>Values!$A$12</xm:f>
            <x14:dxf>
              <fill>
                <patternFill>
                  <bgColor rgb="FFE67E22"/>
                </patternFill>
              </fill>
            </x14:dxf>
          </x14:cfRule>
          <x14:cfRule type="cellIs" priority="35" operator="equal" id="{DB824916-2EA4-42AB-A44D-3DB91EF63FE8}">
            <xm:f>Values!$A$11</xm:f>
            <x14:dxf>
              <fill>
                <patternFill>
                  <bgColor rgb="FFE74C3C"/>
                </patternFill>
              </fill>
            </x14:dxf>
          </x14:cfRule>
          <xm:sqref>G25</xm:sqref>
        </x14:conditionalFormatting>
        <x14:conditionalFormatting xmlns:xm="http://schemas.microsoft.com/office/excel/2006/main">
          <x14:cfRule type="cellIs" priority="16" operator="equal" id="{4C1F367F-AF5B-4CBB-AF11-6C05EFD232BD}">
            <xm:f>Values!$A$8</xm:f>
            <x14:dxf>
              <fill>
                <patternFill>
                  <bgColor rgb="FF27AE60"/>
                </patternFill>
              </fill>
            </x14:dxf>
          </x14:cfRule>
          <x14:cfRule type="cellIs" priority="17" operator="equal" id="{D41CEADE-4432-4E43-A62C-DE07D9932B55}">
            <xm:f>Values!$A$7</xm:f>
            <x14:dxf>
              <fill>
                <patternFill>
                  <bgColor rgb="FFF1C40F"/>
                </patternFill>
              </fill>
            </x14:dxf>
          </x14:cfRule>
          <x14:cfRule type="cellIs" priority="18" operator="equal" id="{E3879B74-935E-46EC-A8A8-2166445BFF23}">
            <xm:f>Values!$A$6</xm:f>
            <x14:dxf>
              <fill>
                <patternFill>
                  <bgColor rgb="FFF39C12"/>
                </patternFill>
              </fill>
            </x14:dxf>
          </x14:cfRule>
          <x14:cfRule type="cellIs" priority="19" operator="equal" id="{41C0DB36-C45F-4AB1-B991-E642E4569181}">
            <xm:f>Values!$A$5</xm:f>
            <x14:dxf>
              <fill>
                <patternFill>
                  <bgColor rgb="FFE67E22"/>
                </patternFill>
              </fill>
            </x14:dxf>
          </x14:cfRule>
          <x14:cfRule type="cellIs" priority="20" operator="equal" id="{CE911F31-31EB-4C25-B4C7-FA010B31EED4}">
            <xm:f>Values!$A$4</xm:f>
            <x14:dxf>
              <fill>
                <patternFill>
                  <bgColor rgb="FFE74C3C"/>
                </patternFill>
              </fill>
            </x14:dxf>
          </x14:cfRule>
          <xm:sqref>F21</xm:sqref>
        </x14:conditionalFormatting>
        <x14:conditionalFormatting xmlns:xm="http://schemas.microsoft.com/office/excel/2006/main">
          <x14:cfRule type="cellIs" priority="1" operator="equal" id="{206E71CD-881F-4753-A143-BA566E56F9E2}">
            <xm:f>Values!$A$15</xm:f>
            <x14:dxf>
              <fill>
                <patternFill>
                  <bgColor rgb="FF27AE60"/>
                </patternFill>
              </fill>
            </x14:dxf>
          </x14:cfRule>
          <x14:cfRule type="cellIs" priority="12" operator="equal" id="{C7B38BB4-F145-4C21-BB96-7DCA849D0AD6}">
            <xm:f>Values!$A$14</xm:f>
            <x14:dxf>
              <fill>
                <patternFill>
                  <bgColor rgb="FFF1C40F"/>
                </patternFill>
              </fill>
            </x14:dxf>
          </x14:cfRule>
          <x14:cfRule type="cellIs" priority="13" operator="equal" id="{F8A10C98-FBD3-4BF1-A490-451E48289E80}">
            <xm:f>Values!$A$13</xm:f>
            <x14:dxf>
              <fill>
                <patternFill>
                  <bgColor rgb="FFF39C12"/>
                </patternFill>
              </fill>
            </x14:dxf>
          </x14:cfRule>
          <x14:cfRule type="cellIs" priority="14" operator="equal" id="{78F8C26A-0C6D-40AB-9E06-A8C20655CE30}">
            <xm:f>Values!$A$12</xm:f>
            <x14:dxf>
              <fill>
                <patternFill>
                  <bgColor rgb="FFE67E22"/>
                </patternFill>
              </fill>
            </x14:dxf>
          </x14:cfRule>
          <x14:cfRule type="cellIs" priority="15" operator="equal" id="{F637B05C-079E-4031-AA38-18AEFB243A33}">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80" zoomScaleNormal="80" workbookViewId="0">
      <selection activeCell="B21" sqref="B2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294</v>
      </c>
      <c r="B1" s="32"/>
      <c r="C1" s="32"/>
      <c r="D1" s="32"/>
      <c r="E1" s="32"/>
      <c r="F1" s="32"/>
      <c r="G1" s="32"/>
      <c r="H1" s="32"/>
      <c r="I1" s="32"/>
    </row>
    <row r="3" spans="1:9">
      <c r="C3"/>
      <c r="D3"/>
    </row>
    <row r="4" spans="1:9">
      <c r="C4"/>
      <c r="D4"/>
    </row>
    <row r="5" spans="1:9">
      <c r="C5" s="33" t="s">
        <v>46</v>
      </c>
      <c r="D5" s="33"/>
      <c r="E5" s="21">
        <f>G40</f>
        <v>0</v>
      </c>
    </row>
    <row r="6" spans="1:9">
      <c r="C6"/>
      <c r="D6"/>
    </row>
    <row r="7" spans="1:9">
      <c r="C7" s="41" t="s">
        <v>47</v>
      </c>
      <c r="D7" s="41"/>
      <c r="E7" s="20">
        <f>H40</f>
        <v>1</v>
      </c>
    </row>
    <row r="20" spans="1:14" s="19" customFormat="1" ht="30">
      <c r="A20" s="15" t="s">
        <v>2</v>
      </c>
      <c r="B20" s="15" t="s">
        <v>92</v>
      </c>
      <c r="C20" s="15" t="s">
        <v>48</v>
      </c>
      <c r="D20" s="18" t="s">
        <v>115</v>
      </c>
      <c r="E20" s="15" t="s">
        <v>3</v>
      </c>
      <c r="F20" s="15" t="s">
        <v>49</v>
      </c>
      <c r="G20" s="15" t="s">
        <v>7</v>
      </c>
      <c r="H20" s="18" t="s">
        <v>50</v>
      </c>
      <c r="I20" s="15" t="s">
        <v>11</v>
      </c>
    </row>
    <row r="21" spans="1:14" ht="90">
      <c r="A21" s="6">
        <v>16.100000000000001</v>
      </c>
      <c r="B21" s="28" t="s">
        <v>250</v>
      </c>
      <c r="C21" s="29" t="s">
        <v>58</v>
      </c>
      <c r="D21" s="4" t="s">
        <v>113</v>
      </c>
      <c r="E21" s="30" t="s">
        <v>316</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180">
      <c r="A22" s="6">
        <v>16.2</v>
      </c>
      <c r="B22" s="28" t="s">
        <v>251</v>
      </c>
      <c r="C22" s="29" t="s">
        <v>58</v>
      </c>
      <c r="D22" s="4" t="s">
        <v>113</v>
      </c>
      <c r="E22" s="30" t="s">
        <v>316</v>
      </c>
      <c r="F22" s="5" t="s">
        <v>52</v>
      </c>
      <c r="G22" s="5" t="s">
        <v>53</v>
      </c>
      <c r="H22" s="31" t="s">
        <v>57</v>
      </c>
      <c r="I22" s="31" t="s">
        <v>57</v>
      </c>
      <c r="K22" s="12">
        <f t="shared" ref="K22:K34" si="2">IF(F22="No Policy",0,IF(F22="Informal Policy",0.25,IF(F22="Partial Written Policy",0.5,IF(F22="Written Policy",0.75,IF(F22="Approved Written Policy",1,"INVALID")))))</f>
        <v>0</v>
      </c>
      <c r="L22" s="12">
        <f t="shared" ref="L22:L34" si="3">IF(G22="Not Implemented",0,IF(G22="Parts of Policy Implemented",0.25,IF(G22="Implemented on Some Systems",0.5,IF(G22="Implemented on Most Systems",0.75,IF(G22="Implemented on All Systems",1,"INVALID")))))</f>
        <v>0</v>
      </c>
      <c r="M22" s="12"/>
      <c r="N22" s="12"/>
    </row>
    <row r="23" spans="1:14" ht="60">
      <c r="A23" s="6">
        <v>16.3</v>
      </c>
      <c r="B23" s="28" t="s">
        <v>252</v>
      </c>
      <c r="C23" s="29" t="s">
        <v>58</v>
      </c>
      <c r="D23" s="4" t="s">
        <v>113</v>
      </c>
      <c r="E23" s="30" t="s">
        <v>316</v>
      </c>
      <c r="F23" s="5" t="s">
        <v>52</v>
      </c>
      <c r="G23" s="5" t="s">
        <v>53</v>
      </c>
      <c r="H23" s="31" t="s">
        <v>57</v>
      </c>
      <c r="I23" s="31" t="s">
        <v>57</v>
      </c>
      <c r="K23" s="12">
        <f t="shared" si="2"/>
        <v>0</v>
      </c>
      <c r="L23" s="12">
        <f t="shared" si="3"/>
        <v>0</v>
      </c>
      <c r="M23" s="12"/>
      <c r="N23" s="12"/>
    </row>
    <row r="24" spans="1:14" ht="90">
      <c r="A24" s="6">
        <v>16.399999999999999</v>
      </c>
      <c r="B24" s="28" t="s">
        <v>253</v>
      </c>
      <c r="C24" s="29" t="s">
        <v>58</v>
      </c>
      <c r="D24" s="4" t="s">
        <v>113</v>
      </c>
      <c r="E24" s="30" t="s">
        <v>316</v>
      </c>
      <c r="F24" s="5" t="s">
        <v>52</v>
      </c>
      <c r="G24" s="5" t="s">
        <v>53</v>
      </c>
      <c r="H24" s="31" t="s">
        <v>57</v>
      </c>
      <c r="I24" s="31" t="s">
        <v>57</v>
      </c>
      <c r="K24" s="12">
        <f t="shared" si="2"/>
        <v>0</v>
      </c>
      <c r="L24" s="12">
        <f t="shared" si="3"/>
        <v>0</v>
      </c>
      <c r="M24" s="12"/>
      <c r="N24" s="12"/>
    </row>
    <row r="25" spans="1:14" ht="60">
      <c r="A25" s="6">
        <v>16.5</v>
      </c>
      <c r="B25" s="28" t="s">
        <v>254</v>
      </c>
      <c r="C25" s="29" t="s">
        <v>58</v>
      </c>
      <c r="D25" s="4" t="s">
        <v>113</v>
      </c>
      <c r="E25" s="30" t="s">
        <v>316</v>
      </c>
      <c r="F25" s="5" t="s">
        <v>52</v>
      </c>
      <c r="G25" s="5" t="s">
        <v>53</v>
      </c>
      <c r="H25" s="31" t="s">
        <v>57</v>
      </c>
      <c r="I25" s="31" t="s">
        <v>57</v>
      </c>
      <c r="K25" s="12">
        <f t="shared" si="2"/>
        <v>0</v>
      </c>
      <c r="L25" s="12">
        <f t="shared" si="3"/>
        <v>0</v>
      </c>
      <c r="M25" s="12"/>
      <c r="N25" s="12"/>
    </row>
    <row r="26" spans="1:14" ht="105">
      <c r="A26" s="6">
        <v>16.600000000000001</v>
      </c>
      <c r="B26" s="28" t="s">
        <v>255</v>
      </c>
      <c r="C26" s="29" t="s">
        <v>58</v>
      </c>
      <c r="D26" s="4" t="s">
        <v>113</v>
      </c>
      <c r="E26" s="30" t="s">
        <v>316</v>
      </c>
      <c r="F26" s="5" t="s">
        <v>52</v>
      </c>
      <c r="G26" s="5" t="s">
        <v>53</v>
      </c>
      <c r="H26" s="31" t="s">
        <v>57</v>
      </c>
      <c r="I26" s="31" t="s">
        <v>57</v>
      </c>
      <c r="K26" s="12">
        <f t="shared" si="2"/>
        <v>0</v>
      </c>
      <c r="L26" s="12">
        <f t="shared" si="3"/>
        <v>0</v>
      </c>
      <c r="M26" s="12"/>
      <c r="N26" s="12"/>
    </row>
    <row r="27" spans="1:14" ht="75">
      <c r="A27" s="6">
        <v>16.7</v>
      </c>
      <c r="B27" s="28" t="s">
        <v>256</v>
      </c>
      <c r="C27" s="29" t="s">
        <v>58</v>
      </c>
      <c r="D27" s="4" t="s">
        <v>113</v>
      </c>
      <c r="E27" s="30" t="s">
        <v>305</v>
      </c>
      <c r="F27" s="5" t="s">
        <v>52</v>
      </c>
      <c r="G27" s="5" t="s">
        <v>53</v>
      </c>
      <c r="H27" s="31" t="s">
        <v>57</v>
      </c>
      <c r="I27" s="31" t="s">
        <v>57</v>
      </c>
      <c r="K27" s="12">
        <f t="shared" ref="K27" si="4">IF(F27="No Policy",0,IF(F27="Informal Policy",0.25,IF(F27="Partial Written Policy",0.5,IF(F27="Written Policy",0.75,IF(F27="Approved Written Policy",1,"INVALID")))))</f>
        <v>0</v>
      </c>
      <c r="L27" s="12">
        <f t="shared" ref="L27" si="5">IF(G27="Not Implemented",0,IF(G27="Parts of Policy Implemented",0.25,IF(G27="Implemented on Some Systems",0.5,IF(G27="Implemented on Most Systems",0.75,IF(G27="Implemented on All Systems",1,"INVALID")))))</f>
        <v>0</v>
      </c>
      <c r="M27" s="12"/>
      <c r="N27" s="12"/>
    </row>
    <row r="28" spans="1:14">
      <c r="A28" s="6">
        <v>16.8</v>
      </c>
      <c r="B28" s="28" t="s">
        <v>257</v>
      </c>
      <c r="C28" s="29" t="s">
        <v>58</v>
      </c>
      <c r="D28" s="4" t="s">
        <v>113</v>
      </c>
      <c r="E28" s="30" t="s">
        <v>316</v>
      </c>
      <c r="F28" s="5" t="s">
        <v>52</v>
      </c>
      <c r="G28" s="5" t="s">
        <v>53</v>
      </c>
      <c r="H28" s="31" t="s">
        <v>57</v>
      </c>
      <c r="I28" s="31" t="s">
        <v>57</v>
      </c>
      <c r="K28" s="12">
        <f t="shared" si="2"/>
        <v>0</v>
      </c>
      <c r="L28" s="12">
        <f t="shared" si="3"/>
        <v>0</v>
      </c>
      <c r="M28" s="12"/>
      <c r="N28" s="12"/>
    </row>
    <row r="29" spans="1:14" ht="90">
      <c r="A29" s="6">
        <v>16.899999999999999</v>
      </c>
      <c r="B29" s="28" t="s">
        <v>258</v>
      </c>
      <c r="C29" s="29" t="s">
        <v>58</v>
      </c>
      <c r="D29" s="4" t="s">
        <v>113</v>
      </c>
      <c r="E29" s="30" t="s">
        <v>314</v>
      </c>
      <c r="F29" s="5" t="s">
        <v>52</v>
      </c>
      <c r="G29" s="5" t="s">
        <v>53</v>
      </c>
      <c r="H29" s="31" t="s">
        <v>57</v>
      </c>
      <c r="I29" s="31" t="s">
        <v>57</v>
      </c>
      <c r="K29" s="12">
        <f t="shared" si="2"/>
        <v>0</v>
      </c>
      <c r="L29" s="12">
        <f t="shared" si="3"/>
        <v>0</v>
      </c>
      <c r="M29" s="12"/>
      <c r="N29" s="12"/>
    </row>
    <row r="30" spans="1:14" ht="135">
      <c r="A30" s="6" t="s">
        <v>69</v>
      </c>
      <c r="B30" s="28" t="s">
        <v>259</v>
      </c>
      <c r="C30" s="29" t="s">
        <v>58</v>
      </c>
      <c r="D30" s="4" t="s">
        <v>113</v>
      </c>
      <c r="E30" s="30" t="s">
        <v>316</v>
      </c>
      <c r="F30" s="5" t="s">
        <v>52</v>
      </c>
      <c r="G30" s="5" t="s">
        <v>53</v>
      </c>
      <c r="H30" s="31" t="s">
        <v>57</v>
      </c>
      <c r="I30" s="31" t="s">
        <v>57</v>
      </c>
      <c r="K30" s="12">
        <f t="shared" si="2"/>
        <v>0</v>
      </c>
      <c r="L30" s="12">
        <f t="shared" si="3"/>
        <v>0</v>
      </c>
      <c r="M30" s="12"/>
      <c r="N30" s="12"/>
    </row>
    <row r="31" spans="1:14" ht="135">
      <c r="A31" s="6">
        <v>16.11</v>
      </c>
      <c r="B31" s="28" t="s">
        <v>260</v>
      </c>
      <c r="C31" s="29" t="s">
        <v>58</v>
      </c>
      <c r="D31" s="4" t="s">
        <v>113</v>
      </c>
      <c r="E31" s="30" t="s">
        <v>316</v>
      </c>
      <c r="F31" s="5" t="s">
        <v>52</v>
      </c>
      <c r="G31" s="5" t="s">
        <v>53</v>
      </c>
      <c r="H31" s="31" t="s">
        <v>57</v>
      </c>
      <c r="I31" s="31" t="s">
        <v>57</v>
      </c>
      <c r="K31" s="12">
        <f t="shared" ref="K31" si="6">IF(F31="No Policy",0,IF(F31="Informal Policy",0.25,IF(F31="Partial Written Policy",0.5,IF(F31="Written Policy",0.75,IF(F31="Approved Written Policy",1,"INVALID")))))</f>
        <v>0</v>
      </c>
      <c r="L31" s="12">
        <f t="shared" ref="L31" si="7">IF(G31="Not Implemented",0,IF(G31="Parts of Policy Implemented",0.25,IF(G31="Implemented on Some Systems",0.5,IF(G31="Implemented on Most Systems",0.75,IF(G31="Implemented on All Systems",1,"INVALID")))))</f>
        <v>0</v>
      </c>
      <c r="M31" s="12"/>
      <c r="N31" s="12"/>
    </row>
    <row r="32" spans="1:14" ht="30">
      <c r="A32" s="6">
        <v>16.12</v>
      </c>
      <c r="B32" s="28" t="s">
        <v>261</v>
      </c>
      <c r="C32" s="29" t="s">
        <v>58</v>
      </c>
      <c r="D32" s="4">
        <v>3</v>
      </c>
      <c r="E32" s="30" t="s">
        <v>317</v>
      </c>
      <c r="F32" s="5" t="s">
        <v>52</v>
      </c>
      <c r="G32" s="5" t="s">
        <v>53</v>
      </c>
      <c r="H32" s="5" t="s">
        <v>54</v>
      </c>
      <c r="I32" s="5" t="s">
        <v>55</v>
      </c>
      <c r="K32" s="12">
        <f t="shared" si="2"/>
        <v>0</v>
      </c>
      <c r="L32" s="12">
        <f t="shared" si="3"/>
        <v>0</v>
      </c>
      <c r="M32" s="12">
        <f t="shared" ref="M32" si="8">IF(H32="Not Automated",0,IF(H32="Parts of Policy Automated",0.25,IF(H32="Automated on Some Systems",0.5,IF(H32="Automated on Most Systems",0.75,IF(H32="Automated on All Systems",1,"INVALID")))))</f>
        <v>0</v>
      </c>
      <c r="N32" s="12">
        <f t="shared" ref="N32" si="9">IF(I32="Not Reported",0,IF(I32="Parts of Policy Reported",0.25,IF(I32="Reported on Some Systems",0.5,IF(I32="Reported on Most Systems",0.75,IF(I32="Reported on All Systems",1,"INVALID")))))</f>
        <v>0</v>
      </c>
    </row>
    <row r="33" spans="1:16" ht="75">
      <c r="A33" s="6">
        <v>16.13</v>
      </c>
      <c r="B33" s="28" t="s">
        <v>262</v>
      </c>
      <c r="C33" s="29" t="s">
        <v>58</v>
      </c>
      <c r="D33" s="4">
        <v>3</v>
      </c>
      <c r="E33" s="30" t="s">
        <v>318</v>
      </c>
      <c r="F33" s="5" t="s">
        <v>52</v>
      </c>
      <c r="G33" s="5" t="s">
        <v>53</v>
      </c>
      <c r="H33" s="31" t="s">
        <v>57</v>
      </c>
      <c r="I33" s="31" t="s">
        <v>57</v>
      </c>
      <c r="K33" s="12">
        <f t="shared" si="2"/>
        <v>0</v>
      </c>
      <c r="L33" s="12">
        <f t="shared" si="3"/>
        <v>0</v>
      </c>
      <c r="M33" s="12"/>
      <c r="N33" s="12"/>
    </row>
    <row r="34" spans="1:16" ht="90">
      <c r="A34" s="9">
        <v>16.14</v>
      </c>
      <c r="B34" s="28" t="s">
        <v>263</v>
      </c>
      <c r="C34" s="29" t="s">
        <v>58</v>
      </c>
      <c r="D34" s="4">
        <v>3</v>
      </c>
      <c r="E34" s="30" t="s">
        <v>316</v>
      </c>
      <c r="F34" s="5" t="s">
        <v>52</v>
      </c>
      <c r="G34" s="5" t="s">
        <v>53</v>
      </c>
      <c r="H34" s="31" t="s">
        <v>57</v>
      </c>
      <c r="I34" s="31" t="s">
        <v>57</v>
      </c>
      <c r="K34" s="12">
        <f t="shared" si="2"/>
        <v>0</v>
      </c>
      <c r="L34" s="12">
        <f t="shared" si="3"/>
        <v>0</v>
      </c>
      <c r="M34" s="12"/>
      <c r="N34" s="12"/>
    </row>
    <row r="35" spans="1:16">
      <c r="A35" s="6"/>
    </row>
    <row r="36" spans="1:16" hidden="1">
      <c r="E36" s="2" t="s">
        <v>59</v>
      </c>
      <c r="G36" s="13">
        <f>AVERAGE(K21:K34)</f>
        <v>0</v>
      </c>
      <c r="H36" s="13">
        <f>1-G36</f>
        <v>1</v>
      </c>
    </row>
    <row r="37" spans="1:16" hidden="1">
      <c r="E37" s="4" t="s">
        <v>60</v>
      </c>
      <c r="F37" s="4"/>
      <c r="G37" s="13">
        <f>AVERAGE(L21:L34)</f>
        <v>0</v>
      </c>
      <c r="H37" s="13">
        <f>1-G37</f>
        <v>1</v>
      </c>
    </row>
    <row r="38" spans="1:16" hidden="1">
      <c r="E38" s="4" t="s">
        <v>61</v>
      </c>
      <c r="F38" s="4"/>
      <c r="G38" s="13">
        <f>AVERAGE(M21:M34)</f>
        <v>0</v>
      </c>
      <c r="H38" s="13">
        <f>1-G38</f>
        <v>1</v>
      </c>
    </row>
    <row r="39" spans="1:16" hidden="1">
      <c r="E39" s="4" t="s">
        <v>62</v>
      </c>
      <c r="F39" s="4"/>
      <c r="G39" s="13">
        <f>AVERAGE(N21:N34)</f>
        <v>0</v>
      </c>
      <c r="H39" s="13">
        <f>1-G39</f>
        <v>1</v>
      </c>
    </row>
    <row r="40" spans="1:16" hidden="1">
      <c r="E40" s="4" t="s">
        <v>63</v>
      </c>
      <c r="F40" s="4"/>
      <c r="G40" s="13">
        <f>AVERAGE(G36:G39)</f>
        <v>0</v>
      </c>
      <c r="H40" s="13">
        <f>1-G40</f>
        <v>1</v>
      </c>
    </row>
    <row r="41" spans="1:16" ht="30" hidden="1">
      <c r="E41" s="4" t="s">
        <v>116</v>
      </c>
      <c r="F41" s="4"/>
      <c r="G41" s="23"/>
      <c r="H41" s="23">
        <f t="shared" ref="H41:H43" si="10">1-G41</f>
        <v>1</v>
      </c>
    </row>
    <row r="42" spans="1:16" ht="30" hidden="1">
      <c r="E42" s="4" t="s">
        <v>117</v>
      </c>
      <c r="F42" s="4"/>
      <c r="G42" s="23">
        <f>AVERAGE(L21:L31)</f>
        <v>0</v>
      </c>
      <c r="H42" s="23">
        <f t="shared" si="10"/>
        <v>1</v>
      </c>
    </row>
    <row r="43" spans="1:16" ht="30" hidden="1">
      <c r="E43" s="4" t="s">
        <v>118</v>
      </c>
      <c r="F43" s="4"/>
      <c r="G43" s="23">
        <f>AVERAGE(L21:L34)</f>
        <v>0</v>
      </c>
      <c r="H43" s="23">
        <f t="shared" si="10"/>
        <v>1</v>
      </c>
    </row>
    <row r="45" spans="1:16" ht="30" customHeight="1">
      <c r="A45" s="37"/>
      <c r="B45" s="37"/>
      <c r="C45" s="37"/>
      <c r="D45" s="37"/>
      <c r="E45" s="37"/>
      <c r="F45" s="37"/>
      <c r="G45" s="37"/>
      <c r="H45" s="37"/>
      <c r="I45" s="37"/>
      <c r="J45" s="37"/>
      <c r="K45" s="37"/>
      <c r="L45" s="37"/>
      <c r="M45" s="37"/>
      <c r="N45" s="37"/>
      <c r="O45" s="37"/>
      <c r="P45" s="37"/>
    </row>
  </sheetData>
  <mergeCells count="4">
    <mergeCell ref="A45:P45"/>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74290A9F-CA1D-4F91-AC60-F66DB1B04817}">
            <xm:f>Values!$A$8</xm:f>
            <x14:dxf>
              <fill>
                <patternFill>
                  <bgColor rgb="FF27AE60"/>
                </patternFill>
              </fill>
            </x14:dxf>
          </x14:cfRule>
          <x14:cfRule type="cellIs" priority="77" operator="equal" id="{4FA53D2D-79B1-41EB-BE2E-2B87C9AEDB08}">
            <xm:f>Values!$A$7</xm:f>
            <x14:dxf>
              <fill>
                <patternFill>
                  <bgColor rgb="FFF1C40F"/>
                </patternFill>
              </fill>
            </x14:dxf>
          </x14:cfRule>
          <x14:cfRule type="cellIs" priority="78" operator="equal" id="{1354FF9D-0395-42B4-84A6-1A8C7523D7BF}">
            <xm:f>Values!$A$6</xm:f>
            <x14:dxf>
              <fill>
                <patternFill>
                  <bgColor rgb="FFF39C12"/>
                </patternFill>
              </fill>
            </x14:dxf>
          </x14:cfRule>
          <x14:cfRule type="cellIs" priority="79" operator="equal" id="{528A59B4-3A3E-4418-98A6-9D66F237381F}">
            <xm:f>Values!$A$5</xm:f>
            <x14:dxf>
              <fill>
                <patternFill>
                  <bgColor rgb="FFE67E22"/>
                </patternFill>
              </fill>
            </x14:dxf>
          </x14:cfRule>
          <x14:cfRule type="cellIs" priority="80" operator="equal" id="{AB2F1264-E962-48C2-A46F-8E40650FF744}">
            <xm:f>Values!$A$4</xm:f>
            <x14:dxf>
              <fill>
                <patternFill>
                  <bgColor rgb="FFE74C3C"/>
                </patternFill>
              </fill>
            </x14:dxf>
          </x14:cfRule>
          <xm:sqref>F22:F26 F32:F34 F28:F30</xm:sqref>
        </x14:conditionalFormatting>
        <x14:conditionalFormatting xmlns:xm="http://schemas.microsoft.com/office/excel/2006/main">
          <x14:cfRule type="cellIs" priority="61" operator="equal" id="{AB439862-F346-4435-B099-FD54683DDCC5}">
            <xm:f>Values!$A$15</xm:f>
            <x14:dxf>
              <fill>
                <patternFill>
                  <bgColor rgb="FF27AE60"/>
                </patternFill>
              </fill>
            </x14:dxf>
          </x14:cfRule>
          <x14:cfRule type="cellIs" priority="72" operator="equal" id="{E5141F2D-86AF-4B37-8617-BAD3ACED1FC3}">
            <xm:f>Values!$A$14</xm:f>
            <x14:dxf>
              <fill>
                <patternFill>
                  <bgColor rgb="FFF1C40F"/>
                </patternFill>
              </fill>
            </x14:dxf>
          </x14:cfRule>
          <x14:cfRule type="cellIs" priority="73" operator="equal" id="{01D73181-0F7D-4F05-B997-95DABD26112E}">
            <xm:f>Values!$A$13</xm:f>
            <x14:dxf>
              <fill>
                <patternFill>
                  <bgColor rgb="FFF39C12"/>
                </patternFill>
              </fill>
            </x14:dxf>
          </x14:cfRule>
          <x14:cfRule type="cellIs" priority="74" operator="equal" id="{03B4A3DA-62AE-4018-A97A-AC15F08AAFC1}">
            <xm:f>Values!$A$12</xm:f>
            <x14:dxf>
              <fill>
                <patternFill>
                  <bgColor rgb="FFE67E22"/>
                </patternFill>
              </fill>
            </x14:dxf>
          </x14:cfRule>
          <x14:cfRule type="cellIs" priority="75" operator="equal" id="{02FA7274-AC75-4AB3-A947-8C918DC689E6}">
            <xm:f>Values!$A$11</xm:f>
            <x14:dxf>
              <fill>
                <patternFill>
                  <bgColor rgb="FFE74C3C"/>
                </patternFill>
              </fill>
            </x14:dxf>
          </x14:cfRule>
          <xm:sqref>G22:G26 G32:G34 G28:G30</xm:sqref>
        </x14:conditionalFormatting>
        <x14:conditionalFormatting xmlns:xm="http://schemas.microsoft.com/office/excel/2006/main">
          <x14:cfRule type="cellIs" priority="62" operator="equal" id="{269D2FCB-3D3D-4272-A316-78F140D255B4}">
            <xm:f>Values!$A$22</xm:f>
            <x14:dxf>
              <fill>
                <patternFill>
                  <bgColor rgb="FF27B060"/>
                </patternFill>
              </fill>
            </x14:dxf>
          </x14:cfRule>
          <x14:cfRule type="cellIs" priority="68" operator="equal" id="{17083EE6-1CD7-4B26-9991-41ED74BF6390}">
            <xm:f>Values!$A$21</xm:f>
            <x14:dxf>
              <fill>
                <patternFill>
                  <bgColor rgb="FFF1C40F"/>
                </patternFill>
              </fill>
            </x14:dxf>
          </x14:cfRule>
          <x14:cfRule type="cellIs" priority="69" operator="equal" id="{0276773F-7F9C-453B-B4ED-7A446D7483A5}">
            <xm:f>Values!$A$20</xm:f>
            <x14:dxf>
              <fill>
                <patternFill>
                  <bgColor rgb="FFF39C12"/>
                </patternFill>
              </fill>
            </x14:dxf>
          </x14:cfRule>
          <x14:cfRule type="cellIs" priority="70" operator="equal" id="{FF80576B-46BD-4DB7-9FA9-DBE9AECB82B4}">
            <xm:f>Values!$A$19</xm:f>
            <x14:dxf>
              <fill>
                <patternFill>
                  <bgColor rgb="FFE67E22"/>
                </patternFill>
              </fill>
            </x14:dxf>
          </x14:cfRule>
          <x14:cfRule type="cellIs" priority="71" operator="equal" id="{A9F14037-55F2-402D-940D-7CF5E73C518F}">
            <xm:f>Values!$A$18</xm:f>
            <x14:dxf>
              <fill>
                <patternFill>
                  <bgColor rgb="FFE74C3C"/>
                </patternFill>
              </fill>
            </x14:dxf>
          </x14:cfRule>
          <xm:sqref>H32</xm:sqref>
        </x14:conditionalFormatting>
        <x14:conditionalFormatting xmlns:xm="http://schemas.microsoft.com/office/excel/2006/main">
          <x14:cfRule type="cellIs" priority="63" operator="equal" id="{C3E4950A-D3DC-42CF-8DCF-CA0A745EE63F}">
            <xm:f>Values!$A$29</xm:f>
            <x14:dxf>
              <fill>
                <patternFill>
                  <bgColor rgb="FF27AE60"/>
                </patternFill>
              </fill>
            </x14:dxf>
          </x14:cfRule>
          <x14:cfRule type="cellIs" priority="65" operator="equal" id="{40336059-DD9C-438E-9D5C-F24CF7B34172}">
            <xm:f>Values!$A$27</xm:f>
            <x14:dxf>
              <fill>
                <patternFill>
                  <bgColor rgb="FFF39C12"/>
                </patternFill>
              </fill>
            </x14:dxf>
          </x14:cfRule>
          <x14:cfRule type="cellIs" priority="66" operator="equal" id="{0F10E007-F118-46FD-B0CF-7E23E0932230}">
            <xm:f>Values!$A$26</xm:f>
            <x14:dxf>
              <fill>
                <patternFill>
                  <bgColor rgb="FFE67E22"/>
                </patternFill>
              </fill>
            </x14:dxf>
          </x14:cfRule>
          <x14:cfRule type="cellIs" priority="67" operator="equal" id="{2682F2E1-C05E-4E3E-9E97-9644A666E47E}">
            <xm:f>Values!$A$25</xm:f>
            <x14:dxf>
              <fill>
                <patternFill>
                  <bgColor rgb="FFE74C3C"/>
                </patternFill>
              </fill>
            </x14:dxf>
          </x14:cfRule>
          <xm:sqref>I32</xm:sqref>
        </x14:conditionalFormatting>
        <x14:conditionalFormatting xmlns:xm="http://schemas.microsoft.com/office/excel/2006/main">
          <x14:cfRule type="cellIs" priority="64" operator="equal" id="{180B5644-EA5C-4F61-BF84-4EE421388102}">
            <xm:f>Values!$A$28</xm:f>
            <x14:dxf>
              <fill>
                <patternFill>
                  <bgColor rgb="FFF1C40F"/>
                </patternFill>
              </fill>
            </x14:dxf>
          </x14:cfRule>
          <xm:sqref>I32</xm:sqref>
        </x14:conditionalFormatting>
        <x14:conditionalFormatting xmlns:xm="http://schemas.microsoft.com/office/excel/2006/main">
          <x14:cfRule type="cellIs" priority="56" operator="equal" id="{97629E95-3E8A-47D0-BE16-C9AAAD4D7ED9}">
            <xm:f>Values!$A$8</xm:f>
            <x14:dxf>
              <fill>
                <patternFill>
                  <bgColor rgb="FF27AE60"/>
                </patternFill>
              </fill>
            </x14:dxf>
          </x14:cfRule>
          <x14:cfRule type="cellIs" priority="57" operator="equal" id="{7D049CA6-1A73-4A2E-AD30-2FE0168050A6}">
            <xm:f>Values!$A$7</xm:f>
            <x14:dxf>
              <fill>
                <patternFill>
                  <bgColor rgb="FFF1C40F"/>
                </patternFill>
              </fill>
            </x14:dxf>
          </x14:cfRule>
          <x14:cfRule type="cellIs" priority="58" operator="equal" id="{5FBF6993-55E7-4017-8E42-D71B3B17398F}">
            <xm:f>Values!$A$6</xm:f>
            <x14:dxf>
              <fill>
                <patternFill>
                  <bgColor rgb="FFF39C12"/>
                </patternFill>
              </fill>
            </x14:dxf>
          </x14:cfRule>
          <x14:cfRule type="cellIs" priority="59" operator="equal" id="{C3EE693F-49A5-4CA9-BDE0-ED7549B46B40}">
            <xm:f>Values!$A$5</xm:f>
            <x14:dxf>
              <fill>
                <patternFill>
                  <bgColor rgb="FFE67E22"/>
                </patternFill>
              </fill>
            </x14:dxf>
          </x14:cfRule>
          <x14:cfRule type="cellIs" priority="60" operator="equal" id="{EE0C8DE5-8F0E-4A72-89FF-DAB7EC8710BD}">
            <xm:f>Values!$A$4</xm:f>
            <x14:dxf>
              <fill>
                <patternFill>
                  <bgColor rgb="FFE74C3C"/>
                </patternFill>
              </fill>
            </x14:dxf>
          </x14:cfRule>
          <xm:sqref>F31</xm:sqref>
        </x14:conditionalFormatting>
        <x14:conditionalFormatting xmlns:xm="http://schemas.microsoft.com/office/excel/2006/main">
          <x14:cfRule type="cellIs" priority="41" operator="equal" id="{8BBE8C50-1E9F-4BB8-AF2D-ADCC97DB1660}">
            <xm:f>Values!$A$15</xm:f>
            <x14:dxf>
              <fill>
                <patternFill>
                  <bgColor rgb="FF27AE60"/>
                </patternFill>
              </fill>
            </x14:dxf>
          </x14:cfRule>
          <x14:cfRule type="cellIs" priority="52" operator="equal" id="{4331E481-285B-4782-9185-9D8F9E3978BE}">
            <xm:f>Values!$A$14</xm:f>
            <x14:dxf>
              <fill>
                <patternFill>
                  <bgColor rgb="FFF1C40F"/>
                </patternFill>
              </fill>
            </x14:dxf>
          </x14:cfRule>
          <x14:cfRule type="cellIs" priority="53" operator="equal" id="{8CBE5235-264A-4E4F-86B1-858F36DFF016}">
            <xm:f>Values!$A$13</xm:f>
            <x14:dxf>
              <fill>
                <patternFill>
                  <bgColor rgb="FFF39C12"/>
                </patternFill>
              </fill>
            </x14:dxf>
          </x14:cfRule>
          <x14:cfRule type="cellIs" priority="54" operator="equal" id="{0E8B4B6D-C97A-4D18-860F-D4B7D03BEC3C}">
            <xm:f>Values!$A$12</xm:f>
            <x14:dxf>
              <fill>
                <patternFill>
                  <bgColor rgb="FFE67E22"/>
                </patternFill>
              </fill>
            </x14:dxf>
          </x14:cfRule>
          <x14:cfRule type="cellIs" priority="55" operator="equal" id="{7829D99F-EC94-4EDB-AC33-DA263351AE53}">
            <xm:f>Values!$A$11</xm:f>
            <x14:dxf>
              <fill>
                <patternFill>
                  <bgColor rgb="FFE74C3C"/>
                </patternFill>
              </fill>
            </x14:dxf>
          </x14:cfRule>
          <xm:sqref>G31</xm:sqref>
        </x14:conditionalFormatting>
        <x14:conditionalFormatting xmlns:xm="http://schemas.microsoft.com/office/excel/2006/main">
          <x14:cfRule type="cellIs" priority="36" operator="equal" id="{9FCDF482-5BCF-4B18-AA93-D1E321AF7CF9}">
            <xm:f>Values!$A$8</xm:f>
            <x14:dxf>
              <fill>
                <patternFill>
                  <bgColor rgb="FF27AE60"/>
                </patternFill>
              </fill>
            </x14:dxf>
          </x14:cfRule>
          <x14:cfRule type="cellIs" priority="37" operator="equal" id="{06517FA2-01EF-4FA7-A2BB-671006CD7646}">
            <xm:f>Values!$A$7</xm:f>
            <x14:dxf>
              <fill>
                <patternFill>
                  <bgColor rgb="FFF1C40F"/>
                </patternFill>
              </fill>
            </x14:dxf>
          </x14:cfRule>
          <x14:cfRule type="cellIs" priority="38" operator="equal" id="{12CD1F0A-4146-4FDD-B710-A9A31BB1A009}">
            <xm:f>Values!$A$6</xm:f>
            <x14:dxf>
              <fill>
                <patternFill>
                  <bgColor rgb="FFF39C12"/>
                </patternFill>
              </fill>
            </x14:dxf>
          </x14:cfRule>
          <x14:cfRule type="cellIs" priority="39" operator="equal" id="{A96DD02C-9970-4DCC-AD0B-447A3A207DE3}">
            <xm:f>Values!$A$5</xm:f>
            <x14:dxf>
              <fill>
                <patternFill>
                  <bgColor rgb="FFE67E22"/>
                </patternFill>
              </fill>
            </x14:dxf>
          </x14:cfRule>
          <x14:cfRule type="cellIs" priority="40" operator="equal" id="{17DEB90D-CFE4-47D5-8820-E1DEE5EC3881}">
            <xm:f>Values!$A$4</xm:f>
            <x14:dxf>
              <fill>
                <patternFill>
                  <bgColor rgb="FFE74C3C"/>
                </patternFill>
              </fill>
            </x14:dxf>
          </x14:cfRule>
          <xm:sqref>F27</xm:sqref>
        </x14:conditionalFormatting>
        <x14:conditionalFormatting xmlns:xm="http://schemas.microsoft.com/office/excel/2006/main">
          <x14:cfRule type="cellIs" priority="21" operator="equal" id="{ACD6A6F5-E89C-4F2B-97AD-BB8062DE7D3F}">
            <xm:f>Values!$A$15</xm:f>
            <x14:dxf>
              <fill>
                <patternFill>
                  <bgColor rgb="FF27AE60"/>
                </patternFill>
              </fill>
            </x14:dxf>
          </x14:cfRule>
          <x14:cfRule type="cellIs" priority="32" operator="equal" id="{7DBB2D0E-2ED0-4037-B4F0-9913575D58B5}">
            <xm:f>Values!$A$14</xm:f>
            <x14:dxf>
              <fill>
                <patternFill>
                  <bgColor rgb="FFF1C40F"/>
                </patternFill>
              </fill>
            </x14:dxf>
          </x14:cfRule>
          <x14:cfRule type="cellIs" priority="33" operator="equal" id="{167A95C4-DDDB-4CE8-BF9F-3F70E358E80A}">
            <xm:f>Values!$A$13</xm:f>
            <x14:dxf>
              <fill>
                <patternFill>
                  <bgColor rgb="FFF39C12"/>
                </patternFill>
              </fill>
            </x14:dxf>
          </x14:cfRule>
          <x14:cfRule type="cellIs" priority="34" operator="equal" id="{829FB524-5C1A-45FC-B7F6-CF9AB33FC42F}">
            <xm:f>Values!$A$12</xm:f>
            <x14:dxf>
              <fill>
                <patternFill>
                  <bgColor rgb="FFE67E22"/>
                </patternFill>
              </fill>
            </x14:dxf>
          </x14:cfRule>
          <x14:cfRule type="cellIs" priority="35" operator="equal" id="{02F456F2-E878-4076-A2BF-F1080C78EEF7}">
            <xm:f>Values!$A$11</xm:f>
            <x14:dxf>
              <fill>
                <patternFill>
                  <bgColor rgb="FFE74C3C"/>
                </patternFill>
              </fill>
            </x14:dxf>
          </x14:cfRule>
          <xm:sqref>G27</xm:sqref>
        </x14:conditionalFormatting>
        <x14:conditionalFormatting xmlns:xm="http://schemas.microsoft.com/office/excel/2006/main">
          <x14:cfRule type="cellIs" priority="16" operator="equal" id="{0F60523B-BB50-494A-8988-919DE38531EF}">
            <xm:f>Values!$A$8</xm:f>
            <x14:dxf>
              <fill>
                <patternFill>
                  <bgColor rgb="FF27AE60"/>
                </patternFill>
              </fill>
            </x14:dxf>
          </x14:cfRule>
          <x14:cfRule type="cellIs" priority="17" operator="equal" id="{3C781BE0-30DB-45B3-A564-44BA696F2935}">
            <xm:f>Values!$A$7</xm:f>
            <x14:dxf>
              <fill>
                <patternFill>
                  <bgColor rgb="FFF1C40F"/>
                </patternFill>
              </fill>
            </x14:dxf>
          </x14:cfRule>
          <x14:cfRule type="cellIs" priority="18" operator="equal" id="{178C3C52-1C57-4F29-A5F7-85C159E8C95B}">
            <xm:f>Values!$A$6</xm:f>
            <x14:dxf>
              <fill>
                <patternFill>
                  <bgColor rgb="FFF39C12"/>
                </patternFill>
              </fill>
            </x14:dxf>
          </x14:cfRule>
          <x14:cfRule type="cellIs" priority="19" operator="equal" id="{A3B2252F-C465-464C-87B0-1077B8CC88E4}">
            <xm:f>Values!$A$5</xm:f>
            <x14:dxf>
              <fill>
                <patternFill>
                  <bgColor rgb="FFE67E22"/>
                </patternFill>
              </fill>
            </x14:dxf>
          </x14:cfRule>
          <x14:cfRule type="cellIs" priority="20" operator="equal" id="{4940C961-4446-4198-9BF1-9A8E2379F56D}">
            <xm:f>Values!$A$4</xm:f>
            <x14:dxf>
              <fill>
                <patternFill>
                  <bgColor rgb="FFE74C3C"/>
                </patternFill>
              </fill>
            </x14:dxf>
          </x14:cfRule>
          <xm:sqref>F21</xm:sqref>
        </x14:conditionalFormatting>
        <x14:conditionalFormatting xmlns:xm="http://schemas.microsoft.com/office/excel/2006/main">
          <x14:cfRule type="cellIs" priority="1" operator="equal" id="{13306C58-E4C3-4503-8A0E-9A3792B80CF2}">
            <xm:f>Values!$A$15</xm:f>
            <x14:dxf>
              <fill>
                <patternFill>
                  <bgColor rgb="FF27AE60"/>
                </patternFill>
              </fill>
            </x14:dxf>
          </x14:cfRule>
          <x14:cfRule type="cellIs" priority="12" operator="equal" id="{0F1DD462-160B-477B-A12F-5B9B5B2C3852}">
            <xm:f>Values!$A$14</xm:f>
            <x14:dxf>
              <fill>
                <patternFill>
                  <bgColor rgb="FFF1C40F"/>
                </patternFill>
              </fill>
            </x14:dxf>
          </x14:cfRule>
          <x14:cfRule type="cellIs" priority="13" operator="equal" id="{618EF741-62D8-4E52-818E-0DA0D20A7D6A}">
            <xm:f>Values!$A$13</xm:f>
            <x14:dxf>
              <fill>
                <patternFill>
                  <bgColor rgb="FFF39C12"/>
                </patternFill>
              </fill>
            </x14:dxf>
          </x14:cfRule>
          <x14:cfRule type="cellIs" priority="14" operator="equal" id="{3D27B3F7-BE80-41E9-80F7-B439B2096BB0}">
            <xm:f>Values!$A$12</xm:f>
            <x14:dxf>
              <fill>
                <patternFill>
                  <bgColor rgb="FFE67E22"/>
                </patternFill>
              </fill>
            </x14:dxf>
          </x14:cfRule>
          <x14:cfRule type="cellIs" priority="15" operator="equal" id="{41EFE286-17D5-41DF-896E-9BF8328481C1}">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I32</xm:sqref>
        </x14:dataValidation>
        <x14:dataValidation type="list" allowBlank="1" showInputMessage="1" showErrorMessage="1">
          <x14:formula1>
            <xm:f>Values!$A$18:$A$22</xm:f>
          </x14:formula1>
          <xm:sqref>H32</xm:sqref>
        </x14:dataValidation>
        <x14:dataValidation type="list" allowBlank="1" showInputMessage="1" showErrorMessage="1">
          <x14:formula1>
            <xm:f>Values!$A$11:$A$15</xm:f>
          </x14:formula1>
          <xm:sqref>G21:G34</xm:sqref>
        </x14:dataValidation>
        <x14:dataValidation type="list" allowBlank="1" showInputMessage="1" showErrorMessage="1">
          <x14:formula1>
            <xm:f>Values!$A$4:$A$8</xm:f>
          </x14:formula1>
          <xm:sqref>F21:F34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A25" zoomScale="80" zoomScaleNormal="80" workbookViewId="0">
      <selection activeCell="F29" sqref="F29"/>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295</v>
      </c>
      <c r="B1" s="32"/>
      <c r="C1" s="32"/>
      <c r="D1" s="32"/>
      <c r="E1" s="32"/>
      <c r="F1" s="32"/>
      <c r="G1" s="32"/>
      <c r="H1" s="32"/>
      <c r="I1" s="32"/>
    </row>
    <row r="3" spans="1:9">
      <c r="C3"/>
      <c r="D3"/>
    </row>
    <row r="4" spans="1:9">
      <c r="C4"/>
      <c r="D4"/>
    </row>
    <row r="5" spans="1:9">
      <c r="C5" s="33" t="s">
        <v>46</v>
      </c>
      <c r="D5" s="33"/>
      <c r="E5" s="21">
        <f>G33</f>
        <v>5.5555555555555552E-2</v>
      </c>
    </row>
    <row r="6" spans="1:9">
      <c r="C6"/>
      <c r="D6"/>
    </row>
    <row r="7" spans="1:9">
      <c r="C7" s="41" t="s">
        <v>47</v>
      </c>
      <c r="D7" s="41"/>
      <c r="E7" s="20">
        <f>H33</f>
        <v>0.94444444444444442</v>
      </c>
    </row>
    <row r="20" spans="1:14" s="19" customFormat="1" ht="30">
      <c r="A20" s="15" t="s">
        <v>2</v>
      </c>
      <c r="B20" s="15" t="s">
        <v>92</v>
      </c>
      <c r="C20" s="15" t="s">
        <v>48</v>
      </c>
      <c r="D20" s="18" t="s">
        <v>115</v>
      </c>
      <c r="E20" s="15" t="s">
        <v>3</v>
      </c>
      <c r="F20" s="15" t="s">
        <v>49</v>
      </c>
      <c r="G20" s="15" t="s">
        <v>7</v>
      </c>
      <c r="H20" s="18" t="s">
        <v>50</v>
      </c>
      <c r="I20" s="15" t="s">
        <v>11</v>
      </c>
    </row>
    <row r="21" spans="1:14" ht="120">
      <c r="A21" s="6">
        <v>17.100000000000001</v>
      </c>
      <c r="B21" s="28" t="s">
        <v>264</v>
      </c>
      <c r="C21" s="29" t="s">
        <v>279</v>
      </c>
      <c r="D21" s="4" t="s">
        <v>114</v>
      </c>
      <c r="E21" s="30" t="s">
        <v>319</v>
      </c>
      <c r="F21" s="5" t="s">
        <v>74</v>
      </c>
      <c r="G21" s="5" t="s">
        <v>77</v>
      </c>
      <c r="H21" s="31" t="s">
        <v>57</v>
      </c>
      <c r="I21" s="31" t="s">
        <v>57</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0.25</v>
      </c>
      <c r="M21" s="12"/>
      <c r="N21" s="12"/>
    </row>
    <row r="22" spans="1:14" ht="90">
      <c r="A22" s="6">
        <v>17.2</v>
      </c>
      <c r="B22" s="28" t="s">
        <v>265</v>
      </c>
      <c r="C22" s="29" t="s">
        <v>279</v>
      </c>
      <c r="D22" s="4" t="s">
        <v>114</v>
      </c>
      <c r="E22" s="30" t="s">
        <v>319</v>
      </c>
      <c r="F22" s="5" t="s">
        <v>52</v>
      </c>
      <c r="G22" s="5" t="s">
        <v>53</v>
      </c>
      <c r="H22" s="31" t="s">
        <v>57</v>
      </c>
      <c r="I22" s="31" t="s">
        <v>57</v>
      </c>
      <c r="K22" s="12">
        <f t="shared" ref="K22:K29"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90">
      <c r="A23" s="6">
        <v>17.3</v>
      </c>
      <c r="B23" s="28" t="s">
        <v>266</v>
      </c>
      <c r="C23" s="29" t="s">
        <v>279</v>
      </c>
      <c r="D23" s="4" t="s">
        <v>114</v>
      </c>
      <c r="E23" s="30" t="s">
        <v>319</v>
      </c>
      <c r="F23" s="5" t="s">
        <v>52</v>
      </c>
      <c r="G23" s="5" t="s">
        <v>53</v>
      </c>
      <c r="H23" s="31" t="s">
        <v>57</v>
      </c>
      <c r="I23" s="31" t="s">
        <v>57</v>
      </c>
      <c r="K23" s="12">
        <f t="shared" si="2"/>
        <v>0</v>
      </c>
      <c r="L23" s="12">
        <f t="shared" si="3"/>
        <v>0</v>
      </c>
      <c r="M23" s="12"/>
      <c r="N23" s="12"/>
    </row>
    <row r="24" spans="1:14" ht="60">
      <c r="A24" s="6">
        <v>17.399999999999999</v>
      </c>
      <c r="B24" s="28" t="s">
        <v>267</v>
      </c>
      <c r="C24" s="29" t="s">
        <v>279</v>
      </c>
      <c r="D24" s="4" t="s">
        <v>113</v>
      </c>
      <c r="E24" s="30" t="s">
        <v>319</v>
      </c>
      <c r="F24" s="5" t="s">
        <v>52</v>
      </c>
      <c r="G24" s="5" t="s">
        <v>53</v>
      </c>
      <c r="H24" s="31" t="s">
        <v>57</v>
      </c>
      <c r="I24" s="31" t="s">
        <v>57</v>
      </c>
      <c r="K24" s="12">
        <f t="shared" si="2"/>
        <v>0</v>
      </c>
      <c r="L24" s="12">
        <f t="shared" si="3"/>
        <v>0</v>
      </c>
      <c r="M24" s="12"/>
      <c r="N24" s="12"/>
    </row>
    <row r="25" spans="1:14" ht="75">
      <c r="A25" s="6">
        <v>17.5</v>
      </c>
      <c r="B25" s="28" t="s">
        <v>268</v>
      </c>
      <c r="C25" s="29" t="s">
        <v>279</v>
      </c>
      <c r="D25" s="4" t="s">
        <v>113</v>
      </c>
      <c r="E25" s="30" t="s">
        <v>319</v>
      </c>
      <c r="F25" s="5" t="s">
        <v>52</v>
      </c>
      <c r="G25" s="5" t="s">
        <v>53</v>
      </c>
      <c r="H25" s="31" t="s">
        <v>57</v>
      </c>
      <c r="I25" s="31" t="s">
        <v>57</v>
      </c>
      <c r="K25" s="12">
        <f t="shared" si="2"/>
        <v>0</v>
      </c>
      <c r="L25" s="12">
        <f t="shared" si="3"/>
        <v>0</v>
      </c>
      <c r="M25" s="12"/>
      <c r="N25" s="12"/>
    </row>
    <row r="26" spans="1:14" ht="75">
      <c r="A26" s="6">
        <v>17.600000000000001</v>
      </c>
      <c r="B26" s="28" t="s">
        <v>269</v>
      </c>
      <c r="C26" s="29" t="s">
        <v>56</v>
      </c>
      <c r="D26" s="4" t="s">
        <v>113</v>
      </c>
      <c r="E26" s="30" t="s">
        <v>319</v>
      </c>
      <c r="F26" s="5" t="s">
        <v>52</v>
      </c>
      <c r="G26" s="5" t="s">
        <v>53</v>
      </c>
      <c r="H26" s="31" t="s">
        <v>57</v>
      </c>
      <c r="I26" s="31" t="s">
        <v>57</v>
      </c>
      <c r="K26" s="12">
        <f t="shared" si="2"/>
        <v>0</v>
      </c>
      <c r="L26" s="12">
        <f t="shared" si="3"/>
        <v>0</v>
      </c>
      <c r="M26" s="12"/>
      <c r="N26" s="12"/>
    </row>
    <row r="27" spans="1:14" ht="75">
      <c r="A27" s="6">
        <v>17.7</v>
      </c>
      <c r="B27" s="28" t="s">
        <v>270</v>
      </c>
      <c r="C27" s="29" t="s">
        <v>278</v>
      </c>
      <c r="D27" s="4" t="s">
        <v>113</v>
      </c>
      <c r="E27" s="30" t="s">
        <v>319</v>
      </c>
      <c r="F27" s="5" t="s">
        <v>52</v>
      </c>
      <c r="G27" s="5" t="s">
        <v>53</v>
      </c>
      <c r="H27" s="31" t="s">
        <v>57</v>
      </c>
      <c r="I27" s="31" t="s">
        <v>57</v>
      </c>
      <c r="K27" s="12">
        <f t="shared" si="2"/>
        <v>0</v>
      </c>
      <c r="L27" s="12">
        <f t="shared" si="3"/>
        <v>0</v>
      </c>
      <c r="M27" s="12"/>
      <c r="N27" s="12"/>
    </row>
    <row r="28" spans="1:14" ht="30">
      <c r="A28" s="6">
        <v>17.8</v>
      </c>
      <c r="B28" s="28" t="s">
        <v>271</v>
      </c>
      <c r="C28" s="29" t="s">
        <v>278</v>
      </c>
      <c r="D28" s="4" t="s">
        <v>113</v>
      </c>
      <c r="E28" s="30" t="s">
        <v>319</v>
      </c>
      <c r="F28" s="5" t="s">
        <v>52</v>
      </c>
      <c r="G28" s="5" t="s">
        <v>53</v>
      </c>
      <c r="H28" s="31" t="s">
        <v>57</v>
      </c>
      <c r="I28" s="31" t="s">
        <v>57</v>
      </c>
      <c r="K28" s="12">
        <f t="shared" si="2"/>
        <v>0</v>
      </c>
      <c r="L28" s="12">
        <f t="shared" si="3"/>
        <v>0</v>
      </c>
      <c r="M28" s="12"/>
      <c r="N28" s="12"/>
    </row>
    <row r="29" spans="1:14" ht="75">
      <c r="A29" s="6">
        <v>17.899999999999999</v>
      </c>
      <c r="B29" s="28" t="s">
        <v>272</v>
      </c>
      <c r="C29" s="29" t="s">
        <v>278</v>
      </c>
      <c r="D29" s="4">
        <v>3</v>
      </c>
      <c r="E29" s="30" t="s">
        <v>319</v>
      </c>
      <c r="F29" s="5" t="s">
        <v>52</v>
      </c>
      <c r="G29" s="5" t="s">
        <v>53</v>
      </c>
      <c r="H29" s="31" t="s">
        <v>57</v>
      </c>
      <c r="I29" s="31" t="s">
        <v>57</v>
      </c>
      <c r="K29" s="12">
        <f t="shared" si="2"/>
        <v>0</v>
      </c>
      <c r="L29" s="12">
        <f t="shared" si="3"/>
        <v>0</v>
      </c>
      <c r="M29" s="12"/>
      <c r="N29" s="12"/>
    </row>
    <row r="31" spans="1:14" hidden="1">
      <c r="E31" s="2" t="s">
        <v>59</v>
      </c>
      <c r="G31" s="13">
        <f>AVERAGE(K21:K29)</f>
        <v>8.3333333333333329E-2</v>
      </c>
      <c r="H31" s="13">
        <f>1-G31</f>
        <v>0.91666666666666663</v>
      </c>
    </row>
    <row r="32" spans="1:14" hidden="1">
      <c r="E32" s="4" t="s">
        <v>60</v>
      </c>
      <c r="F32" s="4"/>
      <c r="G32" s="13">
        <f>AVERAGE(L21:L29)</f>
        <v>2.7777777777777776E-2</v>
      </c>
      <c r="H32" s="13">
        <f>1-G32</f>
        <v>0.97222222222222221</v>
      </c>
    </row>
    <row r="33" spans="1:16" hidden="1">
      <c r="E33" s="4" t="s">
        <v>63</v>
      </c>
      <c r="F33" s="4"/>
      <c r="G33" s="13">
        <f>AVERAGE(G29:G32)</f>
        <v>5.5555555555555552E-2</v>
      </c>
      <c r="H33" s="13">
        <f>1-G33</f>
        <v>0.94444444444444442</v>
      </c>
    </row>
    <row r="34" spans="1:16" ht="30" hidden="1">
      <c r="E34" s="4" t="s">
        <v>116</v>
      </c>
      <c r="F34" s="4"/>
      <c r="G34" s="23">
        <f>AVERAGE(L21:L23)</f>
        <v>8.3333333333333329E-2</v>
      </c>
      <c r="H34" s="23">
        <f t="shared" ref="H34:H36" si="4">1-G34</f>
        <v>0.91666666666666663</v>
      </c>
    </row>
    <row r="35" spans="1:16" ht="30" hidden="1">
      <c r="E35" s="4" t="s">
        <v>117</v>
      </c>
      <c r="F35" s="4"/>
      <c r="G35" s="23">
        <f>AVERAGE(L21:L28)</f>
        <v>3.125E-2</v>
      </c>
      <c r="H35" s="23">
        <f t="shared" si="4"/>
        <v>0.96875</v>
      </c>
    </row>
    <row r="36" spans="1:16" ht="30" hidden="1">
      <c r="E36" s="4" t="s">
        <v>118</v>
      </c>
      <c r="F36" s="4"/>
      <c r="G36" s="23">
        <f>AVERAGE(L21:L29)</f>
        <v>2.7777777777777776E-2</v>
      </c>
      <c r="H36" s="23">
        <f t="shared" si="4"/>
        <v>0.97222222222222221</v>
      </c>
    </row>
    <row r="38" spans="1:16" ht="30" customHeight="1">
      <c r="A38" s="37"/>
      <c r="B38" s="37"/>
      <c r="C38" s="37"/>
      <c r="D38" s="37"/>
      <c r="E38" s="37"/>
      <c r="F38" s="37"/>
      <c r="G38" s="37"/>
      <c r="H38" s="37"/>
      <c r="I38" s="37"/>
      <c r="J38" s="37"/>
      <c r="K38" s="37"/>
      <c r="L38" s="37"/>
      <c r="M38" s="37"/>
      <c r="N38" s="37"/>
      <c r="O38" s="37"/>
      <c r="P38" s="37"/>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76" operator="equal" id="{A6B8ED7C-0D33-4B4A-8715-95E258E13C2C}">
            <xm:f>Values!$A$8</xm:f>
            <x14:dxf>
              <fill>
                <patternFill>
                  <bgColor rgb="FF27AE60"/>
                </patternFill>
              </fill>
            </x14:dxf>
          </x14:cfRule>
          <x14:cfRule type="cellIs" priority="177" operator="equal" id="{CBE55AB5-309B-49DD-A0D9-D7EA73193DA7}">
            <xm:f>Values!$A$7</xm:f>
            <x14:dxf>
              <fill>
                <patternFill>
                  <bgColor rgb="FFF1C40F"/>
                </patternFill>
              </fill>
            </x14:dxf>
          </x14:cfRule>
          <x14:cfRule type="cellIs" priority="178" operator="equal" id="{26762AB3-3F02-48FF-B108-2F1939B93FBF}">
            <xm:f>Values!$A$6</xm:f>
            <x14:dxf>
              <fill>
                <patternFill>
                  <bgColor rgb="FFF39C12"/>
                </patternFill>
              </fill>
            </x14:dxf>
          </x14:cfRule>
          <x14:cfRule type="cellIs" priority="179" operator="equal" id="{79708C97-CD28-4ACB-B522-F507B1CC521A}">
            <xm:f>Values!$A$5</xm:f>
            <x14:dxf>
              <fill>
                <patternFill>
                  <bgColor rgb="FFE67E22"/>
                </patternFill>
              </fill>
            </x14:dxf>
          </x14:cfRule>
          <x14:cfRule type="cellIs" priority="180" operator="equal" id="{37118A4F-6F48-4FE3-9DD0-6592F67CFA03}">
            <xm:f>Values!$A$4</xm:f>
            <x14:dxf>
              <fill>
                <patternFill>
                  <bgColor rgb="FFE74C3C"/>
                </patternFill>
              </fill>
            </x14:dxf>
          </x14:cfRule>
          <xm:sqref>F21</xm:sqref>
        </x14:conditionalFormatting>
        <x14:conditionalFormatting xmlns:xm="http://schemas.microsoft.com/office/excel/2006/main">
          <x14:cfRule type="cellIs" priority="161" operator="equal" id="{875BE781-2634-42FD-884A-0EE3AAE1D7CF}">
            <xm:f>Values!$A$15</xm:f>
            <x14:dxf>
              <fill>
                <patternFill>
                  <bgColor rgb="FF27AE60"/>
                </patternFill>
              </fill>
            </x14:dxf>
          </x14:cfRule>
          <x14:cfRule type="cellIs" priority="172" operator="equal" id="{14AEA469-A064-4A1F-9A9C-C6FFA40292EA}">
            <xm:f>Values!$A$14</xm:f>
            <x14:dxf>
              <fill>
                <patternFill>
                  <bgColor rgb="FFF1C40F"/>
                </patternFill>
              </fill>
            </x14:dxf>
          </x14:cfRule>
          <x14:cfRule type="cellIs" priority="173" operator="equal" id="{1E56E079-C824-4274-835B-590373424675}">
            <xm:f>Values!$A$13</xm:f>
            <x14:dxf>
              <fill>
                <patternFill>
                  <bgColor rgb="FFF39C12"/>
                </patternFill>
              </fill>
            </x14:dxf>
          </x14:cfRule>
          <x14:cfRule type="cellIs" priority="174" operator="equal" id="{836F251F-F272-413F-A7D5-94ED994FB7B9}">
            <xm:f>Values!$A$12</xm:f>
            <x14:dxf>
              <fill>
                <patternFill>
                  <bgColor rgb="FFE67E22"/>
                </patternFill>
              </fill>
            </x14:dxf>
          </x14:cfRule>
          <x14:cfRule type="cellIs" priority="175" operator="equal" id="{120FA2A1-0AFC-4F04-9F07-A4574F5E0A53}">
            <xm:f>Values!$A$11</xm:f>
            <x14:dxf>
              <fill>
                <patternFill>
                  <bgColor rgb="FFE74C3C"/>
                </patternFill>
              </fill>
            </x14:dxf>
          </x14:cfRule>
          <xm:sqref>G21</xm:sqref>
        </x14:conditionalFormatting>
        <x14:conditionalFormatting xmlns:xm="http://schemas.microsoft.com/office/excel/2006/main">
          <x14:cfRule type="cellIs" priority="156" operator="equal" id="{B03E9190-0AE4-4A17-8884-5D16F832440F}">
            <xm:f>Values!$A$8</xm:f>
            <x14:dxf>
              <fill>
                <patternFill>
                  <bgColor rgb="FF27AE60"/>
                </patternFill>
              </fill>
            </x14:dxf>
          </x14:cfRule>
          <x14:cfRule type="cellIs" priority="157" operator="equal" id="{753F3E10-2042-4208-B3F6-64C3A494614C}">
            <xm:f>Values!$A$7</xm:f>
            <x14:dxf>
              <fill>
                <patternFill>
                  <bgColor rgb="FFF1C40F"/>
                </patternFill>
              </fill>
            </x14:dxf>
          </x14:cfRule>
          <x14:cfRule type="cellIs" priority="158" operator="equal" id="{EE2D5E04-5E96-4EB8-AB4D-127B8343DE6D}">
            <xm:f>Values!$A$6</xm:f>
            <x14:dxf>
              <fill>
                <patternFill>
                  <bgColor rgb="FFF39C12"/>
                </patternFill>
              </fill>
            </x14:dxf>
          </x14:cfRule>
          <x14:cfRule type="cellIs" priority="159" operator="equal" id="{7E4AA072-8537-4927-9592-E15853831450}">
            <xm:f>Values!$A$5</xm:f>
            <x14:dxf>
              <fill>
                <patternFill>
                  <bgColor rgb="FFE67E22"/>
                </patternFill>
              </fill>
            </x14:dxf>
          </x14:cfRule>
          <x14:cfRule type="cellIs" priority="160" operator="equal" id="{EB08A7F8-24CD-4707-9728-0AC6175EC9F4}">
            <xm:f>Values!$A$4</xm:f>
            <x14:dxf>
              <fill>
                <patternFill>
                  <bgColor rgb="FFE74C3C"/>
                </patternFill>
              </fill>
            </x14:dxf>
          </x14:cfRule>
          <xm:sqref>F22</xm:sqref>
        </x14:conditionalFormatting>
        <x14:conditionalFormatting xmlns:xm="http://schemas.microsoft.com/office/excel/2006/main">
          <x14:cfRule type="cellIs" priority="141" operator="equal" id="{1EF9F1E8-37D9-43A2-9A2C-CD9909C07EB1}">
            <xm:f>Values!$A$15</xm:f>
            <x14:dxf>
              <fill>
                <patternFill>
                  <bgColor rgb="FF27AE60"/>
                </patternFill>
              </fill>
            </x14:dxf>
          </x14:cfRule>
          <x14:cfRule type="cellIs" priority="152" operator="equal" id="{8C2A1EB4-BEDD-478C-B987-300025C042C2}">
            <xm:f>Values!$A$14</xm:f>
            <x14:dxf>
              <fill>
                <patternFill>
                  <bgColor rgb="FFF1C40F"/>
                </patternFill>
              </fill>
            </x14:dxf>
          </x14:cfRule>
          <x14:cfRule type="cellIs" priority="153" operator="equal" id="{44F054DE-2824-4D0B-BEFC-9C5789675F85}">
            <xm:f>Values!$A$13</xm:f>
            <x14:dxf>
              <fill>
                <patternFill>
                  <bgColor rgb="FFF39C12"/>
                </patternFill>
              </fill>
            </x14:dxf>
          </x14:cfRule>
          <x14:cfRule type="cellIs" priority="154" operator="equal" id="{AE647A76-AB0F-4278-A274-82E61B3326C8}">
            <xm:f>Values!$A$12</xm:f>
            <x14:dxf>
              <fill>
                <patternFill>
                  <bgColor rgb="FFE67E22"/>
                </patternFill>
              </fill>
            </x14:dxf>
          </x14:cfRule>
          <x14:cfRule type="cellIs" priority="155" operator="equal" id="{8100D385-54A9-49BC-8179-1FA28B89C4A5}">
            <xm:f>Values!$A$11</xm:f>
            <x14:dxf>
              <fill>
                <patternFill>
                  <bgColor rgb="FFE74C3C"/>
                </patternFill>
              </fill>
            </x14:dxf>
          </x14:cfRule>
          <xm:sqref>G22</xm:sqref>
        </x14:conditionalFormatting>
        <x14:conditionalFormatting xmlns:xm="http://schemas.microsoft.com/office/excel/2006/main">
          <x14:cfRule type="cellIs" priority="136" operator="equal" id="{04630760-596B-4626-AADF-29556E98D9EF}">
            <xm:f>Values!$A$8</xm:f>
            <x14:dxf>
              <fill>
                <patternFill>
                  <bgColor rgb="FF27AE60"/>
                </patternFill>
              </fill>
            </x14:dxf>
          </x14:cfRule>
          <x14:cfRule type="cellIs" priority="137" operator="equal" id="{64BF3F4B-7EAB-4E17-A44F-27699BE6B314}">
            <xm:f>Values!$A$7</xm:f>
            <x14:dxf>
              <fill>
                <patternFill>
                  <bgColor rgb="FFF1C40F"/>
                </patternFill>
              </fill>
            </x14:dxf>
          </x14:cfRule>
          <x14:cfRule type="cellIs" priority="138" operator="equal" id="{2A30D4F5-76F1-41AC-89AC-7061BCA674AE}">
            <xm:f>Values!$A$6</xm:f>
            <x14:dxf>
              <fill>
                <patternFill>
                  <bgColor rgb="FFF39C12"/>
                </patternFill>
              </fill>
            </x14:dxf>
          </x14:cfRule>
          <x14:cfRule type="cellIs" priority="139" operator="equal" id="{B2D47A72-FED1-4C0A-B6FE-677C11232B15}">
            <xm:f>Values!$A$5</xm:f>
            <x14:dxf>
              <fill>
                <patternFill>
                  <bgColor rgb="FFE67E22"/>
                </patternFill>
              </fill>
            </x14:dxf>
          </x14:cfRule>
          <x14:cfRule type="cellIs" priority="140" operator="equal" id="{F20D26C9-1E0E-4DE6-9F50-433F4E5A686E}">
            <xm:f>Values!$A$4</xm:f>
            <x14:dxf>
              <fill>
                <patternFill>
                  <bgColor rgb="FFE74C3C"/>
                </patternFill>
              </fill>
            </x14:dxf>
          </x14:cfRule>
          <xm:sqref>F23</xm:sqref>
        </x14:conditionalFormatting>
        <x14:conditionalFormatting xmlns:xm="http://schemas.microsoft.com/office/excel/2006/main">
          <x14:cfRule type="cellIs" priority="121" operator="equal" id="{1546FA0C-11CD-49BF-A2FE-1703D288AAC7}">
            <xm:f>Values!$A$15</xm:f>
            <x14:dxf>
              <fill>
                <patternFill>
                  <bgColor rgb="FF27AE60"/>
                </patternFill>
              </fill>
            </x14:dxf>
          </x14:cfRule>
          <x14:cfRule type="cellIs" priority="132" operator="equal" id="{7485AF55-B4EC-4D6A-83D9-6CED8AEF9EB0}">
            <xm:f>Values!$A$14</xm:f>
            <x14:dxf>
              <fill>
                <patternFill>
                  <bgColor rgb="FFF1C40F"/>
                </patternFill>
              </fill>
            </x14:dxf>
          </x14:cfRule>
          <x14:cfRule type="cellIs" priority="133" operator="equal" id="{EBED864A-1845-4D98-9806-CB57334CE87E}">
            <xm:f>Values!$A$13</xm:f>
            <x14:dxf>
              <fill>
                <patternFill>
                  <bgColor rgb="FFF39C12"/>
                </patternFill>
              </fill>
            </x14:dxf>
          </x14:cfRule>
          <x14:cfRule type="cellIs" priority="134" operator="equal" id="{12743E52-378E-4F2A-AB6A-8FA5760A1794}">
            <xm:f>Values!$A$12</xm:f>
            <x14:dxf>
              <fill>
                <patternFill>
                  <bgColor rgb="FFE67E22"/>
                </patternFill>
              </fill>
            </x14:dxf>
          </x14:cfRule>
          <x14:cfRule type="cellIs" priority="135" operator="equal" id="{811E6E8D-DC02-4848-BF25-9F2973CCB975}">
            <xm:f>Values!$A$11</xm:f>
            <x14:dxf>
              <fill>
                <patternFill>
                  <bgColor rgb="FFE74C3C"/>
                </patternFill>
              </fill>
            </x14:dxf>
          </x14:cfRule>
          <xm:sqref>G23</xm:sqref>
        </x14:conditionalFormatting>
        <x14:conditionalFormatting xmlns:xm="http://schemas.microsoft.com/office/excel/2006/main">
          <x14:cfRule type="cellIs" priority="116" operator="equal" id="{858A968A-7A76-4576-A892-9C8D20328F2C}">
            <xm:f>Values!$A$8</xm:f>
            <x14:dxf>
              <fill>
                <patternFill>
                  <bgColor rgb="FF27AE60"/>
                </patternFill>
              </fill>
            </x14:dxf>
          </x14:cfRule>
          <x14:cfRule type="cellIs" priority="117" operator="equal" id="{2A5CF624-D2AC-4EF3-A110-FD410EA7BDB3}">
            <xm:f>Values!$A$7</xm:f>
            <x14:dxf>
              <fill>
                <patternFill>
                  <bgColor rgb="FFF1C40F"/>
                </patternFill>
              </fill>
            </x14:dxf>
          </x14:cfRule>
          <x14:cfRule type="cellIs" priority="118" operator="equal" id="{611F8FC3-9C7C-4143-A3DA-1804C7DA3A58}">
            <xm:f>Values!$A$6</xm:f>
            <x14:dxf>
              <fill>
                <patternFill>
                  <bgColor rgb="FFF39C12"/>
                </patternFill>
              </fill>
            </x14:dxf>
          </x14:cfRule>
          <x14:cfRule type="cellIs" priority="119" operator="equal" id="{006B340D-F80F-4424-A5D3-350EF6971695}">
            <xm:f>Values!$A$5</xm:f>
            <x14:dxf>
              <fill>
                <patternFill>
                  <bgColor rgb="FFE67E22"/>
                </patternFill>
              </fill>
            </x14:dxf>
          </x14:cfRule>
          <x14:cfRule type="cellIs" priority="120" operator="equal" id="{13F0BFD7-349B-4226-8CB5-1AD4932DAEFE}">
            <xm:f>Values!$A$4</xm:f>
            <x14:dxf>
              <fill>
                <patternFill>
                  <bgColor rgb="FFE74C3C"/>
                </patternFill>
              </fill>
            </x14:dxf>
          </x14:cfRule>
          <xm:sqref>F24</xm:sqref>
        </x14:conditionalFormatting>
        <x14:conditionalFormatting xmlns:xm="http://schemas.microsoft.com/office/excel/2006/main">
          <x14:cfRule type="cellIs" priority="101" operator="equal" id="{36AE9F44-F965-4403-B817-2214055337D0}">
            <xm:f>Values!$A$15</xm:f>
            <x14:dxf>
              <fill>
                <patternFill>
                  <bgColor rgb="FF27AE60"/>
                </patternFill>
              </fill>
            </x14:dxf>
          </x14:cfRule>
          <x14:cfRule type="cellIs" priority="112" operator="equal" id="{03502E5F-DBA6-4D3F-AED3-9AD609F4549B}">
            <xm:f>Values!$A$14</xm:f>
            <x14:dxf>
              <fill>
                <patternFill>
                  <bgColor rgb="FFF1C40F"/>
                </patternFill>
              </fill>
            </x14:dxf>
          </x14:cfRule>
          <x14:cfRule type="cellIs" priority="113" operator="equal" id="{7F3F96B8-6786-4F03-9C30-AAA7267266ED}">
            <xm:f>Values!$A$13</xm:f>
            <x14:dxf>
              <fill>
                <patternFill>
                  <bgColor rgb="FFF39C12"/>
                </patternFill>
              </fill>
            </x14:dxf>
          </x14:cfRule>
          <x14:cfRule type="cellIs" priority="114" operator="equal" id="{F39339A8-E386-4DD3-A481-DD5B5A83AF17}">
            <xm:f>Values!$A$12</xm:f>
            <x14:dxf>
              <fill>
                <patternFill>
                  <bgColor rgb="FFE67E22"/>
                </patternFill>
              </fill>
            </x14:dxf>
          </x14:cfRule>
          <x14:cfRule type="cellIs" priority="115" operator="equal" id="{1C12B63F-EF8F-4E48-80B8-E420098E3DC1}">
            <xm:f>Values!$A$11</xm:f>
            <x14:dxf>
              <fill>
                <patternFill>
                  <bgColor rgb="FFE74C3C"/>
                </patternFill>
              </fill>
            </x14:dxf>
          </x14:cfRule>
          <xm:sqref>G24</xm:sqref>
        </x14:conditionalFormatting>
        <x14:conditionalFormatting xmlns:xm="http://schemas.microsoft.com/office/excel/2006/main">
          <x14:cfRule type="cellIs" priority="96" operator="equal" id="{7C929016-1F5D-4F59-9CA9-73F2706BC599}">
            <xm:f>Values!$A$8</xm:f>
            <x14:dxf>
              <fill>
                <patternFill>
                  <bgColor rgb="FF27AE60"/>
                </patternFill>
              </fill>
            </x14:dxf>
          </x14:cfRule>
          <x14:cfRule type="cellIs" priority="97" operator="equal" id="{FE280861-2817-4D54-9A59-34C7D18B1F93}">
            <xm:f>Values!$A$7</xm:f>
            <x14:dxf>
              <fill>
                <patternFill>
                  <bgColor rgb="FFF1C40F"/>
                </patternFill>
              </fill>
            </x14:dxf>
          </x14:cfRule>
          <x14:cfRule type="cellIs" priority="98" operator="equal" id="{FD628732-096B-4AC4-B4F3-5364EA1BF5FE}">
            <xm:f>Values!$A$6</xm:f>
            <x14:dxf>
              <fill>
                <patternFill>
                  <bgColor rgb="FFF39C12"/>
                </patternFill>
              </fill>
            </x14:dxf>
          </x14:cfRule>
          <x14:cfRule type="cellIs" priority="99" operator="equal" id="{0EC7F95F-93D4-45A0-8163-DF0AE7725427}">
            <xm:f>Values!$A$5</xm:f>
            <x14:dxf>
              <fill>
                <patternFill>
                  <bgColor rgb="FFE67E22"/>
                </patternFill>
              </fill>
            </x14:dxf>
          </x14:cfRule>
          <x14:cfRule type="cellIs" priority="100" operator="equal" id="{CCE2BB2F-1883-44AD-B968-9539142C2292}">
            <xm:f>Values!$A$4</xm:f>
            <x14:dxf>
              <fill>
                <patternFill>
                  <bgColor rgb="FFE74C3C"/>
                </patternFill>
              </fill>
            </x14:dxf>
          </x14:cfRule>
          <xm:sqref>F25</xm:sqref>
        </x14:conditionalFormatting>
        <x14:conditionalFormatting xmlns:xm="http://schemas.microsoft.com/office/excel/2006/main">
          <x14:cfRule type="cellIs" priority="81" operator="equal" id="{22834C3D-9AE3-4EE1-B5FA-019E06B645B5}">
            <xm:f>Values!$A$15</xm:f>
            <x14:dxf>
              <fill>
                <patternFill>
                  <bgColor rgb="FF27AE60"/>
                </patternFill>
              </fill>
            </x14:dxf>
          </x14:cfRule>
          <x14:cfRule type="cellIs" priority="92" operator="equal" id="{435C1B1B-2898-43E3-82A2-44A1E116E65C}">
            <xm:f>Values!$A$14</xm:f>
            <x14:dxf>
              <fill>
                <patternFill>
                  <bgColor rgb="FFF1C40F"/>
                </patternFill>
              </fill>
            </x14:dxf>
          </x14:cfRule>
          <x14:cfRule type="cellIs" priority="93" operator="equal" id="{CE42BD44-ABAE-4588-A1D1-61B31B9F7030}">
            <xm:f>Values!$A$13</xm:f>
            <x14:dxf>
              <fill>
                <patternFill>
                  <bgColor rgb="FFF39C12"/>
                </patternFill>
              </fill>
            </x14:dxf>
          </x14:cfRule>
          <x14:cfRule type="cellIs" priority="94" operator="equal" id="{ADCE2643-3E2C-4909-B8B9-29339452F3B3}">
            <xm:f>Values!$A$12</xm:f>
            <x14:dxf>
              <fill>
                <patternFill>
                  <bgColor rgb="FFE67E22"/>
                </patternFill>
              </fill>
            </x14:dxf>
          </x14:cfRule>
          <x14:cfRule type="cellIs" priority="95" operator="equal" id="{B8024EA8-48B1-45B0-B0DB-A585AAD6508C}">
            <xm:f>Values!$A$11</xm:f>
            <x14:dxf>
              <fill>
                <patternFill>
                  <bgColor rgb="FFE74C3C"/>
                </patternFill>
              </fill>
            </x14:dxf>
          </x14:cfRule>
          <xm:sqref>G25</xm:sqref>
        </x14:conditionalFormatting>
        <x14:conditionalFormatting xmlns:xm="http://schemas.microsoft.com/office/excel/2006/main">
          <x14:cfRule type="cellIs" priority="76" operator="equal" id="{9804A41F-B54D-4E1D-AA5B-2005892A51A0}">
            <xm:f>Values!$A$8</xm:f>
            <x14:dxf>
              <fill>
                <patternFill>
                  <bgColor rgb="FF27AE60"/>
                </patternFill>
              </fill>
            </x14:dxf>
          </x14:cfRule>
          <x14:cfRule type="cellIs" priority="77" operator="equal" id="{345B2F27-B51D-457A-AC3A-8392A1513C2E}">
            <xm:f>Values!$A$7</xm:f>
            <x14:dxf>
              <fill>
                <patternFill>
                  <bgColor rgb="FFF1C40F"/>
                </patternFill>
              </fill>
            </x14:dxf>
          </x14:cfRule>
          <x14:cfRule type="cellIs" priority="78" operator="equal" id="{558C08F2-FF5C-4E0B-8BCE-A6627EFFD3B4}">
            <xm:f>Values!$A$6</xm:f>
            <x14:dxf>
              <fill>
                <patternFill>
                  <bgColor rgb="FFF39C12"/>
                </patternFill>
              </fill>
            </x14:dxf>
          </x14:cfRule>
          <x14:cfRule type="cellIs" priority="79" operator="equal" id="{38381C9E-5696-458A-8A1D-DC5844BE0B63}">
            <xm:f>Values!$A$5</xm:f>
            <x14:dxf>
              <fill>
                <patternFill>
                  <bgColor rgb="FFE67E22"/>
                </patternFill>
              </fill>
            </x14:dxf>
          </x14:cfRule>
          <x14:cfRule type="cellIs" priority="80" operator="equal" id="{30A3A3BB-90D9-45F4-9870-DC399C40E1B0}">
            <xm:f>Values!$A$4</xm:f>
            <x14:dxf>
              <fill>
                <patternFill>
                  <bgColor rgb="FFE74C3C"/>
                </patternFill>
              </fill>
            </x14:dxf>
          </x14:cfRule>
          <xm:sqref>F26</xm:sqref>
        </x14:conditionalFormatting>
        <x14:conditionalFormatting xmlns:xm="http://schemas.microsoft.com/office/excel/2006/main">
          <x14:cfRule type="cellIs" priority="61" operator="equal" id="{59584E8B-9542-4E54-9AA1-8225F6167A1D}">
            <xm:f>Values!$A$15</xm:f>
            <x14:dxf>
              <fill>
                <patternFill>
                  <bgColor rgb="FF27AE60"/>
                </patternFill>
              </fill>
            </x14:dxf>
          </x14:cfRule>
          <x14:cfRule type="cellIs" priority="72" operator="equal" id="{999999FA-354F-4F6B-BD77-184FABD724FD}">
            <xm:f>Values!$A$14</xm:f>
            <x14:dxf>
              <fill>
                <patternFill>
                  <bgColor rgb="FFF1C40F"/>
                </patternFill>
              </fill>
            </x14:dxf>
          </x14:cfRule>
          <x14:cfRule type="cellIs" priority="73" operator="equal" id="{E1820226-4D8C-47D5-AD5B-A69EDBAA1D5E}">
            <xm:f>Values!$A$13</xm:f>
            <x14:dxf>
              <fill>
                <patternFill>
                  <bgColor rgb="FFF39C12"/>
                </patternFill>
              </fill>
            </x14:dxf>
          </x14:cfRule>
          <x14:cfRule type="cellIs" priority="74" operator="equal" id="{EF628576-FB48-4462-90B8-212FF7F80E24}">
            <xm:f>Values!$A$12</xm:f>
            <x14:dxf>
              <fill>
                <patternFill>
                  <bgColor rgb="FFE67E22"/>
                </patternFill>
              </fill>
            </x14:dxf>
          </x14:cfRule>
          <x14:cfRule type="cellIs" priority="75" operator="equal" id="{B227DA87-2988-48DC-9294-F29D0DE458DE}">
            <xm:f>Values!$A$11</xm:f>
            <x14:dxf>
              <fill>
                <patternFill>
                  <bgColor rgb="FFE74C3C"/>
                </patternFill>
              </fill>
            </x14:dxf>
          </x14:cfRule>
          <xm:sqref>G26</xm:sqref>
        </x14:conditionalFormatting>
        <x14:conditionalFormatting xmlns:xm="http://schemas.microsoft.com/office/excel/2006/main">
          <x14:cfRule type="cellIs" priority="56" operator="equal" id="{A870D36D-4CF7-494B-A3E9-7E694446181E}">
            <xm:f>Values!$A$8</xm:f>
            <x14:dxf>
              <fill>
                <patternFill>
                  <bgColor rgb="FF27AE60"/>
                </patternFill>
              </fill>
            </x14:dxf>
          </x14:cfRule>
          <x14:cfRule type="cellIs" priority="57" operator="equal" id="{8C53ECF7-543A-4A33-9196-F80F701F6AC9}">
            <xm:f>Values!$A$7</xm:f>
            <x14:dxf>
              <fill>
                <patternFill>
                  <bgColor rgb="FFF1C40F"/>
                </patternFill>
              </fill>
            </x14:dxf>
          </x14:cfRule>
          <x14:cfRule type="cellIs" priority="58" operator="equal" id="{2833B653-E088-4BE6-AE9A-17667176231A}">
            <xm:f>Values!$A$6</xm:f>
            <x14:dxf>
              <fill>
                <patternFill>
                  <bgColor rgb="FFF39C12"/>
                </patternFill>
              </fill>
            </x14:dxf>
          </x14:cfRule>
          <x14:cfRule type="cellIs" priority="59" operator="equal" id="{98B157A4-75E9-46A8-9E28-5C40247E460A}">
            <xm:f>Values!$A$5</xm:f>
            <x14:dxf>
              <fill>
                <patternFill>
                  <bgColor rgb="FFE67E22"/>
                </patternFill>
              </fill>
            </x14:dxf>
          </x14:cfRule>
          <x14:cfRule type="cellIs" priority="60" operator="equal" id="{582E811D-4C82-42EA-960C-472DDEDFB35B}">
            <xm:f>Values!$A$4</xm:f>
            <x14:dxf>
              <fill>
                <patternFill>
                  <bgColor rgb="FFE74C3C"/>
                </patternFill>
              </fill>
            </x14:dxf>
          </x14:cfRule>
          <xm:sqref>F27</xm:sqref>
        </x14:conditionalFormatting>
        <x14:conditionalFormatting xmlns:xm="http://schemas.microsoft.com/office/excel/2006/main">
          <x14:cfRule type="cellIs" priority="41" operator="equal" id="{0CAE1783-31E1-4F51-B9F7-F1AB7E67FD82}">
            <xm:f>Values!$A$15</xm:f>
            <x14:dxf>
              <fill>
                <patternFill>
                  <bgColor rgb="FF27AE60"/>
                </patternFill>
              </fill>
            </x14:dxf>
          </x14:cfRule>
          <x14:cfRule type="cellIs" priority="52" operator="equal" id="{D2EFFF70-D4D4-4C01-A14C-277285D5C2C1}">
            <xm:f>Values!$A$14</xm:f>
            <x14:dxf>
              <fill>
                <patternFill>
                  <bgColor rgb="FFF1C40F"/>
                </patternFill>
              </fill>
            </x14:dxf>
          </x14:cfRule>
          <x14:cfRule type="cellIs" priority="53" operator="equal" id="{A321DD5D-3184-40EB-8EEA-082DA8EA8E7E}">
            <xm:f>Values!$A$13</xm:f>
            <x14:dxf>
              <fill>
                <patternFill>
                  <bgColor rgb="FFF39C12"/>
                </patternFill>
              </fill>
            </x14:dxf>
          </x14:cfRule>
          <x14:cfRule type="cellIs" priority="54" operator="equal" id="{79B2E87D-695A-4305-AD0D-30F4ACC5E63B}">
            <xm:f>Values!$A$12</xm:f>
            <x14:dxf>
              <fill>
                <patternFill>
                  <bgColor rgb="FFE67E22"/>
                </patternFill>
              </fill>
            </x14:dxf>
          </x14:cfRule>
          <x14:cfRule type="cellIs" priority="55" operator="equal" id="{9384BAE7-4DDA-4F5B-AADD-657F013FA6AF}">
            <xm:f>Values!$A$11</xm:f>
            <x14:dxf>
              <fill>
                <patternFill>
                  <bgColor rgb="FFE74C3C"/>
                </patternFill>
              </fill>
            </x14:dxf>
          </x14:cfRule>
          <xm:sqref>G27</xm:sqref>
        </x14:conditionalFormatting>
        <x14:conditionalFormatting xmlns:xm="http://schemas.microsoft.com/office/excel/2006/main">
          <x14:cfRule type="cellIs" priority="36" operator="equal" id="{47E5A9EE-1C3E-46B6-88EF-3FA38519C927}">
            <xm:f>Values!$A$8</xm:f>
            <x14:dxf>
              <fill>
                <patternFill>
                  <bgColor rgb="FF27AE60"/>
                </patternFill>
              </fill>
            </x14:dxf>
          </x14:cfRule>
          <x14:cfRule type="cellIs" priority="37" operator="equal" id="{63451926-86E1-48A1-A477-01145E0332A9}">
            <xm:f>Values!$A$7</xm:f>
            <x14:dxf>
              <fill>
                <patternFill>
                  <bgColor rgb="FFF1C40F"/>
                </patternFill>
              </fill>
            </x14:dxf>
          </x14:cfRule>
          <x14:cfRule type="cellIs" priority="38" operator="equal" id="{B2721317-AA3D-44BD-9A39-862F3FDB890E}">
            <xm:f>Values!$A$6</xm:f>
            <x14:dxf>
              <fill>
                <patternFill>
                  <bgColor rgb="FFF39C12"/>
                </patternFill>
              </fill>
            </x14:dxf>
          </x14:cfRule>
          <x14:cfRule type="cellIs" priority="39" operator="equal" id="{2222173A-3C68-4FCC-A3D6-FACF5E80F70B}">
            <xm:f>Values!$A$5</xm:f>
            <x14:dxf>
              <fill>
                <patternFill>
                  <bgColor rgb="FFE67E22"/>
                </patternFill>
              </fill>
            </x14:dxf>
          </x14:cfRule>
          <x14:cfRule type="cellIs" priority="40" operator="equal" id="{399132DB-6296-42E1-87DE-8133A610A911}">
            <xm:f>Values!$A$4</xm:f>
            <x14:dxf>
              <fill>
                <patternFill>
                  <bgColor rgb="FFE74C3C"/>
                </patternFill>
              </fill>
            </x14:dxf>
          </x14:cfRule>
          <xm:sqref>F28</xm:sqref>
        </x14:conditionalFormatting>
        <x14:conditionalFormatting xmlns:xm="http://schemas.microsoft.com/office/excel/2006/main">
          <x14:cfRule type="cellIs" priority="21" operator="equal" id="{45DE1330-ACCF-4182-B634-85EA1271C142}">
            <xm:f>Values!$A$15</xm:f>
            <x14:dxf>
              <fill>
                <patternFill>
                  <bgColor rgb="FF27AE60"/>
                </patternFill>
              </fill>
            </x14:dxf>
          </x14:cfRule>
          <x14:cfRule type="cellIs" priority="32" operator="equal" id="{679FBDCA-7FFB-4495-9DFC-33258AFC53A9}">
            <xm:f>Values!$A$14</xm:f>
            <x14:dxf>
              <fill>
                <patternFill>
                  <bgColor rgb="FFF1C40F"/>
                </patternFill>
              </fill>
            </x14:dxf>
          </x14:cfRule>
          <x14:cfRule type="cellIs" priority="33" operator="equal" id="{2B98BB44-8853-420F-8B71-32CEA6230D9E}">
            <xm:f>Values!$A$13</xm:f>
            <x14:dxf>
              <fill>
                <patternFill>
                  <bgColor rgb="FFF39C12"/>
                </patternFill>
              </fill>
            </x14:dxf>
          </x14:cfRule>
          <x14:cfRule type="cellIs" priority="34" operator="equal" id="{F682A8E3-68D1-462F-8059-01861FC07D40}">
            <xm:f>Values!$A$12</xm:f>
            <x14:dxf>
              <fill>
                <patternFill>
                  <bgColor rgb="FFE67E22"/>
                </patternFill>
              </fill>
            </x14:dxf>
          </x14:cfRule>
          <x14:cfRule type="cellIs" priority="35" operator="equal" id="{2E02A806-E828-4124-8415-5675C27BFD9F}">
            <xm:f>Values!$A$11</xm:f>
            <x14:dxf>
              <fill>
                <patternFill>
                  <bgColor rgb="FFE74C3C"/>
                </patternFill>
              </fill>
            </x14:dxf>
          </x14:cfRule>
          <xm:sqref>G28</xm:sqref>
        </x14:conditionalFormatting>
        <x14:conditionalFormatting xmlns:xm="http://schemas.microsoft.com/office/excel/2006/main">
          <x14:cfRule type="cellIs" priority="16" operator="equal" id="{7E4C9DE9-2420-4731-9CB3-A53F82395D11}">
            <xm:f>Values!$A$8</xm:f>
            <x14:dxf>
              <fill>
                <patternFill>
                  <bgColor rgb="FF27AE60"/>
                </patternFill>
              </fill>
            </x14:dxf>
          </x14:cfRule>
          <x14:cfRule type="cellIs" priority="17" operator="equal" id="{BA16FC36-3831-46F8-8E37-94C53A791ED0}">
            <xm:f>Values!$A$7</xm:f>
            <x14:dxf>
              <fill>
                <patternFill>
                  <bgColor rgb="FFF1C40F"/>
                </patternFill>
              </fill>
            </x14:dxf>
          </x14:cfRule>
          <x14:cfRule type="cellIs" priority="18" operator="equal" id="{97DA5BF6-5D52-4CC6-95D1-C3362DAD0813}">
            <xm:f>Values!$A$6</xm:f>
            <x14:dxf>
              <fill>
                <patternFill>
                  <bgColor rgb="FFF39C12"/>
                </patternFill>
              </fill>
            </x14:dxf>
          </x14:cfRule>
          <x14:cfRule type="cellIs" priority="19" operator="equal" id="{77B52FD0-E2B6-43E3-82E0-989334AB7A44}">
            <xm:f>Values!$A$5</xm:f>
            <x14:dxf>
              <fill>
                <patternFill>
                  <bgColor rgb="FFE67E22"/>
                </patternFill>
              </fill>
            </x14:dxf>
          </x14:cfRule>
          <x14:cfRule type="cellIs" priority="20" operator="equal" id="{EFE5507C-9F60-41C2-A3DB-BAF3062730AF}">
            <xm:f>Values!$A$4</xm:f>
            <x14:dxf>
              <fill>
                <patternFill>
                  <bgColor rgb="FFE74C3C"/>
                </patternFill>
              </fill>
            </x14:dxf>
          </x14:cfRule>
          <xm:sqref>F29</xm:sqref>
        </x14:conditionalFormatting>
        <x14:conditionalFormatting xmlns:xm="http://schemas.microsoft.com/office/excel/2006/main">
          <x14:cfRule type="cellIs" priority="1" operator="equal" id="{F7F93B10-ABFE-442F-A350-6E4B033F6B25}">
            <xm:f>Values!$A$15</xm:f>
            <x14:dxf>
              <fill>
                <patternFill>
                  <bgColor rgb="FF27AE60"/>
                </patternFill>
              </fill>
            </x14:dxf>
          </x14:cfRule>
          <x14:cfRule type="cellIs" priority="12" operator="equal" id="{909CF00D-B567-4889-A9FD-5FA86ACA3A7D}">
            <xm:f>Values!$A$14</xm:f>
            <x14:dxf>
              <fill>
                <patternFill>
                  <bgColor rgb="FFF1C40F"/>
                </patternFill>
              </fill>
            </x14:dxf>
          </x14:cfRule>
          <x14:cfRule type="cellIs" priority="13" operator="equal" id="{E2CACD23-0B72-4F86-8B62-1BF4B2581A92}">
            <xm:f>Values!$A$13</xm:f>
            <x14:dxf>
              <fill>
                <patternFill>
                  <bgColor rgb="FFF39C12"/>
                </patternFill>
              </fill>
            </x14:dxf>
          </x14:cfRule>
          <x14:cfRule type="cellIs" priority="14" operator="equal" id="{C538B5D7-1609-4DA9-A718-C9985970B770}">
            <xm:f>Values!$A$12</xm:f>
            <x14:dxf>
              <fill>
                <patternFill>
                  <bgColor rgb="FFE67E22"/>
                </patternFill>
              </fill>
            </x14:dxf>
          </x14:cfRule>
          <x14:cfRule type="cellIs" priority="15" operator="equal" id="{E1FABF4E-5CD5-4FD4-80CC-C09FB9D7427C}">
            <xm:f>Values!$A$11</xm:f>
            <x14:dxf>
              <fill>
                <patternFill>
                  <bgColor rgb="FFE74C3C"/>
                </patternFill>
              </fill>
            </x14:dxf>
          </x14:cfRule>
          <xm:sqref>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abSelected="1" zoomScale="90" zoomScaleNormal="90" workbookViewId="0">
      <selection sqref="A1:P1"/>
    </sheetView>
  </sheetViews>
  <sheetFormatPr defaultRowHeight="15"/>
  <cols>
    <col min="1" max="1" width="13.28515625" bestFit="1" customWidth="1"/>
    <col min="2" max="2" width="22.5703125" bestFit="1" customWidth="1"/>
    <col min="3" max="6" width="9.5703125" customWidth="1"/>
    <col min="18" max="19" width="8.7109375" style="25"/>
  </cols>
  <sheetData>
    <row r="1" spans="1:19" ht="59.65" customHeight="1">
      <c r="A1" s="32" t="s">
        <v>321</v>
      </c>
      <c r="B1" s="32"/>
      <c r="C1" s="32"/>
      <c r="D1" s="32"/>
      <c r="E1" s="32"/>
      <c r="F1" s="32"/>
      <c r="G1" s="32"/>
      <c r="H1" s="32"/>
      <c r="I1" s="32"/>
      <c r="J1" s="32"/>
      <c r="K1" s="32"/>
      <c r="L1" s="32"/>
      <c r="M1" s="32"/>
      <c r="N1" s="32"/>
      <c r="O1" s="32"/>
      <c r="P1" s="32"/>
    </row>
    <row r="3" spans="1:19">
      <c r="A3" s="33" t="s">
        <v>106</v>
      </c>
      <c r="B3" s="33"/>
      <c r="C3" s="33" t="s">
        <v>107</v>
      </c>
      <c r="D3" s="33"/>
      <c r="E3" s="33" t="s">
        <v>108</v>
      </c>
      <c r="F3" s="33"/>
      <c r="H3" s="33" t="s">
        <v>109</v>
      </c>
      <c r="I3" s="33"/>
      <c r="J3" s="33"/>
      <c r="K3" s="33"/>
      <c r="L3" s="33"/>
      <c r="M3" s="33"/>
      <c r="N3" s="33"/>
      <c r="O3" s="33"/>
      <c r="P3" s="33"/>
    </row>
    <row r="4" spans="1:19">
      <c r="A4" s="39" t="s">
        <v>95</v>
      </c>
      <c r="B4" s="39"/>
      <c r="C4" s="40" t="str">
        <f t="shared" ref="C4:C14" si="0">IF(AND(R4&gt;=0,R4&lt;=0.25),"Low",IF(AND(R4&gt;0.25,R4&lt;=0.75),"Moderate",IF(AND(R4&gt;0.75,R4&lt;=1),"High","INVALID")))</f>
        <v>Moderate</v>
      </c>
      <c r="D4" s="40"/>
      <c r="E4" s="40" t="str">
        <f t="shared" ref="E4:E14" si="1">IF(AND(S4&gt;=0,S4&lt;=0.25),"Low",IF(AND(S4&gt;0.25,S4&lt;=0.75),"Moderate",IF(AND(S4&gt;0.75,S4&lt;=1),"High","INVALID")))</f>
        <v>Moderate</v>
      </c>
      <c r="F4" s="40"/>
      <c r="H4" s="39" t="s">
        <v>110</v>
      </c>
      <c r="I4" s="39"/>
      <c r="J4" s="23">
        <f>S16</f>
        <v>0.33809523809523806</v>
      </c>
      <c r="K4" s="39" t="s">
        <v>111</v>
      </c>
      <c r="L4" s="39"/>
      <c r="M4" s="23">
        <f>S17</f>
        <v>0.37237604216770881</v>
      </c>
      <c r="N4" s="39" t="s">
        <v>112</v>
      </c>
      <c r="O4" s="39"/>
      <c r="P4" s="23">
        <f>S18</f>
        <v>0.35026755651755648</v>
      </c>
      <c r="R4" s="26">
        <f>AVERAGE(S21,S26,S23,S24,S28)</f>
        <v>0.5535714285714286</v>
      </c>
      <c r="S4" s="26">
        <f>AVERAGE(S20,S27)</f>
        <v>0.41666666666666669</v>
      </c>
    </row>
    <row r="5" spans="1:19">
      <c r="A5" s="39" t="s">
        <v>96</v>
      </c>
      <c r="B5" s="39"/>
      <c r="C5" s="40" t="str">
        <f t="shared" si="0"/>
        <v>Moderate</v>
      </c>
      <c r="D5" s="40"/>
      <c r="E5" s="40" t="str">
        <f t="shared" si="1"/>
        <v>Moderate</v>
      </c>
      <c r="F5" s="40"/>
      <c r="K5" s="24"/>
      <c r="R5" s="26">
        <f>AVERAGE(S21,S26,S23,S24)</f>
        <v>0.5401785714285714</v>
      </c>
      <c r="S5" s="26">
        <f>AVERAGE(S20,S27)</f>
        <v>0.41666666666666669</v>
      </c>
    </row>
    <row r="6" spans="1:19">
      <c r="A6" s="39" t="s">
        <v>97</v>
      </c>
      <c r="B6" s="39"/>
      <c r="C6" s="40" t="str">
        <f t="shared" si="0"/>
        <v>Moderate</v>
      </c>
      <c r="D6" s="40"/>
      <c r="E6" s="40" t="str">
        <f t="shared" si="1"/>
        <v>Moderate</v>
      </c>
      <c r="F6" s="40"/>
      <c r="K6" s="24"/>
      <c r="R6" s="26">
        <f>AVERAGE(S21,S26,S23,S24)</f>
        <v>0.5401785714285714</v>
      </c>
      <c r="S6" s="26">
        <f>AVERAGE(S20,S27)</f>
        <v>0.41666666666666669</v>
      </c>
    </row>
    <row r="7" spans="1:19">
      <c r="A7" s="39" t="s">
        <v>98</v>
      </c>
      <c r="B7" s="39"/>
      <c r="C7" s="40" t="str">
        <f t="shared" si="0"/>
        <v>Moderate</v>
      </c>
      <c r="D7" s="40"/>
      <c r="E7" s="40" t="str">
        <f t="shared" si="1"/>
        <v>Moderate</v>
      </c>
      <c r="F7" s="40"/>
      <c r="K7" s="24"/>
      <c r="R7" s="26">
        <f>AVERAGE(S21,S26,S23,S24)</f>
        <v>0.5401785714285714</v>
      </c>
      <c r="S7" s="26">
        <f>AVERAGE(S20,S27)</f>
        <v>0.41666666666666669</v>
      </c>
    </row>
    <row r="8" spans="1:19">
      <c r="A8" s="39" t="s">
        <v>99</v>
      </c>
      <c r="B8" s="39"/>
      <c r="C8" s="40" t="str">
        <f t="shared" si="0"/>
        <v>Moderate</v>
      </c>
      <c r="D8" s="40"/>
      <c r="E8" s="40" t="str">
        <f t="shared" si="1"/>
        <v>Moderate</v>
      </c>
      <c r="F8" s="40"/>
      <c r="R8" s="26">
        <f>AVERAGE(S21,S26,S23,S24)</f>
        <v>0.5401785714285714</v>
      </c>
      <c r="S8" s="26">
        <f>AVERAGE(S20,S27)</f>
        <v>0.41666666666666669</v>
      </c>
    </row>
    <row r="9" spans="1:19">
      <c r="A9" s="39" t="s">
        <v>100</v>
      </c>
      <c r="B9" s="39"/>
      <c r="C9" s="40" t="str">
        <f t="shared" si="0"/>
        <v>Moderate</v>
      </c>
      <c r="D9" s="40"/>
      <c r="E9" s="40" t="str">
        <f t="shared" si="1"/>
        <v>Moderate</v>
      </c>
      <c r="F9" s="40"/>
      <c r="R9" s="26">
        <f>AVERAGE(S21,S26,S23,S24,S25)</f>
        <v>0.53214285714285714</v>
      </c>
      <c r="S9" s="26">
        <f>AVERAGE(S20,S27)</f>
        <v>0.41666666666666669</v>
      </c>
    </row>
    <row r="10" spans="1:19">
      <c r="A10" s="39" t="s">
        <v>101</v>
      </c>
      <c r="B10" s="39"/>
      <c r="C10" s="40" t="str">
        <f t="shared" si="0"/>
        <v>Moderate</v>
      </c>
      <c r="D10" s="40"/>
      <c r="E10" s="40" t="str">
        <f t="shared" si="1"/>
        <v>Moderate</v>
      </c>
      <c r="F10" s="40"/>
      <c r="R10" s="26">
        <f>AVERAGE(S21,S26,S23,S24,S32,S33,S25)</f>
        <v>0.44323335394763957</v>
      </c>
      <c r="S10" s="26">
        <f>AVERAGE(S20,S27)</f>
        <v>0.41666666666666669</v>
      </c>
    </row>
    <row r="11" spans="1:19">
      <c r="A11" s="39" t="s">
        <v>102</v>
      </c>
      <c r="B11" s="39"/>
      <c r="C11" s="40" t="str">
        <f t="shared" si="0"/>
        <v>Moderate</v>
      </c>
      <c r="D11" s="40"/>
      <c r="E11" s="40" t="str">
        <f t="shared" si="1"/>
        <v>Moderate</v>
      </c>
      <c r="F11" s="40"/>
      <c r="R11" s="26">
        <f>AVERAGE(S21,S26,S23,S24,S31,S32,S25)</f>
        <v>0.51565398886827452</v>
      </c>
      <c r="S11" s="26">
        <f>AVERAGE(S20,S27)</f>
        <v>0.41666666666666669</v>
      </c>
    </row>
    <row r="12" spans="1:19">
      <c r="A12" s="39" t="s">
        <v>103</v>
      </c>
      <c r="B12" s="39"/>
      <c r="C12" s="40" t="str">
        <f t="shared" si="0"/>
        <v>Moderate</v>
      </c>
      <c r="D12" s="40"/>
      <c r="E12" s="40" t="str">
        <f t="shared" si="1"/>
        <v>Moderate</v>
      </c>
      <c r="F12" s="40"/>
      <c r="R12" s="26">
        <f>AVERAGE(S21,S26,S23,S24,S31,S32,S25)</f>
        <v>0.51565398886827452</v>
      </c>
      <c r="S12" s="26">
        <f>AVERAGE(S20,S27)</f>
        <v>0.41666666666666669</v>
      </c>
    </row>
    <row r="13" spans="1:19">
      <c r="A13" s="39" t="s">
        <v>104</v>
      </c>
      <c r="B13" s="39"/>
      <c r="C13" s="40" t="str">
        <f t="shared" si="0"/>
        <v>Moderate</v>
      </c>
      <c r="D13" s="40"/>
      <c r="E13" s="40" t="str">
        <f t="shared" si="1"/>
        <v>Moderate</v>
      </c>
      <c r="F13" s="40"/>
      <c r="R13" s="26">
        <f>AVERAGE(S31,S32)</f>
        <v>0.47443181818181818</v>
      </c>
      <c r="S13" s="26">
        <f>AVERAGE(S20,S27,S32)</f>
        <v>0.40656565656565657</v>
      </c>
    </row>
    <row r="14" spans="1:19">
      <c r="A14" s="39" t="s">
        <v>105</v>
      </c>
      <c r="B14" s="39"/>
      <c r="C14" s="40" t="str">
        <f t="shared" si="0"/>
        <v>Moderate</v>
      </c>
      <c r="D14" s="40"/>
      <c r="E14" s="40" t="str">
        <f t="shared" si="1"/>
        <v>Moderate</v>
      </c>
      <c r="F14" s="40"/>
      <c r="R14" s="26">
        <f>AVERAGE(S31,S32)</f>
        <v>0.47443181818181818</v>
      </c>
      <c r="S14" s="26">
        <f>AVERAGE(S20,S27,S32)</f>
        <v>0.40656565656565657</v>
      </c>
    </row>
    <row r="15" spans="1:19">
      <c r="R15" s="27"/>
      <c r="S15" s="26"/>
    </row>
    <row r="16" spans="1:19">
      <c r="R16" s="27" t="s">
        <v>110</v>
      </c>
      <c r="S16" s="26">
        <f>AVERAGE('CSC #1'!G32,'CSC #2'!G34,'CSC #3'!G41,'CSC #4'!G39,'CSC #5'!G33,'CSC #6'!G35,'CSC #7'!G34,'CSC #8'!G39,'CSC #9'!G34,'CSC #10'!G34,'CSC #11'!G32,'CSC #12'!G35,'CSC #13'!G38,'CSC #14'!G36,'CSC #15'!G34,'CSC #16'!G41,'CSC #17'!G34,'CSC #18'!G32)</f>
        <v>0.33809523809523806</v>
      </c>
    </row>
    <row r="17" spans="1:19">
      <c r="A17" s="14" t="s">
        <v>14</v>
      </c>
      <c r="B17" s="14" t="s">
        <v>15</v>
      </c>
      <c r="C17" s="14" t="s">
        <v>16</v>
      </c>
      <c r="R17" s="27" t="s">
        <v>111</v>
      </c>
      <c r="S17" s="26">
        <f>AVERAGE('CSC #1'!G33,'CSC #2'!G35,'CSC #3'!G42,'CSC #4'!G40,'CSC #5'!G34,'CSC #6'!G36,'CSC #7'!G35,'CSC #8'!G40,'CSC #9'!G35,'CSC #10'!G35,'CSC #11'!G33,'CSC #12'!G36,'CSC #13'!G39,'CSC #14'!G37,'CSC #15'!G35,'CSC #16'!G42,'CSC #17'!G35,'CSC #18'!G33)</f>
        <v>0.37237604216770881</v>
      </c>
    </row>
    <row r="18" spans="1:19">
      <c r="A18" s="8" t="s">
        <v>18</v>
      </c>
      <c r="B18" t="s">
        <v>19</v>
      </c>
      <c r="C18" s="7">
        <f>AVERAGE('CSC #1:CSC #18'!K:K)</f>
        <v>0.41013071895424835</v>
      </c>
      <c r="R18" s="27" t="s">
        <v>112</v>
      </c>
      <c r="S18" s="26">
        <f>AVERAGE('CSC #1'!G34,'CSC #2'!G36,'CSC #3'!G43,'CSC #4'!G41,'CSC #5'!G35,'CSC #6'!G37,'CSC #7'!G36,'CSC #8'!G41,'CSC #9'!G36,'CSC #10'!G36,'CSC #11'!G34,'CSC #12'!G37,'CSC #13'!G40,'CSC #14'!G38,'CSC #15'!G36,'CSC #16'!G43,'CSC #17'!G36,'CSC #18'!G34)</f>
        <v>0.35026755651755648</v>
      </c>
    </row>
    <row r="19" spans="1:19">
      <c r="A19" s="8" t="s">
        <v>21</v>
      </c>
      <c r="B19" t="s">
        <v>22</v>
      </c>
      <c r="C19" s="7">
        <f>AVERAGE('CSC #1:CSC #5'!L:L)</f>
        <v>0.42045454545454547</v>
      </c>
      <c r="R19" s="27"/>
      <c r="S19" s="26"/>
    </row>
    <row r="20" spans="1:19">
      <c r="A20" s="8" t="s">
        <v>24</v>
      </c>
      <c r="B20" t="s">
        <v>25</v>
      </c>
      <c r="C20" s="7">
        <f>AVERAGE('CSC #6:CSC #18'!L:L)</f>
        <v>0.30733944954128439</v>
      </c>
      <c r="R20" s="27" t="s">
        <v>13</v>
      </c>
      <c r="S20" s="26">
        <f>'CSC #1'!G28</f>
        <v>0.25</v>
      </c>
    </row>
    <row r="21" spans="1:19">
      <c r="A21" s="8" t="s">
        <v>27</v>
      </c>
      <c r="B21" t="s">
        <v>28</v>
      </c>
      <c r="C21" s="7">
        <f>AVERAGE('CSC #1:CSC #18'!M:M)</f>
        <v>0.34411764705882353</v>
      </c>
      <c r="R21" s="27" t="s">
        <v>17</v>
      </c>
      <c r="S21" s="26">
        <f>'CSC #2'!G30</f>
        <v>0.5714285714285714</v>
      </c>
    </row>
    <row r="22" spans="1:19">
      <c r="A22" s="8" t="s">
        <v>30</v>
      </c>
      <c r="B22" t="s">
        <v>31</v>
      </c>
      <c r="C22" s="7">
        <f>AVERAGE('CSC #1:CSC #18'!N:N)</f>
        <v>0.16176470588235295</v>
      </c>
      <c r="R22" s="27" t="s">
        <v>20</v>
      </c>
      <c r="S22" s="26">
        <f>'CSC #3'!G37</f>
        <v>0.21428571428571427</v>
      </c>
    </row>
    <row r="23" spans="1:19">
      <c r="C23" s="2"/>
      <c r="R23" s="27" t="s">
        <v>23</v>
      </c>
      <c r="S23" s="26">
        <f>'CSC #4'!G35</f>
        <v>0.58333333333333337</v>
      </c>
    </row>
    <row r="24" spans="1:19" ht="18.75">
      <c r="B24" s="16" t="s">
        <v>34</v>
      </c>
      <c r="C24" s="22">
        <f>SUM(C18:C22)</f>
        <v>1.6438070668912548</v>
      </c>
      <c r="R24" s="27" t="s">
        <v>26</v>
      </c>
      <c r="S24" s="26">
        <f>'CSC #5'!G29</f>
        <v>0.54166666666666663</v>
      </c>
    </row>
    <row r="25" spans="1:19">
      <c r="B25" t="s">
        <v>36</v>
      </c>
      <c r="R25" s="27" t="s">
        <v>29</v>
      </c>
      <c r="S25" s="26">
        <f>'CSC #6'!G31</f>
        <v>0.5</v>
      </c>
    </row>
    <row r="26" spans="1:19">
      <c r="R26" s="27" t="s">
        <v>32</v>
      </c>
      <c r="S26" s="26">
        <f>'CSC #7'!G30</f>
        <v>0.4642857142857143</v>
      </c>
    </row>
    <row r="27" spans="1:19">
      <c r="R27" s="27" t="s">
        <v>33</v>
      </c>
      <c r="S27" s="26">
        <f>'CSC #8'!G35</f>
        <v>0.58333333333333337</v>
      </c>
    </row>
    <row r="28" spans="1:19">
      <c r="R28" s="27" t="s">
        <v>35</v>
      </c>
      <c r="S28" s="26">
        <f>'CSC #9'!G30</f>
        <v>0.6071428571428571</v>
      </c>
    </row>
    <row r="29" spans="1:19">
      <c r="R29" s="27" t="s">
        <v>37</v>
      </c>
      <c r="S29" s="26">
        <f>'CSC #10'!G30</f>
        <v>0.32142857142857145</v>
      </c>
    </row>
    <row r="30" spans="1:19">
      <c r="R30" s="27" t="s">
        <v>38</v>
      </c>
      <c r="S30" s="26">
        <f>'CSC #11'!G28</f>
        <v>0.1</v>
      </c>
    </row>
    <row r="31" spans="1:19">
      <c r="R31" s="27" t="s">
        <v>39</v>
      </c>
      <c r="S31" s="26">
        <f>'CSC #12'!G31</f>
        <v>0.5625</v>
      </c>
    </row>
    <row r="32" spans="1:19">
      <c r="R32" s="27" t="s">
        <v>40</v>
      </c>
      <c r="S32" s="26">
        <f>'CSC #13'!G34</f>
        <v>0.38636363636363635</v>
      </c>
    </row>
    <row r="33" spans="1:19">
      <c r="R33" s="27" t="s">
        <v>41</v>
      </c>
      <c r="S33" s="26">
        <f>'CSC #14'!G32</f>
        <v>5.5555555555555552E-2</v>
      </c>
    </row>
    <row r="34" spans="1:19">
      <c r="R34" s="27" t="s">
        <v>42</v>
      </c>
      <c r="S34" s="26">
        <f>'CSC #15'!G30</f>
        <v>3.5714285714285712E-2</v>
      </c>
    </row>
    <row r="35" spans="1:19">
      <c r="R35" s="27" t="s">
        <v>43</v>
      </c>
      <c r="S35" s="26">
        <f>'CSC #16'!G37</f>
        <v>0</v>
      </c>
    </row>
    <row r="36" spans="1:19">
      <c r="R36" s="27" t="s">
        <v>44</v>
      </c>
      <c r="S36" s="26">
        <f>'CSC #17'!G32</f>
        <v>2.7777777777777776E-2</v>
      </c>
    </row>
    <row r="37" spans="1:19">
      <c r="R37" s="27" t="s">
        <v>45</v>
      </c>
      <c r="S37" s="26">
        <f>'CSC #18'!G28</f>
        <v>0.5</v>
      </c>
    </row>
    <row r="38" spans="1:19">
      <c r="R38" s="27"/>
      <c r="S38" s="26"/>
    </row>
    <row r="39" spans="1:19">
      <c r="R39" s="27"/>
      <c r="S39" s="26"/>
    </row>
    <row r="43" spans="1:19">
      <c r="R43" s="27"/>
      <c r="S43" s="26"/>
    </row>
    <row r="44" spans="1:19">
      <c r="A44" s="38"/>
      <c r="B44" s="38"/>
      <c r="C44" s="38"/>
      <c r="D44" s="38"/>
      <c r="E44" s="38"/>
      <c r="F44" s="38"/>
      <c r="G44" s="38"/>
      <c r="H44" s="38"/>
      <c r="I44" s="38"/>
      <c r="J44" s="38"/>
      <c r="K44" s="38"/>
      <c r="L44" s="38"/>
      <c r="M44" s="38"/>
      <c r="N44" s="38"/>
      <c r="O44" s="38"/>
      <c r="P44" s="38"/>
    </row>
    <row r="46" spans="1:19">
      <c r="A46" s="10"/>
    </row>
    <row r="49" ht="30" customHeight="1"/>
  </sheetData>
  <mergeCells count="42">
    <mergeCell ref="N4:O4"/>
    <mergeCell ref="H3:P3"/>
    <mergeCell ref="C9:D9"/>
    <mergeCell ref="C10:D10"/>
    <mergeCell ref="C11:D11"/>
    <mergeCell ref="E9:F9"/>
    <mergeCell ref="H4:I4"/>
    <mergeCell ref="K4:L4"/>
    <mergeCell ref="E3:F3"/>
    <mergeCell ref="C8:D8"/>
    <mergeCell ref="C14:D14"/>
    <mergeCell ref="E4:F4"/>
    <mergeCell ref="E5:F5"/>
    <mergeCell ref="E6:F6"/>
    <mergeCell ref="E7:F7"/>
    <mergeCell ref="E8:F8"/>
    <mergeCell ref="C12:D12"/>
    <mergeCell ref="E10:F10"/>
    <mergeCell ref="E11:F11"/>
    <mergeCell ref="E12:F12"/>
    <mergeCell ref="E13:F13"/>
    <mergeCell ref="C13:D13"/>
    <mergeCell ref="C4:D4"/>
    <mergeCell ref="C5:D5"/>
    <mergeCell ref="C6:D6"/>
    <mergeCell ref="C7:D7"/>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s>
  <conditionalFormatting sqref="C4:F14">
    <cfRule type="cellIs" dxfId="1102" priority="1" operator="equal">
      <formula>"Low"</formula>
    </cfRule>
    <cfRule type="cellIs" dxfId="1101" priority="2" operator="equal">
      <formula>"Moderate"</formula>
    </cfRule>
    <cfRule type="cellIs" dxfId="1100" priority="3" operator="equal">
      <formula>"High"</formula>
    </cfRule>
  </conditionalFormatting>
  <pageMargins left="0.7" right="0.7" top="0.75" bottom="0.75" header="0.3" footer="0.3"/>
  <pageSetup scale="63"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296</v>
      </c>
      <c r="B1" s="32"/>
      <c r="C1" s="32"/>
      <c r="D1" s="32"/>
      <c r="E1" s="32"/>
      <c r="F1" s="32"/>
      <c r="G1" s="32"/>
      <c r="H1" s="32"/>
      <c r="I1" s="32"/>
    </row>
    <row r="3" spans="1:9">
      <c r="C3"/>
      <c r="D3"/>
    </row>
    <row r="4" spans="1:9">
      <c r="C4"/>
      <c r="D4"/>
    </row>
    <row r="5" spans="1:9">
      <c r="C5" s="33" t="s">
        <v>46</v>
      </c>
      <c r="D5" s="33"/>
      <c r="E5" s="21">
        <f>G31</f>
        <v>0.47499999999999998</v>
      </c>
    </row>
    <row r="6" spans="1:9">
      <c r="C6"/>
      <c r="D6"/>
    </row>
    <row r="7" spans="1:9">
      <c r="C7" s="41" t="s">
        <v>47</v>
      </c>
      <c r="D7" s="41"/>
      <c r="E7" s="20">
        <f>H31</f>
        <v>0.52500000000000002</v>
      </c>
    </row>
    <row r="20" spans="1:14" s="19" customFormat="1" ht="30">
      <c r="A20" s="15" t="s">
        <v>2</v>
      </c>
      <c r="B20" s="15" t="s">
        <v>92</v>
      </c>
      <c r="C20" s="15" t="s">
        <v>48</v>
      </c>
      <c r="D20" s="18" t="s">
        <v>115</v>
      </c>
      <c r="E20" s="15" t="s">
        <v>3</v>
      </c>
      <c r="F20" s="15" t="s">
        <v>49</v>
      </c>
      <c r="G20" s="15" t="s">
        <v>7</v>
      </c>
      <c r="H20" s="18" t="s">
        <v>50</v>
      </c>
      <c r="I20" s="15" t="s">
        <v>11</v>
      </c>
    </row>
    <row r="21" spans="1:14" ht="105">
      <c r="A21" s="6">
        <v>18.100000000000001</v>
      </c>
      <c r="B21" s="28" t="s">
        <v>273</v>
      </c>
      <c r="C21" s="29" t="s">
        <v>51</v>
      </c>
      <c r="D21" s="4" t="s">
        <v>113</v>
      </c>
      <c r="E21" s="30" t="s">
        <v>318</v>
      </c>
      <c r="F21" s="5" t="s">
        <v>74</v>
      </c>
      <c r="G21" s="5" t="s">
        <v>79</v>
      </c>
      <c r="H21" s="17" t="s">
        <v>57</v>
      </c>
      <c r="I21" s="17"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0.75</v>
      </c>
      <c r="M21" s="12"/>
      <c r="N21" s="12"/>
    </row>
    <row r="22" spans="1:14" ht="90">
      <c r="A22" s="6">
        <v>18.2</v>
      </c>
      <c r="B22" s="28" t="s">
        <v>274</v>
      </c>
      <c r="C22" s="29" t="s">
        <v>51</v>
      </c>
      <c r="D22" s="4" t="s">
        <v>113</v>
      </c>
      <c r="E22" s="30" t="s">
        <v>318</v>
      </c>
      <c r="F22" s="5" t="s">
        <v>74</v>
      </c>
      <c r="G22" s="5" t="s">
        <v>79</v>
      </c>
      <c r="H22" s="17" t="s">
        <v>57</v>
      </c>
      <c r="I22" s="17" t="s">
        <v>57</v>
      </c>
      <c r="K22" s="12">
        <f t="shared" ref="K22:K23" si="0">IF(F22="No Policy",0,IF(F22="Informal Policy",0.25,IF(F22="Partial Written Policy",0.5,IF(F22="Written Policy",0.75,IF(F22="Approved Written Policy",1,"INVALID")))))</f>
        <v>0.75</v>
      </c>
      <c r="L22" s="12">
        <f t="shared" ref="L22:L23" si="1">IF(G22="Not Implemented",0,IF(G22="Parts of Policy Implemented",0.25,IF(G22="Implemented on Some Systems",0.5,IF(G22="Implemented on Most Systems",0.75,IF(G22="Implemented on All Systems",1,"INVALID")))))</f>
        <v>0.75</v>
      </c>
      <c r="M22" s="12"/>
      <c r="N22" s="12"/>
    </row>
    <row r="23" spans="1:14" ht="30">
      <c r="A23" s="6">
        <v>18.3</v>
      </c>
      <c r="B23" s="28" t="s">
        <v>275</v>
      </c>
      <c r="C23" s="29" t="s">
        <v>58</v>
      </c>
      <c r="D23" s="4" t="s">
        <v>113</v>
      </c>
      <c r="E23" s="30" t="s">
        <v>318</v>
      </c>
      <c r="F23" s="5" t="s">
        <v>52</v>
      </c>
      <c r="G23" s="5" t="s">
        <v>79</v>
      </c>
      <c r="H23" s="17" t="s">
        <v>57</v>
      </c>
      <c r="I23" s="17" t="s">
        <v>57</v>
      </c>
      <c r="K23" s="12">
        <f t="shared" si="0"/>
        <v>0</v>
      </c>
      <c r="L23" s="12">
        <f t="shared" si="1"/>
        <v>0.75</v>
      </c>
      <c r="M23" s="12"/>
      <c r="N23" s="12"/>
    </row>
    <row r="24" spans="1:14" ht="45">
      <c r="A24" s="6">
        <v>18.399999999999999</v>
      </c>
      <c r="B24" s="28" t="s">
        <v>276</v>
      </c>
      <c r="C24" s="29" t="s">
        <v>58</v>
      </c>
      <c r="D24" s="4">
        <v>3</v>
      </c>
      <c r="E24" s="30" t="s">
        <v>318</v>
      </c>
      <c r="F24" s="5" t="s">
        <v>52</v>
      </c>
      <c r="G24" s="5" t="s">
        <v>53</v>
      </c>
      <c r="H24" s="17" t="s">
        <v>57</v>
      </c>
      <c r="I24" s="17" t="s">
        <v>57</v>
      </c>
      <c r="K24" s="12">
        <f t="shared" ref="K24:K25" si="2">IF(F24="No Policy",0,IF(F24="Informal Policy",0.25,IF(F24="Partial Written Policy",0.5,IF(F24="Written Policy",0.75,IF(F24="Approved Written Policy",1,"INVALID")))))</f>
        <v>0</v>
      </c>
      <c r="L24" s="12">
        <f t="shared" ref="L24:L25" si="3">IF(G24="Not Implemented",0,IF(G24="Parts of Policy Implemented",0.25,IF(G24="Implemented on Some Systems",0.5,IF(G24="Implemented on Most Systems",0.75,IF(G24="Implemented on All Systems",1,"INVALID")))))</f>
        <v>0</v>
      </c>
      <c r="M24" s="12"/>
      <c r="N24" s="12"/>
    </row>
    <row r="25" spans="1:14" ht="43.5" customHeight="1">
      <c r="A25" s="6">
        <v>18.5</v>
      </c>
      <c r="B25" s="28" t="s">
        <v>277</v>
      </c>
      <c r="C25" s="29" t="s">
        <v>51</v>
      </c>
      <c r="D25" s="4">
        <v>3</v>
      </c>
      <c r="E25" s="30" t="s">
        <v>318</v>
      </c>
      <c r="F25" s="5" t="s">
        <v>74</v>
      </c>
      <c r="G25" s="5" t="s">
        <v>77</v>
      </c>
      <c r="H25" s="17" t="s">
        <v>57</v>
      </c>
      <c r="I25" s="17" t="s">
        <v>57</v>
      </c>
      <c r="K25" s="12">
        <f t="shared" si="2"/>
        <v>0.75</v>
      </c>
      <c r="L25" s="12">
        <f t="shared" si="3"/>
        <v>0.25</v>
      </c>
      <c r="M25" s="12"/>
      <c r="N25" s="12"/>
    </row>
    <row r="27" spans="1:14" hidden="1">
      <c r="E27" s="2" t="s">
        <v>59</v>
      </c>
      <c r="G27" s="13">
        <f>AVERAGE(K21:K25)</f>
        <v>0.45</v>
      </c>
      <c r="H27" s="13">
        <f>1-G27</f>
        <v>0.55000000000000004</v>
      </c>
    </row>
    <row r="28" spans="1:14" hidden="1">
      <c r="E28" s="4" t="s">
        <v>60</v>
      </c>
      <c r="F28" s="4"/>
      <c r="G28" s="13">
        <f>AVERAGE(L21:L25)</f>
        <v>0.5</v>
      </c>
      <c r="H28" s="13">
        <f>1-G28</f>
        <v>0.5</v>
      </c>
    </row>
    <row r="29" spans="1:14" hidden="1">
      <c r="E29" s="4" t="s">
        <v>61</v>
      </c>
      <c r="F29" s="4"/>
      <c r="G29" s="13"/>
      <c r="H29" s="13">
        <f>1-G29</f>
        <v>1</v>
      </c>
    </row>
    <row r="30" spans="1:14" hidden="1">
      <c r="E30" s="4" t="s">
        <v>62</v>
      </c>
      <c r="F30" s="4"/>
      <c r="G30" s="13"/>
      <c r="H30" s="13">
        <f>1-G30</f>
        <v>1</v>
      </c>
    </row>
    <row r="31" spans="1:14" hidden="1">
      <c r="E31" s="4" t="s">
        <v>63</v>
      </c>
      <c r="F31" s="4"/>
      <c r="G31" s="13">
        <f>AVERAGE(G27:G30)</f>
        <v>0.47499999999999998</v>
      </c>
      <c r="H31" s="13">
        <f>1-G31</f>
        <v>0.52500000000000002</v>
      </c>
    </row>
    <row r="32" spans="1:14" ht="30" hidden="1">
      <c r="E32" s="4" t="s">
        <v>116</v>
      </c>
      <c r="F32" s="4"/>
      <c r="G32" s="23"/>
      <c r="H32" s="23">
        <f t="shared" ref="H32:H34" si="4">1-G32</f>
        <v>1</v>
      </c>
    </row>
    <row r="33" spans="1:16" ht="30" hidden="1">
      <c r="E33" s="4" t="s">
        <v>117</v>
      </c>
      <c r="F33" s="4"/>
      <c r="G33" s="23">
        <f>AVERAGE(L21:L23)</f>
        <v>0.75</v>
      </c>
      <c r="H33" s="23">
        <f t="shared" si="4"/>
        <v>0.25</v>
      </c>
    </row>
    <row r="34" spans="1:16" ht="30" hidden="1">
      <c r="E34" s="4" t="s">
        <v>118</v>
      </c>
      <c r="F34" s="4"/>
      <c r="G34" s="23">
        <f>AVERAGE(L21:L25)</f>
        <v>0.5</v>
      </c>
      <c r="H34" s="23">
        <f t="shared" si="4"/>
        <v>0.5</v>
      </c>
    </row>
    <row r="36" spans="1:16" ht="30" customHeight="1">
      <c r="A36" s="37"/>
      <c r="B36" s="37"/>
      <c r="C36" s="37"/>
      <c r="D36" s="37"/>
      <c r="E36" s="37"/>
      <c r="F36" s="37"/>
      <c r="G36" s="37"/>
      <c r="H36" s="37"/>
      <c r="I36" s="37"/>
      <c r="J36" s="37"/>
      <c r="K36" s="37"/>
      <c r="L36" s="37"/>
      <c r="M36" s="37"/>
      <c r="N36" s="37"/>
      <c r="O36" s="37"/>
      <c r="P36" s="37"/>
    </row>
  </sheetData>
  <mergeCells count="4">
    <mergeCell ref="A1:I1"/>
    <mergeCell ref="A36:P36"/>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F21:F23</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G21:G23</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F24:F25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9"/>
  <sheetViews>
    <sheetView workbookViewId="0"/>
  </sheetViews>
  <sheetFormatPr defaultRowHeight="15"/>
  <cols>
    <col min="1" max="1" width="37.28515625" customWidth="1"/>
  </cols>
  <sheetData>
    <row r="1" spans="1:1">
      <c r="A1" s="11" t="s">
        <v>70</v>
      </c>
    </row>
    <row r="3" spans="1:1">
      <c r="A3" s="14" t="s">
        <v>71</v>
      </c>
    </row>
    <row r="4" spans="1:1">
      <c r="A4" s="2" t="s">
        <v>52</v>
      </c>
    </row>
    <row r="5" spans="1:1">
      <c r="A5" s="2" t="s">
        <v>72</v>
      </c>
    </row>
    <row r="6" spans="1:1">
      <c r="A6" s="2" t="s">
        <v>73</v>
      </c>
    </row>
    <row r="7" spans="1:1">
      <c r="A7" s="2" t="s">
        <v>74</v>
      </c>
    </row>
    <row r="8" spans="1:1">
      <c r="A8" s="2" t="s">
        <v>75</v>
      </c>
    </row>
    <row r="10" spans="1:1">
      <c r="A10" s="14" t="s">
        <v>76</v>
      </c>
    </row>
    <row r="11" spans="1:1">
      <c r="A11" s="2" t="s">
        <v>53</v>
      </c>
    </row>
    <row r="12" spans="1:1">
      <c r="A12" s="2" t="s">
        <v>77</v>
      </c>
    </row>
    <row r="13" spans="1:1">
      <c r="A13" s="2" t="s">
        <v>78</v>
      </c>
    </row>
    <row r="14" spans="1:1">
      <c r="A14" s="2" t="s">
        <v>79</v>
      </c>
    </row>
    <row r="15" spans="1:1">
      <c r="A15" s="2" t="s">
        <v>80</v>
      </c>
    </row>
    <row r="17" spans="1:1">
      <c r="A17" s="14" t="s">
        <v>81</v>
      </c>
    </row>
    <row r="18" spans="1:1">
      <c r="A18" s="2" t="s">
        <v>54</v>
      </c>
    </row>
    <row r="19" spans="1:1">
      <c r="A19" s="2" t="s">
        <v>82</v>
      </c>
    </row>
    <row r="20" spans="1:1">
      <c r="A20" s="2" t="s">
        <v>83</v>
      </c>
    </row>
    <row r="21" spans="1:1">
      <c r="A21" s="2" t="s">
        <v>84</v>
      </c>
    </row>
    <row r="22" spans="1:1">
      <c r="A22" s="2" t="s">
        <v>85</v>
      </c>
    </row>
    <row r="24" spans="1:1">
      <c r="A24" s="14" t="s">
        <v>86</v>
      </c>
    </row>
    <row r="25" spans="1:1">
      <c r="A25" s="2" t="s">
        <v>55</v>
      </c>
    </row>
    <row r="26" spans="1:1">
      <c r="A26" s="2" t="s">
        <v>87</v>
      </c>
    </row>
    <row r="27" spans="1:1">
      <c r="A27" s="2" t="s">
        <v>88</v>
      </c>
    </row>
    <row r="28" spans="1:1">
      <c r="A28" s="2" t="s">
        <v>89</v>
      </c>
    </row>
    <row r="29" spans="1:1">
      <c r="A29" s="2" t="s">
        <v>90</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topLeftCell="A21" zoomScale="80" zoomScaleNormal="80" workbookViewId="0">
      <selection activeCell="G25" sqref="G25"/>
    </sheetView>
  </sheetViews>
  <sheetFormatPr defaultRowHeight="15"/>
  <cols>
    <col min="2" max="2" width="71.28515625" customWidth="1"/>
    <col min="3" max="4" width="15" customWidth="1"/>
    <col min="5" max="5" width="32.85546875" bestFit="1" customWidth="1"/>
    <col min="6" max="6" width="22.42578125" bestFit="1" customWidth="1"/>
    <col min="7" max="7" width="28.7109375" bestFit="1" customWidth="1"/>
    <col min="8" max="8" width="26.7109375" bestFit="1" customWidth="1"/>
    <col min="9" max="9" width="27.28515625" bestFit="1" customWidth="1"/>
    <col min="11" max="14" width="9.28515625" hidden="1" customWidth="1"/>
  </cols>
  <sheetData>
    <row r="1" spans="1:9" ht="59.65" customHeight="1">
      <c r="A1" s="32" t="s">
        <v>280</v>
      </c>
      <c r="B1" s="32"/>
      <c r="C1" s="32"/>
      <c r="D1" s="32"/>
      <c r="E1" s="32"/>
      <c r="F1" s="32"/>
      <c r="G1" s="32"/>
      <c r="H1" s="32"/>
      <c r="I1" s="32"/>
    </row>
    <row r="5" spans="1:9">
      <c r="C5" s="33" t="s">
        <v>46</v>
      </c>
      <c r="D5" s="33"/>
      <c r="E5" s="21">
        <f>G31</f>
        <v>0.27500000000000002</v>
      </c>
    </row>
    <row r="7" spans="1:9">
      <c r="C7" s="41" t="s">
        <v>47</v>
      </c>
      <c r="D7" s="41"/>
      <c r="E7" s="20">
        <f>H31</f>
        <v>0.72499999999999998</v>
      </c>
    </row>
    <row r="20" spans="1:14" s="19" customFormat="1" ht="30">
      <c r="A20" s="15" t="s">
        <v>2</v>
      </c>
      <c r="B20" s="15" t="s">
        <v>92</v>
      </c>
      <c r="C20" s="15" t="s">
        <v>48</v>
      </c>
      <c r="D20" s="18" t="s">
        <v>115</v>
      </c>
      <c r="E20" s="15" t="s">
        <v>3</v>
      </c>
      <c r="F20" s="15" t="s">
        <v>49</v>
      </c>
      <c r="G20" s="15" t="s">
        <v>7</v>
      </c>
      <c r="H20" s="18" t="s">
        <v>50</v>
      </c>
      <c r="I20" s="15" t="s">
        <v>11</v>
      </c>
    </row>
    <row r="21" spans="1:14" ht="195">
      <c r="A21" s="6">
        <v>1.1000000000000001</v>
      </c>
      <c r="B21" s="28" t="s">
        <v>121</v>
      </c>
      <c r="C21" s="29" t="s">
        <v>51</v>
      </c>
      <c r="D21" s="4" t="s">
        <v>114</v>
      </c>
      <c r="E21" s="30" t="s">
        <v>297</v>
      </c>
      <c r="F21" s="5" t="s">
        <v>74</v>
      </c>
      <c r="G21" s="5" t="s">
        <v>78</v>
      </c>
      <c r="H21" s="5" t="s">
        <v>54</v>
      </c>
      <c r="I21" s="5" t="s">
        <v>55</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0.5</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60">
      <c r="A22" s="6">
        <v>1.2</v>
      </c>
      <c r="B22" s="28" t="s">
        <v>122</v>
      </c>
      <c r="C22" s="29" t="s">
        <v>56</v>
      </c>
      <c r="D22" s="4" t="s">
        <v>114</v>
      </c>
      <c r="E22" s="30" t="s">
        <v>297</v>
      </c>
      <c r="F22" s="5" t="s">
        <v>74</v>
      </c>
      <c r="G22" s="5" t="s">
        <v>78</v>
      </c>
      <c r="H22" s="31" t="s">
        <v>57</v>
      </c>
      <c r="I22" s="31" t="s">
        <v>57</v>
      </c>
      <c r="K22" s="12">
        <f t="shared" ref="K22:K23" si="0">IF(F22="No Policy",0,IF(F22="Informal Policy",0.25,IF(F22="Partial Written Policy",0.5,IF(F22="Written Policy",0.75,IF(F22="Approved Written Policy",1,"INVALID")))))</f>
        <v>0.75</v>
      </c>
      <c r="L22" s="12">
        <f t="shared" ref="L22:L23" si="1">IF(G22="Not Implemented",0,IF(G22="Parts of Policy Implemented",0.25,IF(G22="Implemented on Some Systems",0.5,IF(G22="Implemented on Most Systems",0.75,IF(G22="Implemented on All Systems",1,"INVALID")))))</f>
        <v>0.5</v>
      </c>
      <c r="M22" s="12"/>
      <c r="N22" s="12"/>
    </row>
    <row r="23" spans="1:14" ht="45">
      <c r="A23" s="6">
        <v>1.3</v>
      </c>
      <c r="B23" s="28" t="s">
        <v>123</v>
      </c>
      <c r="C23" s="29" t="s">
        <v>64</v>
      </c>
      <c r="D23" s="4" t="s">
        <v>113</v>
      </c>
      <c r="E23" s="30" t="s">
        <v>297</v>
      </c>
      <c r="F23" s="5" t="s">
        <v>72</v>
      </c>
      <c r="G23" s="5" t="s">
        <v>53</v>
      </c>
      <c r="H23" s="5" t="s">
        <v>54</v>
      </c>
      <c r="I23" s="5" t="s">
        <v>55</v>
      </c>
      <c r="K23" s="12">
        <f t="shared" si="0"/>
        <v>0.25</v>
      </c>
      <c r="L23" s="12">
        <f t="shared" si="1"/>
        <v>0</v>
      </c>
      <c r="M23" s="12">
        <f t="shared" ref="M23" si="2">IF(H23="Not Automated",0,IF(H23="Parts of Policy Automated",0.25,IF(H23="Automated on Some Systems",0.5,IF(H23="Automated on Most Systems",0.75,IF(H23="Automated on All Systems",1,"INVALID")))))</f>
        <v>0</v>
      </c>
      <c r="N23" s="12">
        <f t="shared" ref="N23" si="3">IF(I23="Not Reported",0,IF(I23="Parts of Policy Reported",0.25,IF(I23="Reported on Some Systems",0.5,IF(I23="Reported on Most Systems",0.75,IF(I23="Reported on All Systems",1,"INVALID")))))</f>
        <v>0</v>
      </c>
    </row>
    <row r="24" spans="1:14" ht="60">
      <c r="A24" s="6">
        <v>1.4</v>
      </c>
      <c r="B24" s="28" t="s">
        <v>124</v>
      </c>
      <c r="C24" s="29" t="s">
        <v>51</v>
      </c>
      <c r="D24" s="4" t="s">
        <v>113</v>
      </c>
      <c r="E24" s="30" t="s">
        <v>298</v>
      </c>
      <c r="F24" s="5" t="s">
        <v>75</v>
      </c>
      <c r="G24" s="5" t="s">
        <v>53</v>
      </c>
      <c r="H24" s="5" t="s">
        <v>54</v>
      </c>
      <c r="I24" s="5" t="s">
        <v>55</v>
      </c>
      <c r="K24" s="12">
        <f t="shared" ref="K24:K25" si="4">IF(F24="No Policy",0,IF(F24="Informal Policy",0.25,IF(F24="Partial Written Policy",0.5,IF(F24="Written Policy",0.75,IF(F24="Approved Written Policy",1,"INVALID")))))</f>
        <v>1</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5">
      <c r="A25" s="6">
        <v>1.5</v>
      </c>
      <c r="B25" s="28" t="s">
        <v>125</v>
      </c>
      <c r="C25" s="29" t="s">
        <v>64</v>
      </c>
      <c r="D25" s="4">
        <v>3</v>
      </c>
      <c r="E25" s="30" t="s">
        <v>297</v>
      </c>
      <c r="F25" s="5" t="s">
        <v>72</v>
      </c>
      <c r="G25" s="5" t="s">
        <v>77</v>
      </c>
      <c r="H25" s="5" t="s">
        <v>83</v>
      </c>
      <c r="I25" s="5" t="s">
        <v>88</v>
      </c>
      <c r="K25" s="12">
        <f t="shared" si="4"/>
        <v>0.25</v>
      </c>
      <c r="L25" s="12">
        <f t="shared" si="5"/>
        <v>0.25</v>
      </c>
      <c r="M25" s="12">
        <f t="shared" si="6"/>
        <v>0.5</v>
      </c>
      <c r="N25" s="12">
        <f t="shared" si="7"/>
        <v>0.5</v>
      </c>
    </row>
    <row r="27" spans="1:14" hidden="1">
      <c r="E27" s="4" t="s">
        <v>59</v>
      </c>
      <c r="G27" s="13">
        <f>AVERAGE(K21:K25)</f>
        <v>0.6</v>
      </c>
      <c r="H27" s="13">
        <f t="shared" ref="H27:H34" si="8">1-G27</f>
        <v>0.4</v>
      </c>
    </row>
    <row r="28" spans="1:14" hidden="1">
      <c r="E28" s="4" t="s">
        <v>60</v>
      </c>
      <c r="F28" s="4"/>
      <c r="G28" s="13">
        <f>AVERAGE(L21:L25)</f>
        <v>0.25</v>
      </c>
      <c r="H28" s="13">
        <f t="shared" si="8"/>
        <v>0.75</v>
      </c>
      <c r="I28" s="3"/>
    </row>
    <row r="29" spans="1:14" hidden="1">
      <c r="E29" s="4" t="s">
        <v>61</v>
      </c>
      <c r="F29" s="4"/>
      <c r="G29" s="13">
        <f>AVERAGE(M21:M25)</f>
        <v>0.125</v>
      </c>
      <c r="H29" s="13">
        <f t="shared" si="8"/>
        <v>0.875</v>
      </c>
    </row>
    <row r="30" spans="1:14" hidden="1">
      <c r="E30" s="4" t="s">
        <v>62</v>
      </c>
      <c r="F30" s="4"/>
      <c r="G30" s="13">
        <f>AVERAGE(N21:N25)</f>
        <v>0.125</v>
      </c>
      <c r="H30" s="13">
        <f t="shared" si="8"/>
        <v>0.875</v>
      </c>
    </row>
    <row r="31" spans="1:14" hidden="1">
      <c r="E31" s="4" t="s">
        <v>63</v>
      </c>
      <c r="F31" s="4"/>
      <c r="G31" s="13">
        <f>AVERAGE(G27:G30)</f>
        <v>0.27500000000000002</v>
      </c>
      <c r="H31" s="13">
        <f t="shared" si="8"/>
        <v>0.72499999999999998</v>
      </c>
    </row>
    <row r="32" spans="1:14" ht="30" hidden="1">
      <c r="E32" s="4" t="s">
        <v>116</v>
      </c>
      <c r="F32" s="4"/>
      <c r="G32" s="23">
        <f>AVERAGE(L21,L22)</f>
        <v>0.5</v>
      </c>
      <c r="H32" s="23">
        <f t="shared" si="8"/>
        <v>0.5</v>
      </c>
    </row>
    <row r="33" spans="1:16" ht="30" hidden="1">
      <c r="E33" s="4" t="s">
        <v>117</v>
      </c>
      <c r="F33" s="4"/>
      <c r="G33" s="23">
        <f>AVERAGE(L21:L24)</f>
        <v>0.25</v>
      </c>
      <c r="H33" s="23">
        <f t="shared" si="8"/>
        <v>0.75</v>
      </c>
    </row>
    <row r="34" spans="1:16" ht="30" hidden="1">
      <c r="E34" s="4" t="s">
        <v>118</v>
      </c>
      <c r="F34" s="4"/>
      <c r="G34" s="23">
        <f>AVERAGE(L21:L25)</f>
        <v>0.25</v>
      </c>
      <c r="H34" s="23">
        <f t="shared" si="8"/>
        <v>0.75</v>
      </c>
    </row>
    <row r="36" spans="1:16" ht="30" customHeight="1">
      <c r="A36" s="37"/>
      <c r="B36" s="37"/>
      <c r="C36" s="37"/>
      <c r="D36" s="37"/>
      <c r="E36" s="37"/>
      <c r="F36" s="37"/>
      <c r="G36" s="37"/>
      <c r="H36" s="37"/>
      <c r="I36" s="37"/>
      <c r="J36" s="37"/>
      <c r="K36" s="37"/>
      <c r="L36" s="37"/>
      <c r="M36" s="37"/>
      <c r="N36" s="37"/>
      <c r="O36" s="37"/>
      <c r="P36" s="37"/>
    </row>
  </sheetData>
  <mergeCells count="4">
    <mergeCell ref="A36:P36"/>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F21 F24:F25</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G21 G24:G25</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H21 H24:H25</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I21 I24:I25</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I21 I24:I25</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F22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G22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F23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G23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H23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I23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Values!$A$4:$A$8</xm:f>
          </x14:formula1>
          <xm:sqref>F21:F25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Values!$A$18:$A$22</xm:f>
          </x14:formula1>
          <xm:sqref>H21 H23:H25</xm:sqref>
        </x14:dataValidation>
        <x14:dataValidation type="list" allowBlank="1" showInputMessage="1" showErrorMessage="1">
          <x14:formula1>
            <xm:f>Values!$A$25:$A$29</xm:f>
          </x14:formula1>
          <xm:sqref>I21 I23:I25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A22" zoomScale="80" zoomScaleNormal="80" workbookViewId="0">
      <selection activeCell="F27" sqref="F27"/>
    </sheetView>
  </sheetViews>
  <sheetFormatPr defaultColWidth="8.7109375" defaultRowHeight="15"/>
  <cols>
    <col min="2" max="2" width="71.28515625" customWidth="1"/>
    <col min="3" max="3" width="14.85546875" customWidth="1"/>
    <col min="4" max="4" width="15" bestFit="1" customWidth="1"/>
    <col min="5" max="5" width="36.140625" bestFit="1" customWidth="1"/>
    <col min="6" max="6" width="20.7109375" bestFit="1" customWidth="1"/>
    <col min="7" max="7" width="26.7109375" bestFit="1" customWidth="1"/>
    <col min="8" max="8" width="25" bestFit="1" customWidth="1"/>
    <col min="9" max="9" width="27.28515625" bestFit="1" customWidth="1"/>
    <col min="11" max="14" width="8.7109375" hidden="1" customWidth="1"/>
  </cols>
  <sheetData>
    <row r="1" spans="1:9" ht="59.65" customHeight="1">
      <c r="A1" s="32" t="s">
        <v>94</v>
      </c>
      <c r="B1" s="32"/>
      <c r="C1" s="32"/>
      <c r="D1" s="32"/>
      <c r="E1" s="32"/>
      <c r="F1" s="32"/>
      <c r="G1" s="32"/>
      <c r="H1" s="32"/>
      <c r="I1" s="32"/>
    </row>
    <row r="5" spans="1:9">
      <c r="C5" s="33" t="s">
        <v>46</v>
      </c>
      <c r="D5" s="33"/>
      <c r="E5" s="21">
        <f>G33</f>
        <v>0.3883928571428571</v>
      </c>
    </row>
    <row r="7" spans="1:9">
      <c r="C7" s="41" t="s">
        <v>47</v>
      </c>
      <c r="D7" s="41"/>
      <c r="E7" s="20">
        <f>H33</f>
        <v>0.6116071428571429</v>
      </c>
    </row>
    <row r="20" spans="1:14" s="19" customFormat="1" ht="30">
      <c r="A20" s="15" t="s">
        <v>2</v>
      </c>
      <c r="B20" s="15" t="s">
        <v>92</v>
      </c>
      <c r="C20" s="15" t="s">
        <v>48</v>
      </c>
      <c r="D20" s="18" t="s">
        <v>115</v>
      </c>
      <c r="E20" s="15" t="s">
        <v>3</v>
      </c>
      <c r="F20" s="15" t="s">
        <v>49</v>
      </c>
      <c r="G20" s="15" t="s">
        <v>7</v>
      </c>
      <c r="H20" s="18" t="s">
        <v>50</v>
      </c>
      <c r="I20" s="15" t="s">
        <v>11</v>
      </c>
    </row>
    <row r="21" spans="1:14" ht="105.75" customHeight="1">
      <c r="A21" s="6">
        <v>2.1</v>
      </c>
      <c r="B21" s="28" t="s">
        <v>126</v>
      </c>
      <c r="C21" s="29" t="s">
        <v>51</v>
      </c>
      <c r="D21" s="4" t="s">
        <v>114</v>
      </c>
      <c r="E21" s="30" t="s">
        <v>299</v>
      </c>
      <c r="F21" s="5" t="s">
        <v>75</v>
      </c>
      <c r="G21" s="5" t="s">
        <v>78</v>
      </c>
      <c r="H21" s="31" t="s">
        <v>57</v>
      </c>
      <c r="I21" s="31" t="s">
        <v>57</v>
      </c>
      <c r="K21" s="12">
        <f t="shared" ref="K21" si="0">IF(F21="No Policy",0,IF(F21="Informal Policy",0.25,IF(F21="Partial Written Policy",0.5,IF(F21="Written Policy",0.75,IF(F21="Approved Written Policy",1,"INVALID")))))</f>
        <v>1</v>
      </c>
      <c r="L21" s="12">
        <f t="shared" ref="L21" si="1">IF(G21="Not Implemented",0,IF(G21="Parts of Policy Implemented",0.25,IF(G21="Implemented on Some Systems",0.5,IF(G21="Implemented on Most Systems",0.75,IF(G21="Implemented on All Systems",1,"INVALID")))))</f>
        <v>0.5</v>
      </c>
      <c r="M21" s="12"/>
      <c r="N21" s="12"/>
    </row>
    <row r="22" spans="1:14" ht="121.5" customHeight="1">
      <c r="A22" s="6">
        <v>2.2000000000000002</v>
      </c>
      <c r="B22" s="28" t="s">
        <v>127</v>
      </c>
      <c r="C22" s="29" t="s">
        <v>51</v>
      </c>
      <c r="D22" s="4" t="s">
        <v>114</v>
      </c>
      <c r="E22" s="30" t="s">
        <v>299</v>
      </c>
      <c r="F22" s="5" t="s">
        <v>72</v>
      </c>
      <c r="G22" s="5" t="s">
        <v>78</v>
      </c>
      <c r="H22" s="31" t="s">
        <v>57</v>
      </c>
      <c r="I22" s="31" t="s">
        <v>57</v>
      </c>
      <c r="K22" s="12">
        <f t="shared" ref="K22" si="2">IF(F22="No Policy",0,IF(F22="Informal Policy",0.25,IF(F22="Partial Written Policy",0.5,IF(F22="Written Policy",0.75,IF(F22="Approved Written Policy",1,"INVALID")))))</f>
        <v>0.25</v>
      </c>
      <c r="L22" s="12">
        <f t="shared" ref="L22" si="3">IF(G22="Not Implemented",0,IF(G22="Parts of Policy Implemented",0.25,IF(G22="Implemented on Some Systems",0.5,IF(G22="Implemented on Most Systems",0.75,IF(G22="Implemented on All Systems",1,"INVALID")))))</f>
        <v>0.5</v>
      </c>
      <c r="M22" s="12"/>
      <c r="N22" s="12"/>
    </row>
    <row r="23" spans="1:14" ht="45">
      <c r="A23" s="6">
        <v>2.2999999999999998</v>
      </c>
      <c r="B23" s="28" t="s">
        <v>128</v>
      </c>
      <c r="C23" s="29" t="s">
        <v>56</v>
      </c>
      <c r="D23" s="4" t="s">
        <v>114</v>
      </c>
      <c r="E23" s="30" t="s">
        <v>299</v>
      </c>
      <c r="F23" s="5" t="s">
        <v>75</v>
      </c>
      <c r="G23" s="5" t="s">
        <v>80</v>
      </c>
      <c r="H23" s="31" t="s">
        <v>57</v>
      </c>
      <c r="I23" s="31" t="s">
        <v>57</v>
      </c>
      <c r="K23" s="12">
        <f t="shared" ref="K23:K27" si="4">IF(F23="No Policy",0,IF(F23="Informal Policy",0.25,IF(F23="Partial Written Policy",0.5,IF(F23="Written Policy",0.75,IF(F23="Approved Written Policy",1,"INVALID")))))</f>
        <v>1</v>
      </c>
      <c r="L23" s="12">
        <f t="shared" ref="L23:L27" si="5">IF(G23="Not Implemented",0,IF(G23="Parts of Policy Implemented",0.25,IF(G23="Implemented on Some Systems",0.5,IF(G23="Implemented on Most Systems",0.75,IF(G23="Implemented on All Systems",1,"INVALID")))))</f>
        <v>1</v>
      </c>
      <c r="M23" s="12"/>
      <c r="N23" s="12"/>
    </row>
    <row r="24" spans="1:14" ht="44.25" customHeight="1">
      <c r="A24" s="6">
        <v>2.4</v>
      </c>
      <c r="B24" s="28" t="s">
        <v>129</v>
      </c>
      <c r="C24" s="29" t="s">
        <v>64</v>
      </c>
      <c r="D24" s="4" t="s">
        <v>113</v>
      </c>
      <c r="E24" s="30" t="s">
        <v>299</v>
      </c>
      <c r="F24" s="5" t="s">
        <v>75</v>
      </c>
      <c r="G24" s="5" t="s">
        <v>78</v>
      </c>
      <c r="H24" s="5" t="s">
        <v>83</v>
      </c>
      <c r="I24" s="5" t="s">
        <v>55</v>
      </c>
      <c r="K24" s="12">
        <f t="shared" si="4"/>
        <v>1</v>
      </c>
      <c r="L24" s="12">
        <f t="shared" si="5"/>
        <v>0.5</v>
      </c>
      <c r="M24" s="12">
        <f t="shared" ref="M24:M27" si="6">IF(H24="Not Automated",0,IF(H24="Parts of Policy Automated",0.25,IF(H24="Automated on Some Systems",0.5,IF(H24="Automated on Most Systems",0.75,IF(H24="Automated on All Systems",1,"INVALID")))))</f>
        <v>0.5</v>
      </c>
      <c r="N24" s="12">
        <f t="shared" ref="N24:N27" si="7">IF(I24="Not Reported",0,IF(I24="Parts of Policy Reported",0.25,IF(I24="Reported on Some Systems",0.5,IF(I24="Reported on Most Systems",0.75,IF(I24="Reported on All Systems",1,"INVALID")))))</f>
        <v>0</v>
      </c>
    </row>
    <row r="25" spans="1:14" ht="45">
      <c r="A25" s="6">
        <v>2.5</v>
      </c>
      <c r="B25" s="28" t="s">
        <v>130</v>
      </c>
      <c r="C25" s="29" t="s">
        <v>58</v>
      </c>
      <c r="D25" s="4" t="s">
        <v>113</v>
      </c>
      <c r="E25" s="30" t="s">
        <v>300</v>
      </c>
      <c r="F25" s="5" t="s">
        <v>75</v>
      </c>
      <c r="G25" s="5" t="s">
        <v>78</v>
      </c>
      <c r="H25" s="5" t="s">
        <v>83</v>
      </c>
      <c r="I25" s="5" t="s">
        <v>88</v>
      </c>
      <c r="K25" s="12">
        <f t="shared" si="4"/>
        <v>1</v>
      </c>
      <c r="L25" s="12">
        <f t="shared" si="5"/>
        <v>0.5</v>
      </c>
      <c r="M25" s="12">
        <f t="shared" si="6"/>
        <v>0.5</v>
      </c>
      <c r="N25" s="12">
        <f t="shared" si="7"/>
        <v>0.5</v>
      </c>
    </row>
    <row r="26" spans="1:14" ht="60">
      <c r="A26" s="6">
        <v>2.6</v>
      </c>
      <c r="B26" s="28" t="s">
        <v>131</v>
      </c>
      <c r="C26" s="29" t="s">
        <v>58</v>
      </c>
      <c r="D26" s="4" t="s">
        <v>113</v>
      </c>
      <c r="E26" s="30" t="s">
        <v>300</v>
      </c>
      <c r="F26" s="5" t="s">
        <v>52</v>
      </c>
      <c r="G26" s="5" t="s">
        <v>78</v>
      </c>
      <c r="H26" s="5" t="s">
        <v>54</v>
      </c>
      <c r="I26" s="5" t="s">
        <v>55</v>
      </c>
      <c r="K26" s="12">
        <f t="shared" ref="K26" si="8">IF(F26="No Policy",0,IF(F26="Informal Policy",0.25,IF(F26="Partial Written Policy",0.5,IF(F26="Written Policy",0.75,IF(F26="Approved Written Policy",1,"INVALID")))))</f>
        <v>0</v>
      </c>
      <c r="L26" s="12">
        <f t="shared" ref="L26" si="9">IF(G26="Not Implemented",0,IF(G26="Parts of Policy Implemented",0.25,IF(G26="Implemented on Some Systems",0.5,IF(G26="Implemented on Most Systems",0.75,IF(G26="Implemented on All Systems",1,"INVALID")))))</f>
        <v>0.5</v>
      </c>
      <c r="M26" s="12">
        <f t="shared" ref="M26" si="10">IF(H26="Not Automated",0,IF(H26="Parts of Policy Automated",0.25,IF(H26="Automated on Some Systems",0.5,IF(H26="Automated on Most Systems",0.75,IF(H26="Automated on All Systems",1,"INVALID")))))</f>
        <v>0</v>
      </c>
      <c r="N26" s="12">
        <f t="shared" ref="N26" si="11">IF(I26="Not Reported",0,IF(I26="Parts of Policy Reported",0.25,IF(I26="Reported on Some Systems",0.5,IF(I26="Reported on Most Systems",0.75,IF(I26="Reported on All Systems",1,"INVALID")))))</f>
        <v>0</v>
      </c>
    </row>
    <row r="27" spans="1:14" ht="60">
      <c r="A27" s="6">
        <v>2.7</v>
      </c>
      <c r="B27" s="28" t="s">
        <v>132</v>
      </c>
      <c r="C27" s="29" t="s">
        <v>58</v>
      </c>
      <c r="D27" s="4">
        <v>3</v>
      </c>
      <c r="E27" s="30" t="s">
        <v>300</v>
      </c>
      <c r="F27" s="5" t="s">
        <v>52</v>
      </c>
      <c r="G27" s="5" t="s">
        <v>78</v>
      </c>
      <c r="H27" s="5" t="s">
        <v>54</v>
      </c>
      <c r="I27" s="5" t="s">
        <v>55</v>
      </c>
      <c r="K27" s="12">
        <f t="shared" si="4"/>
        <v>0</v>
      </c>
      <c r="L27" s="12">
        <f t="shared" si="5"/>
        <v>0.5</v>
      </c>
      <c r="M27" s="12">
        <f t="shared" si="6"/>
        <v>0</v>
      </c>
      <c r="N27" s="12">
        <f t="shared" si="7"/>
        <v>0</v>
      </c>
    </row>
    <row r="29" spans="1:14" hidden="1">
      <c r="E29" s="2" t="s">
        <v>59</v>
      </c>
      <c r="G29" s="13">
        <f>AVERAGE(K21:K27)</f>
        <v>0.6071428571428571</v>
      </c>
      <c r="H29" s="13">
        <f>1-G29</f>
        <v>0.3928571428571429</v>
      </c>
    </row>
    <row r="30" spans="1:14" hidden="1">
      <c r="E30" s="4" t="s">
        <v>60</v>
      </c>
      <c r="F30" s="4"/>
      <c r="G30" s="13">
        <f>AVERAGE(L21:L27)</f>
        <v>0.5714285714285714</v>
      </c>
      <c r="H30" s="13">
        <f>1-G30</f>
        <v>0.4285714285714286</v>
      </c>
    </row>
    <row r="31" spans="1:14" hidden="1">
      <c r="E31" s="4" t="s">
        <v>61</v>
      </c>
      <c r="F31" s="4"/>
      <c r="G31" s="13">
        <f>AVERAGE(M21:M27)</f>
        <v>0.25</v>
      </c>
      <c r="H31" s="13">
        <f>1-G31</f>
        <v>0.75</v>
      </c>
    </row>
    <row r="32" spans="1:14" hidden="1">
      <c r="E32" s="4" t="s">
        <v>62</v>
      </c>
      <c r="F32" s="4"/>
      <c r="G32" s="13">
        <f>AVERAGE(N21:N27)</f>
        <v>0.125</v>
      </c>
      <c r="H32" s="13">
        <f>1-G32</f>
        <v>0.875</v>
      </c>
    </row>
    <row r="33" spans="1:16" hidden="1">
      <c r="E33" s="4" t="s">
        <v>63</v>
      </c>
      <c r="F33" s="4"/>
      <c r="G33" s="13">
        <f>AVERAGE(G29:G32)</f>
        <v>0.3883928571428571</v>
      </c>
      <c r="H33" s="13">
        <f>1-G33</f>
        <v>0.6116071428571429</v>
      </c>
    </row>
    <row r="34" spans="1:16" hidden="1">
      <c r="E34" s="4" t="s">
        <v>116</v>
      </c>
      <c r="F34" s="4"/>
      <c r="G34" s="23">
        <f>AVERAGE(L21:L23)</f>
        <v>0.66666666666666663</v>
      </c>
      <c r="H34" s="23">
        <f t="shared" ref="H34:H36" si="12">1-G34</f>
        <v>0.33333333333333337</v>
      </c>
    </row>
    <row r="35" spans="1:16" hidden="1">
      <c r="E35" s="4" t="s">
        <v>117</v>
      </c>
      <c r="F35" s="4"/>
      <c r="G35" s="23">
        <f>AVERAGE(L21:L26)</f>
        <v>0.58333333333333337</v>
      </c>
      <c r="H35" s="23">
        <f t="shared" si="12"/>
        <v>0.41666666666666663</v>
      </c>
    </row>
    <row r="36" spans="1:16" hidden="1">
      <c r="E36" s="4" t="s">
        <v>118</v>
      </c>
      <c r="F36" s="4"/>
      <c r="G36" s="23">
        <f>AVERAGE(L21:L27)</f>
        <v>0.5714285714285714</v>
      </c>
      <c r="H36" s="23">
        <f t="shared" si="12"/>
        <v>0.4285714285714286</v>
      </c>
    </row>
    <row r="38" spans="1:16" ht="30" customHeight="1">
      <c r="A38" s="37"/>
      <c r="B38" s="37"/>
      <c r="C38" s="37"/>
      <c r="D38" s="37"/>
      <c r="E38" s="37"/>
      <c r="F38" s="37"/>
      <c r="G38" s="37"/>
      <c r="H38" s="37"/>
      <c r="I38" s="37"/>
      <c r="J38" s="37"/>
      <c r="K38" s="37"/>
      <c r="L38" s="37"/>
      <c r="M38" s="37"/>
      <c r="N38" s="37"/>
      <c r="O38" s="37"/>
      <c r="P38" s="37"/>
    </row>
  </sheetData>
  <mergeCells count="4">
    <mergeCell ref="A38:P38"/>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66" operator="equal" id="{8AAE0B33-E9D1-448C-A98F-0F09E59CF744}">
            <xm:f>Values!$A$8</xm:f>
            <x14:dxf>
              <fill>
                <patternFill>
                  <bgColor rgb="FF27AE60"/>
                </patternFill>
              </fill>
            </x14:dxf>
          </x14:cfRule>
          <x14:cfRule type="cellIs" priority="167" operator="equal" id="{2E9EF6A8-9D7A-4E67-A0ED-1AED4691CDF7}">
            <xm:f>Values!$A$7</xm:f>
            <x14:dxf>
              <fill>
                <patternFill>
                  <bgColor rgb="FFF1C40F"/>
                </patternFill>
              </fill>
            </x14:dxf>
          </x14:cfRule>
          <x14:cfRule type="cellIs" priority="168" operator="equal" id="{B69AB698-CD1B-4A12-8F8D-FFE85403FA88}">
            <xm:f>Values!$A$6</xm:f>
            <x14:dxf>
              <fill>
                <patternFill>
                  <bgColor rgb="FFF39C12"/>
                </patternFill>
              </fill>
            </x14:dxf>
          </x14:cfRule>
          <x14:cfRule type="cellIs" priority="169" operator="equal" id="{287662C5-FEF3-4057-B0C3-1052A7F2FE8B}">
            <xm:f>Values!$A$5</xm:f>
            <x14:dxf>
              <fill>
                <patternFill>
                  <bgColor rgb="FFE67E22"/>
                </patternFill>
              </fill>
            </x14:dxf>
          </x14:cfRule>
          <x14:cfRule type="cellIs" priority="170" operator="equal" id="{DEA85AD5-998F-4D0B-B8FC-4AB6C6AB694C}">
            <xm:f>Values!$A$4</xm:f>
            <x14:dxf>
              <fill>
                <patternFill>
                  <bgColor rgb="FFE74C3C"/>
                </patternFill>
              </fill>
            </x14:dxf>
          </x14:cfRule>
          <xm:sqref>F21</xm:sqref>
        </x14:conditionalFormatting>
        <x14:conditionalFormatting xmlns:xm="http://schemas.microsoft.com/office/excel/2006/main">
          <x14:cfRule type="cellIs" priority="151" operator="equal" id="{F0849DFB-8625-4F4B-98E3-AE38875087A1}">
            <xm:f>Values!$A$15</xm:f>
            <x14:dxf>
              <fill>
                <patternFill>
                  <bgColor rgb="FF27AE60"/>
                </patternFill>
              </fill>
            </x14:dxf>
          </x14:cfRule>
          <x14:cfRule type="cellIs" priority="162" operator="equal" id="{8A087B69-4851-4F61-82BE-7780CBC634F8}">
            <xm:f>Values!$A$14</xm:f>
            <x14:dxf>
              <fill>
                <patternFill>
                  <bgColor rgb="FFF1C40F"/>
                </patternFill>
              </fill>
            </x14:dxf>
          </x14:cfRule>
          <x14:cfRule type="cellIs" priority="163" operator="equal" id="{D037997B-51DC-4A9D-A42A-39888A40F0B2}">
            <xm:f>Values!$A$13</xm:f>
            <x14:dxf>
              <fill>
                <patternFill>
                  <bgColor rgb="FFF39C12"/>
                </patternFill>
              </fill>
            </x14:dxf>
          </x14:cfRule>
          <x14:cfRule type="cellIs" priority="164" operator="equal" id="{C49BFAAF-2927-4207-8697-600F112F1902}">
            <xm:f>Values!$A$12</xm:f>
            <x14:dxf>
              <fill>
                <patternFill>
                  <bgColor rgb="FFE67E22"/>
                </patternFill>
              </fill>
            </x14:dxf>
          </x14:cfRule>
          <x14:cfRule type="cellIs" priority="165" operator="equal" id="{8EC88B13-93D8-435A-8A76-359661B07C57}">
            <xm:f>Values!$A$11</xm:f>
            <x14:dxf>
              <fill>
                <patternFill>
                  <bgColor rgb="FFE74C3C"/>
                </patternFill>
              </fill>
            </x14:dxf>
          </x14:cfRule>
          <xm:sqref>G21</xm:sqref>
        </x14:conditionalFormatting>
        <x14:conditionalFormatting xmlns:xm="http://schemas.microsoft.com/office/excel/2006/main">
          <x14:cfRule type="cellIs" priority="146" operator="equal" id="{66B588D4-99F2-448C-B91C-381F56355FC4}">
            <xm:f>Values!$A$8</xm:f>
            <x14:dxf>
              <fill>
                <patternFill>
                  <bgColor rgb="FF27AE60"/>
                </patternFill>
              </fill>
            </x14:dxf>
          </x14:cfRule>
          <x14:cfRule type="cellIs" priority="147" operator="equal" id="{ACB29CDE-C417-4A30-AFA2-6FBFBA31811A}">
            <xm:f>Values!$A$7</xm:f>
            <x14:dxf>
              <fill>
                <patternFill>
                  <bgColor rgb="FFF1C40F"/>
                </patternFill>
              </fill>
            </x14:dxf>
          </x14:cfRule>
          <x14:cfRule type="cellIs" priority="148" operator="equal" id="{54370143-FB65-41A9-9E4E-1787C24527E1}">
            <xm:f>Values!$A$6</xm:f>
            <x14:dxf>
              <fill>
                <patternFill>
                  <bgColor rgb="FFF39C12"/>
                </patternFill>
              </fill>
            </x14:dxf>
          </x14:cfRule>
          <x14:cfRule type="cellIs" priority="149" operator="equal" id="{576941BD-DBF0-402C-8ACE-E3F79B0F294A}">
            <xm:f>Values!$A$5</xm:f>
            <x14:dxf>
              <fill>
                <patternFill>
                  <bgColor rgb="FFE67E22"/>
                </patternFill>
              </fill>
            </x14:dxf>
          </x14:cfRule>
          <x14:cfRule type="cellIs" priority="150" operator="equal" id="{609E94DC-FF3C-4DE6-8E92-C95A7E3D0C02}">
            <xm:f>Values!$A$4</xm:f>
            <x14:dxf>
              <fill>
                <patternFill>
                  <bgColor rgb="FFE74C3C"/>
                </patternFill>
              </fill>
            </x14:dxf>
          </x14:cfRule>
          <xm:sqref>F22</xm:sqref>
        </x14:conditionalFormatting>
        <x14:conditionalFormatting xmlns:xm="http://schemas.microsoft.com/office/excel/2006/main">
          <x14:cfRule type="cellIs" priority="131" operator="equal" id="{7F6D6EED-3722-4D8D-B402-6BF3EAA521BE}">
            <xm:f>Values!$A$15</xm:f>
            <x14:dxf>
              <fill>
                <patternFill>
                  <bgColor rgb="FF27AE60"/>
                </patternFill>
              </fill>
            </x14:dxf>
          </x14:cfRule>
          <x14:cfRule type="cellIs" priority="142" operator="equal" id="{8BE9BB87-B8F7-4D88-9143-BF2922BC4DE3}">
            <xm:f>Values!$A$14</xm:f>
            <x14:dxf>
              <fill>
                <patternFill>
                  <bgColor rgb="FFF1C40F"/>
                </patternFill>
              </fill>
            </x14:dxf>
          </x14:cfRule>
          <x14:cfRule type="cellIs" priority="143" operator="equal" id="{6F09CC98-524A-44EA-BBFA-5FC5A05AD26F}">
            <xm:f>Values!$A$13</xm:f>
            <x14:dxf>
              <fill>
                <patternFill>
                  <bgColor rgb="FFF39C12"/>
                </patternFill>
              </fill>
            </x14:dxf>
          </x14:cfRule>
          <x14:cfRule type="cellIs" priority="144" operator="equal" id="{6DC5D9FD-113B-49A5-8FF9-B358C50AA912}">
            <xm:f>Values!$A$12</xm:f>
            <x14:dxf>
              <fill>
                <patternFill>
                  <bgColor rgb="FFE67E22"/>
                </patternFill>
              </fill>
            </x14:dxf>
          </x14:cfRule>
          <x14:cfRule type="cellIs" priority="145" operator="equal" id="{1B3ACFE5-035D-4E68-998E-E7E3D9AC4EAE}">
            <xm:f>Values!$A$11</xm:f>
            <x14:dxf>
              <fill>
                <patternFill>
                  <bgColor rgb="FFE74C3C"/>
                </patternFill>
              </fill>
            </x14:dxf>
          </x14:cfRule>
          <xm:sqref>G22</xm:sqref>
        </x14:conditionalFormatting>
        <x14:conditionalFormatting xmlns:xm="http://schemas.microsoft.com/office/excel/2006/main">
          <x14:cfRule type="cellIs" priority="126" operator="equal" id="{B6D94CA0-294B-4B2E-86A0-7C1506A526F2}">
            <xm:f>Values!$A$8</xm:f>
            <x14:dxf>
              <fill>
                <patternFill>
                  <bgColor rgb="FF27AE60"/>
                </patternFill>
              </fill>
            </x14:dxf>
          </x14:cfRule>
          <x14:cfRule type="cellIs" priority="127" operator="equal" id="{DE354CD4-7918-4745-9ECC-59AE1B18B671}">
            <xm:f>Values!$A$7</xm:f>
            <x14:dxf>
              <fill>
                <patternFill>
                  <bgColor rgb="FFF1C40F"/>
                </patternFill>
              </fill>
            </x14:dxf>
          </x14:cfRule>
          <x14:cfRule type="cellIs" priority="128" operator="equal" id="{1170994F-B5B0-42A0-934C-B372CAC83745}">
            <xm:f>Values!$A$6</xm:f>
            <x14:dxf>
              <fill>
                <patternFill>
                  <bgColor rgb="FFF39C12"/>
                </patternFill>
              </fill>
            </x14:dxf>
          </x14:cfRule>
          <x14:cfRule type="cellIs" priority="129" operator="equal" id="{17B77542-09B4-4700-ACBB-4270AF132807}">
            <xm:f>Values!$A$5</xm:f>
            <x14:dxf>
              <fill>
                <patternFill>
                  <bgColor rgb="FFE67E22"/>
                </patternFill>
              </fill>
            </x14:dxf>
          </x14:cfRule>
          <x14:cfRule type="cellIs" priority="130" operator="equal" id="{E10A6F2B-E3B3-4C68-B95C-DA42412401F1}">
            <xm:f>Values!$A$4</xm:f>
            <x14:dxf>
              <fill>
                <patternFill>
                  <bgColor rgb="FFE74C3C"/>
                </patternFill>
              </fill>
            </x14:dxf>
          </x14:cfRule>
          <xm:sqref>F23</xm:sqref>
        </x14:conditionalFormatting>
        <x14:conditionalFormatting xmlns:xm="http://schemas.microsoft.com/office/excel/2006/main">
          <x14:cfRule type="cellIs" priority="111" operator="equal" id="{EC59D80C-28C8-4C3F-AA82-C6F5F3CC6912}">
            <xm:f>Values!$A$15</xm:f>
            <x14:dxf>
              <fill>
                <patternFill>
                  <bgColor rgb="FF27AE60"/>
                </patternFill>
              </fill>
            </x14:dxf>
          </x14:cfRule>
          <x14:cfRule type="cellIs" priority="122" operator="equal" id="{1706E8AE-98B0-4F45-AAD3-756B5EB2B2AF}">
            <xm:f>Values!$A$14</xm:f>
            <x14:dxf>
              <fill>
                <patternFill>
                  <bgColor rgb="FFF1C40F"/>
                </patternFill>
              </fill>
            </x14:dxf>
          </x14:cfRule>
          <x14:cfRule type="cellIs" priority="123" operator="equal" id="{FC7FA477-99D1-4617-8AA3-687FAC30F521}">
            <xm:f>Values!$A$13</xm:f>
            <x14:dxf>
              <fill>
                <patternFill>
                  <bgColor rgb="FFF39C12"/>
                </patternFill>
              </fill>
            </x14:dxf>
          </x14:cfRule>
          <x14:cfRule type="cellIs" priority="124" operator="equal" id="{4707CF77-686A-4B64-BA42-CF1683D52546}">
            <xm:f>Values!$A$12</xm:f>
            <x14:dxf>
              <fill>
                <patternFill>
                  <bgColor rgb="FFE67E22"/>
                </patternFill>
              </fill>
            </x14:dxf>
          </x14:cfRule>
          <x14:cfRule type="cellIs" priority="125" operator="equal" id="{D47BF3E2-3D97-4233-A75A-0C7447F970AD}">
            <xm:f>Values!$A$11</xm:f>
            <x14:dxf>
              <fill>
                <patternFill>
                  <bgColor rgb="FFE74C3C"/>
                </patternFill>
              </fill>
            </x14:dxf>
          </x14:cfRule>
          <xm:sqref>G23</xm:sqref>
        </x14:conditionalFormatting>
        <x14:conditionalFormatting xmlns:xm="http://schemas.microsoft.com/office/excel/2006/main">
          <x14:cfRule type="cellIs" priority="106" operator="equal" id="{5944BD15-4A35-4F49-8C94-75C72BEA7119}">
            <xm:f>Values!$A$8</xm:f>
            <x14:dxf>
              <fill>
                <patternFill>
                  <bgColor rgb="FF27AE60"/>
                </patternFill>
              </fill>
            </x14:dxf>
          </x14:cfRule>
          <x14:cfRule type="cellIs" priority="107" operator="equal" id="{75EC7D87-D215-4F4A-95FC-1393B4B42248}">
            <xm:f>Values!$A$7</xm:f>
            <x14:dxf>
              <fill>
                <patternFill>
                  <bgColor rgb="FFF1C40F"/>
                </patternFill>
              </fill>
            </x14:dxf>
          </x14:cfRule>
          <x14:cfRule type="cellIs" priority="108" operator="equal" id="{1B943A97-E729-4F2A-859A-73991130B81B}">
            <xm:f>Values!$A$6</xm:f>
            <x14:dxf>
              <fill>
                <patternFill>
                  <bgColor rgb="FFF39C12"/>
                </patternFill>
              </fill>
            </x14:dxf>
          </x14:cfRule>
          <x14:cfRule type="cellIs" priority="109" operator="equal" id="{76877A82-98CD-466C-A1CC-6AD34B368ED8}">
            <xm:f>Values!$A$5</xm:f>
            <x14:dxf>
              <fill>
                <patternFill>
                  <bgColor rgb="FFE67E22"/>
                </patternFill>
              </fill>
            </x14:dxf>
          </x14:cfRule>
          <x14:cfRule type="cellIs" priority="110" operator="equal" id="{7BD8E1CC-D7A9-4CF2-89E1-9D51BE51F24E}">
            <xm:f>Values!$A$4</xm:f>
            <x14:dxf>
              <fill>
                <patternFill>
                  <bgColor rgb="FFE74C3C"/>
                </patternFill>
              </fill>
            </x14:dxf>
          </x14:cfRule>
          <xm:sqref>F24</xm:sqref>
        </x14:conditionalFormatting>
        <x14:conditionalFormatting xmlns:xm="http://schemas.microsoft.com/office/excel/2006/main">
          <x14:cfRule type="cellIs" priority="91" operator="equal" id="{F4D776F0-22E4-47CA-B153-A6607A79D9AC}">
            <xm:f>Values!$A$15</xm:f>
            <x14:dxf>
              <fill>
                <patternFill>
                  <bgColor rgb="FF27AE60"/>
                </patternFill>
              </fill>
            </x14:dxf>
          </x14:cfRule>
          <x14:cfRule type="cellIs" priority="102" operator="equal" id="{D5D8FCE3-EE8B-4438-A464-7C412EB6A986}">
            <xm:f>Values!$A$14</xm:f>
            <x14:dxf>
              <fill>
                <patternFill>
                  <bgColor rgb="FFF1C40F"/>
                </patternFill>
              </fill>
            </x14:dxf>
          </x14:cfRule>
          <x14:cfRule type="cellIs" priority="103" operator="equal" id="{7F8A4A61-F86E-4E17-86B8-530BCB6DE8F2}">
            <xm:f>Values!$A$13</xm:f>
            <x14:dxf>
              <fill>
                <patternFill>
                  <bgColor rgb="FFF39C12"/>
                </patternFill>
              </fill>
            </x14:dxf>
          </x14:cfRule>
          <x14:cfRule type="cellIs" priority="104" operator="equal" id="{F712B0D2-3888-4CE2-9261-CE914DF0C60B}">
            <xm:f>Values!$A$12</xm:f>
            <x14:dxf>
              <fill>
                <patternFill>
                  <bgColor rgb="FFE67E22"/>
                </patternFill>
              </fill>
            </x14:dxf>
          </x14:cfRule>
          <x14:cfRule type="cellIs" priority="105" operator="equal" id="{581B2EDE-58ED-4198-BC41-8BA01A4BB131}">
            <xm:f>Values!$A$11</xm:f>
            <x14:dxf>
              <fill>
                <patternFill>
                  <bgColor rgb="FFE74C3C"/>
                </patternFill>
              </fill>
            </x14:dxf>
          </x14:cfRule>
          <xm:sqref>G24</xm:sqref>
        </x14:conditionalFormatting>
        <x14:conditionalFormatting xmlns:xm="http://schemas.microsoft.com/office/excel/2006/main">
          <x14:cfRule type="cellIs" priority="92" operator="equal" id="{D25012CB-8EF6-4DFD-8892-07958D4C3308}">
            <xm:f>Values!$A$22</xm:f>
            <x14:dxf>
              <fill>
                <patternFill>
                  <bgColor rgb="FF27B060"/>
                </patternFill>
              </fill>
            </x14:dxf>
          </x14:cfRule>
          <x14:cfRule type="cellIs" priority="98" operator="equal" id="{1A892CC5-D025-48BC-9E7B-7A8E37FE4E91}">
            <xm:f>Values!$A$21</xm:f>
            <x14:dxf>
              <fill>
                <patternFill>
                  <bgColor rgb="FFF1C40F"/>
                </patternFill>
              </fill>
            </x14:dxf>
          </x14:cfRule>
          <x14:cfRule type="cellIs" priority="99" operator="equal" id="{859A6331-E4A7-4F36-A5DA-1CB3BEC2A53A}">
            <xm:f>Values!$A$20</xm:f>
            <x14:dxf>
              <fill>
                <patternFill>
                  <bgColor rgb="FFF39C12"/>
                </patternFill>
              </fill>
            </x14:dxf>
          </x14:cfRule>
          <x14:cfRule type="cellIs" priority="100" operator="equal" id="{13495646-AE62-44C3-986F-C8576C83E76D}">
            <xm:f>Values!$A$19</xm:f>
            <x14:dxf>
              <fill>
                <patternFill>
                  <bgColor rgb="FFE67E22"/>
                </patternFill>
              </fill>
            </x14:dxf>
          </x14:cfRule>
          <x14:cfRule type="cellIs" priority="101" operator="equal" id="{808284C3-9EA8-45A8-B88E-C5DCA8C9E77A}">
            <xm:f>Values!$A$18</xm:f>
            <x14:dxf>
              <fill>
                <patternFill>
                  <bgColor rgb="FFE74C3C"/>
                </patternFill>
              </fill>
            </x14:dxf>
          </x14:cfRule>
          <xm:sqref>H24</xm:sqref>
        </x14:conditionalFormatting>
        <x14:conditionalFormatting xmlns:xm="http://schemas.microsoft.com/office/excel/2006/main">
          <x14:cfRule type="cellIs" priority="93" operator="equal" id="{E58D0DDC-4BD3-4189-9B5A-D648CA3A730F}">
            <xm:f>Values!$A$29</xm:f>
            <x14:dxf>
              <fill>
                <patternFill>
                  <bgColor rgb="FF27AE60"/>
                </patternFill>
              </fill>
            </x14:dxf>
          </x14:cfRule>
          <x14:cfRule type="cellIs" priority="95" operator="equal" id="{91B70043-A29D-4F82-90B8-74B89B0F8B50}">
            <xm:f>Values!$A$27</xm:f>
            <x14:dxf>
              <fill>
                <patternFill>
                  <bgColor rgb="FFF39C12"/>
                </patternFill>
              </fill>
            </x14:dxf>
          </x14:cfRule>
          <x14:cfRule type="cellIs" priority="96" operator="equal" id="{E50F9824-D005-47B4-82C0-638BC4DB8AAD}">
            <xm:f>Values!$A$26</xm:f>
            <x14:dxf>
              <fill>
                <patternFill>
                  <bgColor rgb="FFE67E22"/>
                </patternFill>
              </fill>
            </x14:dxf>
          </x14:cfRule>
          <x14:cfRule type="cellIs" priority="97" operator="equal" id="{D2BD77CB-985E-42FB-9DAF-E541BF6D8883}">
            <xm:f>Values!$A$25</xm:f>
            <x14:dxf>
              <fill>
                <patternFill>
                  <bgColor rgb="FFE74C3C"/>
                </patternFill>
              </fill>
            </x14:dxf>
          </x14:cfRule>
          <xm:sqref>I24</xm:sqref>
        </x14:conditionalFormatting>
        <x14:conditionalFormatting xmlns:xm="http://schemas.microsoft.com/office/excel/2006/main">
          <x14:cfRule type="cellIs" priority="94" operator="equal" id="{30CF7F9D-A5BE-40AB-8F1D-C1E56930DF12}">
            <xm:f>Values!$A$28</xm:f>
            <x14:dxf>
              <fill>
                <patternFill>
                  <bgColor rgb="FFF1C40F"/>
                </patternFill>
              </fill>
            </x14:dxf>
          </x14:cfRule>
          <xm:sqref>I24</xm:sqref>
        </x14:conditionalFormatting>
        <x14:conditionalFormatting xmlns:xm="http://schemas.microsoft.com/office/excel/2006/main">
          <x14:cfRule type="cellIs" priority="86" operator="equal" id="{CB7D37A9-E716-4A94-AE58-3B7FFCC42A0B}">
            <xm:f>Values!$A$8</xm:f>
            <x14:dxf>
              <fill>
                <patternFill>
                  <bgColor rgb="FF27AE60"/>
                </patternFill>
              </fill>
            </x14:dxf>
          </x14:cfRule>
          <x14:cfRule type="cellIs" priority="87" operator="equal" id="{BEB6B8D0-C8BA-4D9C-9C1F-255FF71DADBB}">
            <xm:f>Values!$A$7</xm:f>
            <x14:dxf>
              <fill>
                <patternFill>
                  <bgColor rgb="FFF1C40F"/>
                </patternFill>
              </fill>
            </x14:dxf>
          </x14:cfRule>
          <x14:cfRule type="cellIs" priority="88" operator="equal" id="{D764FC16-033C-49E4-946E-0AB94A0D6501}">
            <xm:f>Values!$A$6</xm:f>
            <x14:dxf>
              <fill>
                <patternFill>
                  <bgColor rgb="FFF39C12"/>
                </patternFill>
              </fill>
            </x14:dxf>
          </x14:cfRule>
          <x14:cfRule type="cellIs" priority="89" operator="equal" id="{8190A8BE-2747-417D-B24E-8EF281522D46}">
            <xm:f>Values!$A$5</xm:f>
            <x14:dxf>
              <fill>
                <patternFill>
                  <bgColor rgb="FFE67E22"/>
                </patternFill>
              </fill>
            </x14:dxf>
          </x14:cfRule>
          <x14:cfRule type="cellIs" priority="90" operator="equal" id="{02DCB87E-8348-40AC-B365-5F5F5DAE498C}">
            <xm:f>Values!$A$4</xm:f>
            <x14:dxf>
              <fill>
                <patternFill>
                  <bgColor rgb="FFE74C3C"/>
                </patternFill>
              </fill>
            </x14:dxf>
          </x14:cfRule>
          <xm:sqref>F25</xm:sqref>
        </x14:conditionalFormatting>
        <x14:conditionalFormatting xmlns:xm="http://schemas.microsoft.com/office/excel/2006/main">
          <x14:cfRule type="cellIs" priority="71" operator="equal" id="{245F31E1-7AE6-47A3-95B1-43D44B270757}">
            <xm:f>Values!$A$15</xm:f>
            <x14:dxf>
              <fill>
                <patternFill>
                  <bgColor rgb="FF27AE60"/>
                </patternFill>
              </fill>
            </x14:dxf>
          </x14:cfRule>
          <x14:cfRule type="cellIs" priority="82" operator="equal" id="{5D2C658F-D2BD-4917-BFEB-4B88C9FF6FD4}">
            <xm:f>Values!$A$14</xm:f>
            <x14:dxf>
              <fill>
                <patternFill>
                  <bgColor rgb="FFF1C40F"/>
                </patternFill>
              </fill>
            </x14:dxf>
          </x14:cfRule>
          <x14:cfRule type="cellIs" priority="83" operator="equal" id="{F00223D3-3044-4486-A48E-F6F62D4BB842}">
            <xm:f>Values!$A$13</xm:f>
            <x14:dxf>
              <fill>
                <patternFill>
                  <bgColor rgb="FFF39C12"/>
                </patternFill>
              </fill>
            </x14:dxf>
          </x14:cfRule>
          <x14:cfRule type="cellIs" priority="84" operator="equal" id="{8B72EC2E-2942-4CD5-AC09-C56AAD7F6750}">
            <xm:f>Values!$A$12</xm:f>
            <x14:dxf>
              <fill>
                <patternFill>
                  <bgColor rgb="FFE67E22"/>
                </patternFill>
              </fill>
            </x14:dxf>
          </x14:cfRule>
          <x14:cfRule type="cellIs" priority="85" operator="equal" id="{A9E95072-768C-4FEF-BF9E-0C2B9D8D82DF}">
            <xm:f>Values!$A$11</xm:f>
            <x14:dxf>
              <fill>
                <patternFill>
                  <bgColor rgb="FFE74C3C"/>
                </patternFill>
              </fill>
            </x14:dxf>
          </x14:cfRule>
          <xm:sqref>G25</xm:sqref>
        </x14:conditionalFormatting>
        <x14:conditionalFormatting xmlns:xm="http://schemas.microsoft.com/office/excel/2006/main">
          <x14:cfRule type="cellIs" priority="72" operator="equal" id="{9F21150A-2068-4109-9D99-3828F53385E3}">
            <xm:f>Values!$A$22</xm:f>
            <x14:dxf>
              <fill>
                <patternFill>
                  <bgColor rgb="FF27B060"/>
                </patternFill>
              </fill>
            </x14:dxf>
          </x14:cfRule>
          <x14:cfRule type="cellIs" priority="78" operator="equal" id="{5E6E12BF-958C-4215-B82D-7CF14DA7C5CF}">
            <xm:f>Values!$A$21</xm:f>
            <x14:dxf>
              <fill>
                <patternFill>
                  <bgColor rgb="FFF1C40F"/>
                </patternFill>
              </fill>
            </x14:dxf>
          </x14:cfRule>
          <x14:cfRule type="cellIs" priority="79" operator="equal" id="{6A4F8E25-70C6-482F-BC92-75E0304E3239}">
            <xm:f>Values!$A$20</xm:f>
            <x14:dxf>
              <fill>
                <patternFill>
                  <bgColor rgb="FFF39C12"/>
                </patternFill>
              </fill>
            </x14:dxf>
          </x14:cfRule>
          <x14:cfRule type="cellIs" priority="80" operator="equal" id="{0A266B7C-8DB5-4782-9B6F-A84B8A45B885}">
            <xm:f>Values!$A$19</xm:f>
            <x14:dxf>
              <fill>
                <patternFill>
                  <bgColor rgb="FFE67E22"/>
                </patternFill>
              </fill>
            </x14:dxf>
          </x14:cfRule>
          <x14:cfRule type="cellIs" priority="81" operator="equal" id="{7954CA3B-DFCF-4658-B023-BEB9A1B6C301}">
            <xm:f>Values!$A$18</xm:f>
            <x14:dxf>
              <fill>
                <patternFill>
                  <bgColor rgb="FFE74C3C"/>
                </patternFill>
              </fill>
            </x14:dxf>
          </x14:cfRule>
          <xm:sqref>H25</xm:sqref>
        </x14:conditionalFormatting>
        <x14:conditionalFormatting xmlns:xm="http://schemas.microsoft.com/office/excel/2006/main">
          <x14:cfRule type="cellIs" priority="73" operator="equal" id="{77AFAE2C-F037-418C-BD57-8859F094CDBE}">
            <xm:f>Values!$A$29</xm:f>
            <x14:dxf>
              <fill>
                <patternFill>
                  <bgColor rgb="FF27AE60"/>
                </patternFill>
              </fill>
            </x14:dxf>
          </x14:cfRule>
          <x14:cfRule type="cellIs" priority="75" operator="equal" id="{9AB2AAFF-EDC7-4A80-84F4-575C8E824475}">
            <xm:f>Values!$A$27</xm:f>
            <x14:dxf>
              <fill>
                <patternFill>
                  <bgColor rgb="FFF39C12"/>
                </patternFill>
              </fill>
            </x14:dxf>
          </x14:cfRule>
          <x14:cfRule type="cellIs" priority="76" operator="equal" id="{5898D440-4521-4113-8C75-8AD1C87DFC3F}">
            <xm:f>Values!$A$26</xm:f>
            <x14:dxf>
              <fill>
                <patternFill>
                  <bgColor rgb="FFE67E22"/>
                </patternFill>
              </fill>
            </x14:dxf>
          </x14:cfRule>
          <x14:cfRule type="cellIs" priority="77" operator="equal" id="{69D75727-96BD-4902-A1D5-ECFC3E360E5D}">
            <xm:f>Values!$A$25</xm:f>
            <x14:dxf>
              <fill>
                <patternFill>
                  <bgColor rgb="FFE74C3C"/>
                </patternFill>
              </fill>
            </x14:dxf>
          </x14:cfRule>
          <xm:sqref>I25</xm:sqref>
        </x14:conditionalFormatting>
        <x14:conditionalFormatting xmlns:xm="http://schemas.microsoft.com/office/excel/2006/main">
          <x14:cfRule type="cellIs" priority="74" operator="equal" id="{6BBC0156-1D47-4E3A-8976-9451E7C5314B}">
            <xm:f>Values!$A$28</xm:f>
            <x14:dxf>
              <fill>
                <patternFill>
                  <bgColor rgb="FFF1C40F"/>
                </patternFill>
              </fill>
            </x14:dxf>
          </x14:cfRule>
          <xm:sqref>I25</xm:sqref>
        </x14:conditionalFormatting>
        <x14:conditionalFormatting xmlns:xm="http://schemas.microsoft.com/office/excel/2006/main">
          <x14:cfRule type="cellIs" priority="66" operator="equal" id="{E3B049C8-1786-4702-A257-A36C266AD4BA}">
            <xm:f>Values!$A$8</xm:f>
            <x14:dxf>
              <fill>
                <patternFill>
                  <bgColor rgb="FF27AE60"/>
                </patternFill>
              </fill>
            </x14:dxf>
          </x14:cfRule>
          <x14:cfRule type="cellIs" priority="67" operator="equal" id="{82D68885-005E-4397-8470-F31E858A287E}">
            <xm:f>Values!$A$7</xm:f>
            <x14:dxf>
              <fill>
                <patternFill>
                  <bgColor rgb="FFF1C40F"/>
                </patternFill>
              </fill>
            </x14:dxf>
          </x14:cfRule>
          <x14:cfRule type="cellIs" priority="68" operator="equal" id="{E8DAD990-84B6-42A9-BC3D-131AD0E62700}">
            <xm:f>Values!$A$6</xm:f>
            <x14:dxf>
              <fill>
                <patternFill>
                  <bgColor rgb="FFF39C12"/>
                </patternFill>
              </fill>
            </x14:dxf>
          </x14:cfRule>
          <x14:cfRule type="cellIs" priority="69" operator="equal" id="{12F8B458-87E9-4206-A3B5-67B7558FD479}">
            <xm:f>Values!$A$5</xm:f>
            <x14:dxf>
              <fill>
                <patternFill>
                  <bgColor rgb="FFE67E22"/>
                </patternFill>
              </fill>
            </x14:dxf>
          </x14:cfRule>
          <x14:cfRule type="cellIs" priority="70" operator="equal" id="{4690AE5F-F20F-40C4-826E-676148544564}">
            <xm:f>Values!$A$4</xm:f>
            <x14:dxf>
              <fill>
                <patternFill>
                  <bgColor rgb="FFE74C3C"/>
                </patternFill>
              </fill>
            </x14:dxf>
          </x14:cfRule>
          <xm:sqref>F26</xm:sqref>
        </x14:conditionalFormatting>
        <x14:conditionalFormatting xmlns:xm="http://schemas.microsoft.com/office/excel/2006/main">
          <x14:cfRule type="cellIs" priority="51" operator="equal" id="{D05C6A7B-CAC8-45A0-8020-F3F69EE8586E}">
            <xm:f>Values!$A$15</xm:f>
            <x14:dxf>
              <fill>
                <patternFill>
                  <bgColor rgb="FF27AE60"/>
                </patternFill>
              </fill>
            </x14:dxf>
          </x14:cfRule>
          <x14:cfRule type="cellIs" priority="62" operator="equal" id="{76ADC1B7-FD7E-42BA-87DD-8D4923E347CD}">
            <xm:f>Values!$A$14</xm:f>
            <x14:dxf>
              <fill>
                <patternFill>
                  <bgColor rgb="FFF1C40F"/>
                </patternFill>
              </fill>
            </x14:dxf>
          </x14:cfRule>
          <x14:cfRule type="cellIs" priority="63" operator="equal" id="{8BC92C57-6A80-44FB-80D1-586DC8E27416}">
            <xm:f>Values!$A$13</xm:f>
            <x14:dxf>
              <fill>
                <patternFill>
                  <bgColor rgb="FFF39C12"/>
                </patternFill>
              </fill>
            </x14:dxf>
          </x14:cfRule>
          <x14:cfRule type="cellIs" priority="64" operator="equal" id="{BF7B3580-6D60-4855-A9A0-C94F36831D4E}">
            <xm:f>Values!$A$12</xm:f>
            <x14:dxf>
              <fill>
                <patternFill>
                  <bgColor rgb="FFE67E22"/>
                </patternFill>
              </fill>
            </x14:dxf>
          </x14:cfRule>
          <x14:cfRule type="cellIs" priority="65" operator="equal" id="{DA4D76B4-7FD5-454F-AC96-5C63298CF729}">
            <xm:f>Values!$A$11</xm:f>
            <x14:dxf>
              <fill>
                <patternFill>
                  <bgColor rgb="FFE74C3C"/>
                </patternFill>
              </fill>
            </x14:dxf>
          </x14:cfRule>
          <xm:sqref>G26</xm:sqref>
        </x14:conditionalFormatting>
        <x14:conditionalFormatting xmlns:xm="http://schemas.microsoft.com/office/excel/2006/main">
          <x14:cfRule type="cellIs" priority="46" operator="equal" id="{4F1922B7-F8D3-4ADC-A810-88823958090A}">
            <xm:f>Values!$A$8</xm:f>
            <x14:dxf>
              <fill>
                <patternFill>
                  <bgColor rgb="FF27AE60"/>
                </patternFill>
              </fill>
            </x14:dxf>
          </x14:cfRule>
          <x14:cfRule type="cellIs" priority="47" operator="equal" id="{20BF70AF-8954-4C2F-8F42-7AEBA0C4492F}">
            <xm:f>Values!$A$7</xm:f>
            <x14:dxf>
              <fill>
                <patternFill>
                  <bgColor rgb="FFF1C40F"/>
                </patternFill>
              </fill>
            </x14:dxf>
          </x14:cfRule>
          <x14:cfRule type="cellIs" priority="48" operator="equal" id="{9BA91E1E-92DA-4B32-A7A0-32C79C506A90}">
            <xm:f>Values!$A$6</xm:f>
            <x14:dxf>
              <fill>
                <patternFill>
                  <bgColor rgb="FFF39C12"/>
                </patternFill>
              </fill>
            </x14:dxf>
          </x14:cfRule>
          <x14:cfRule type="cellIs" priority="49" operator="equal" id="{96E94033-2D59-4FEA-AA24-6B597B9C5359}">
            <xm:f>Values!$A$5</xm:f>
            <x14:dxf>
              <fill>
                <patternFill>
                  <bgColor rgb="FFE67E22"/>
                </patternFill>
              </fill>
            </x14:dxf>
          </x14:cfRule>
          <x14:cfRule type="cellIs" priority="50" operator="equal" id="{E34518CD-8744-4EEF-BB4C-5E7C03D72BB6}">
            <xm:f>Values!$A$4</xm:f>
            <x14:dxf>
              <fill>
                <patternFill>
                  <bgColor rgb="FFE74C3C"/>
                </patternFill>
              </fill>
            </x14:dxf>
          </x14:cfRule>
          <xm:sqref>F27</xm:sqref>
        </x14:conditionalFormatting>
        <x14:conditionalFormatting xmlns:xm="http://schemas.microsoft.com/office/excel/2006/main">
          <x14:cfRule type="cellIs" priority="31" operator="equal" id="{1D99339C-0B4C-4085-BAFA-5045D50883F9}">
            <xm:f>Values!$A$15</xm:f>
            <x14:dxf>
              <fill>
                <patternFill>
                  <bgColor rgb="FF27AE60"/>
                </patternFill>
              </fill>
            </x14:dxf>
          </x14:cfRule>
          <x14:cfRule type="cellIs" priority="42" operator="equal" id="{0C8BE411-B82E-4A05-9E78-BB7CA9D89DF0}">
            <xm:f>Values!$A$14</xm:f>
            <x14:dxf>
              <fill>
                <patternFill>
                  <bgColor rgb="FFF1C40F"/>
                </patternFill>
              </fill>
            </x14:dxf>
          </x14:cfRule>
          <x14:cfRule type="cellIs" priority="43" operator="equal" id="{6335D2EC-8D4D-4374-B014-A125FBE0EA33}">
            <xm:f>Values!$A$13</xm:f>
            <x14:dxf>
              <fill>
                <patternFill>
                  <bgColor rgb="FFF39C12"/>
                </patternFill>
              </fill>
            </x14:dxf>
          </x14:cfRule>
          <x14:cfRule type="cellIs" priority="44" operator="equal" id="{C3A2D05E-0886-475B-AA3C-BACAF0A292DC}">
            <xm:f>Values!$A$12</xm:f>
            <x14:dxf>
              <fill>
                <patternFill>
                  <bgColor rgb="FFE67E22"/>
                </patternFill>
              </fill>
            </x14:dxf>
          </x14:cfRule>
          <x14:cfRule type="cellIs" priority="45" operator="equal" id="{14C4813A-7016-47D0-852A-43B5DB7CDFB1}">
            <xm:f>Values!$A$11</xm:f>
            <x14:dxf>
              <fill>
                <patternFill>
                  <bgColor rgb="FFE74C3C"/>
                </patternFill>
              </fill>
            </x14:dxf>
          </x14:cfRule>
          <xm:sqref>G27</xm:sqref>
        </x14:conditionalFormatting>
        <x14:conditionalFormatting xmlns:xm="http://schemas.microsoft.com/office/excel/2006/main">
          <x14:cfRule type="cellIs" priority="32" operator="equal" id="{87CCA8BA-2B67-4CF6-A56E-1B99BD2F26C6}">
            <xm:f>Values!$A$22</xm:f>
            <x14:dxf>
              <fill>
                <patternFill>
                  <bgColor rgb="FF27B060"/>
                </patternFill>
              </fill>
            </x14:dxf>
          </x14:cfRule>
          <x14:cfRule type="cellIs" priority="38" operator="equal" id="{43450B6C-A01A-48FD-AEEE-6B0283A4F913}">
            <xm:f>Values!$A$21</xm:f>
            <x14:dxf>
              <fill>
                <patternFill>
                  <bgColor rgb="FFF1C40F"/>
                </patternFill>
              </fill>
            </x14:dxf>
          </x14:cfRule>
          <x14:cfRule type="cellIs" priority="39" operator="equal" id="{4162BCE5-3E0A-498B-903B-9D9B4945B1BE}">
            <xm:f>Values!$A$20</xm:f>
            <x14:dxf>
              <fill>
                <patternFill>
                  <bgColor rgb="FFF39C12"/>
                </patternFill>
              </fill>
            </x14:dxf>
          </x14:cfRule>
          <x14:cfRule type="cellIs" priority="40" operator="equal" id="{9ED64F8D-3DF8-46D1-9448-344D12B604D3}">
            <xm:f>Values!$A$19</xm:f>
            <x14:dxf>
              <fill>
                <patternFill>
                  <bgColor rgb="FFE67E22"/>
                </patternFill>
              </fill>
            </x14:dxf>
          </x14:cfRule>
          <x14:cfRule type="cellIs" priority="41" operator="equal" id="{BC08D6F5-1122-4D8D-86A7-8410A2597ED2}">
            <xm:f>Values!$A$18</xm:f>
            <x14:dxf>
              <fill>
                <patternFill>
                  <bgColor rgb="FFE74C3C"/>
                </patternFill>
              </fill>
            </x14:dxf>
          </x14:cfRule>
          <xm:sqref>H27</xm:sqref>
        </x14:conditionalFormatting>
        <x14:conditionalFormatting xmlns:xm="http://schemas.microsoft.com/office/excel/2006/main">
          <x14:cfRule type="cellIs" priority="33" operator="equal" id="{36B7F9EF-8277-4A3F-B150-454164168941}">
            <xm:f>Values!$A$29</xm:f>
            <x14:dxf>
              <fill>
                <patternFill>
                  <bgColor rgb="FF27AE60"/>
                </patternFill>
              </fill>
            </x14:dxf>
          </x14:cfRule>
          <x14:cfRule type="cellIs" priority="35" operator="equal" id="{1330FC32-1223-4164-9740-843AE92ABB34}">
            <xm:f>Values!$A$27</xm:f>
            <x14:dxf>
              <fill>
                <patternFill>
                  <bgColor rgb="FFF39C12"/>
                </patternFill>
              </fill>
            </x14:dxf>
          </x14:cfRule>
          <x14:cfRule type="cellIs" priority="36" operator="equal" id="{3A67E67A-BAF2-402B-8007-05551D9546D3}">
            <xm:f>Values!$A$26</xm:f>
            <x14:dxf>
              <fill>
                <patternFill>
                  <bgColor rgb="FFE67E22"/>
                </patternFill>
              </fill>
            </x14:dxf>
          </x14:cfRule>
          <x14:cfRule type="cellIs" priority="37" operator="equal" id="{07203BD3-D1B8-47B2-8DF8-54F7CB2D8D7E}">
            <xm:f>Values!$A$25</xm:f>
            <x14:dxf>
              <fill>
                <patternFill>
                  <bgColor rgb="FFE74C3C"/>
                </patternFill>
              </fill>
            </x14:dxf>
          </x14:cfRule>
          <xm:sqref>I27</xm:sqref>
        </x14:conditionalFormatting>
        <x14:conditionalFormatting xmlns:xm="http://schemas.microsoft.com/office/excel/2006/main">
          <x14:cfRule type="cellIs" priority="34" operator="equal" id="{F58A26FD-A738-4A7C-B388-AE947413747D}">
            <xm:f>Values!$A$28</xm:f>
            <x14:dxf>
              <fill>
                <patternFill>
                  <bgColor rgb="FFF1C40F"/>
                </patternFill>
              </fill>
            </x14:dxf>
          </x14:cfRule>
          <xm:sqref>I27</xm:sqref>
        </x14:conditionalFormatting>
        <x14:conditionalFormatting xmlns:xm="http://schemas.microsoft.com/office/excel/2006/main">
          <x14:cfRule type="cellIs" priority="21" operator="equal" id="{FA8E13B7-F319-49B7-8B77-79C8E908EE78}">
            <xm:f>Values!$A$22</xm:f>
            <x14:dxf>
              <fill>
                <patternFill>
                  <bgColor rgb="FF27B060"/>
                </patternFill>
              </fill>
            </x14:dxf>
          </x14:cfRule>
          <x14:cfRule type="cellIs" priority="27" operator="equal" id="{37D5F683-6225-48C8-B1B7-A379C53FBBAC}">
            <xm:f>Values!$A$21</xm:f>
            <x14:dxf>
              <fill>
                <patternFill>
                  <bgColor rgb="FFF1C40F"/>
                </patternFill>
              </fill>
            </x14:dxf>
          </x14:cfRule>
          <x14:cfRule type="cellIs" priority="28" operator="equal" id="{6CB6F599-91E5-48BA-8A5B-A1CA505BEB00}">
            <xm:f>Values!$A$20</xm:f>
            <x14:dxf>
              <fill>
                <patternFill>
                  <bgColor rgb="FFF39C12"/>
                </patternFill>
              </fill>
            </x14:dxf>
          </x14:cfRule>
          <x14:cfRule type="cellIs" priority="29" operator="equal" id="{CE406ECB-9D1F-4512-BEC0-8D70C06BCDD1}">
            <xm:f>Values!$A$19</xm:f>
            <x14:dxf>
              <fill>
                <patternFill>
                  <bgColor rgb="FFE67E22"/>
                </patternFill>
              </fill>
            </x14:dxf>
          </x14:cfRule>
          <x14:cfRule type="cellIs" priority="30" operator="equal" id="{F1EC508B-0B7E-49B9-BA95-2932E70D1664}">
            <xm:f>Values!$A$18</xm:f>
            <x14:dxf>
              <fill>
                <patternFill>
                  <bgColor rgb="FFE74C3C"/>
                </patternFill>
              </fill>
            </x14:dxf>
          </x14:cfRule>
          <xm:sqref>H26</xm:sqref>
        </x14:conditionalFormatting>
        <x14:conditionalFormatting xmlns:xm="http://schemas.microsoft.com/office/excel/2006/main">
          <x14:cfRule type="cellIs" priority="22" operator="equal" id="{032C2FE1-6593-4272-B679-30E7CC09D137}">
            <xm:f>Values!$A$29</xm:f>
            <x14:dxf>
              <fill>
                <patternFill>
                  <bgColor rgb="FF27AE60"/>
                </patternFill>
              </fill>
            </x14:dxf>
          </x14:cfRule>
          <x14:cfRule type="cellIs" priority="24" operator="equal" id="{7EDE78AC-6B47-409F-9309-5B41C890FF44}">
            <xm:f>Values!$A$27</xm:f>
            <x14:dxf>
              <fill>
                <patternFill>
                  <bgColor rgb="FFF39C12"/>
                </patternFill>
              </fill>
            </x14:dxf>
          </x14:cfRule>
          <x14:cfRule type="cellIs" priority="25" operator="equal" id="{4AAE0238-FD88-409D-BB56-542ABF450D3A}">
            <xm:f>Values!$A$26</xm:f>
            <x14:dxf>
              <fill>
                <patternFill>
                  <bgColor rgb="FFE67E22"/>
                </patternFill>
              </fill>
            </x14:dxf>
          </x14:cfRule>
          <x14:cfRule type="cellIs" priority="26" operator="equal" id="{0D4BE60A-59A1-447F-838D-9FBB406F18D7}">
            <xm:f>Values!$A$25</xm:f>
            <x14:dxf>
              <fill>
                <patternFill>
                  <bgColor rgb="FFE74C3C"/>
                </patternFill>
              </fill>
            </x14:dxf>
          </x14:cfRule>
          <xm:sqref>I26</xm:sqref>
        </x14:conditionalFormatting>
        <x14:conditionalFormatting xmlns:xm="http://schemas.microsoft.com/office/excel/2006/main">
          <x14:cfRule type="cellIs" priority="23" operator="equal" id="{485133AC-E1D0-4A4B-A00B-6A05A0D0144F}">
            <xm:f>Values!$A$28</xm:f>
            <x14:dxf>
              <fill>
                <patternFill>
                  <bgColor rgb="FFF1C40F"/>
                </patternFill>
              </fill>
            </x14:dxf>
          </x14:cfRule>
          <xm:sqref>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I24:I27</xm:sqref>
        </x14:dataValidation>
        <x14:dataValidation type="list" allowBlank="1" showInputMessage="1" showErrorMessage="1">
          <x14:formula1>
            <xm:f>Values!$A$18:$A$22</xm:f>
          </x14:formula1>
          <xm:sqref>H24:H27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7.42578125" bestFit="1" customWidth="1"/>
    <col min="6" max="6" width="20.7109375" bestFit="1" customWidth="1"/>
    <col min="7" max="7" width="26.7109375" bestFit="1" customWidth="1"/>
    <col min="8" max="8" width="25" bestFit="1" customWidth="1"/>
    <col min="9" max="9" width="26.5703125" bestFit="1" customWidth="1"/>
    <col min="10" max="10" width="8.7109375" customWidth="1"/>
    <col min="11" max="14" width="8.7109375" hidden="1" customWidth="1"/>
  </cols>
  <sheetData>
    <row r="1" spans="1:9" ht="59.65" customHeight="1">
      <c r="A1" s="32" t="s">
        <v>281</v>
      </c>
      <c r="B1" s="32"/>
      <c r="C1" s="32"/>
      <c r="D1" s="32"/>
      <c r="E1" s="32"/>
      <c r="F1" s="32"/>
      <c r="G1" s="32"/>
      <c r="H1" s="32"/>
      <c r="I1" s="32"/>
    </row>
    <row r="3" spans="1:9">
      <c r="C3"/>
      <c r="D3"/>
    </row>
    <row r="4" spans="1:9">
      <c r="C4"/>
      <c r="D4"/>
    </row>
    <row r="5" spans="1:9">
      <c r="C5" s="33" t="s">
        <v>46</v>
      </c>
      <c r="D5" s="33"/>
      <c r="E5" s="21">
        <f>G40</f>
        <v>0.25595238095238099</v>
      </c>
    </row>
    <row r="6" spans="1:9">
      <c r="C6"/>
      <c r="D6"/>
    </row>
    <row r="7" spans="1:9">
      <c r="C7" s="41" t="s">
        <v>47</v>
      </c>
      <c r="D7" s="41"/>
      <c r="E7" s="20">
        <f>H40</f>
        <v>0.74404761904761907</v>
      </c>
    </row>
    <row r="20" spans="1:14" s="19" customFormat="1" ht="30">
      <c r="A20" s="15" t="s">
        <v>2</v>
      </c>
      <c r="B20" s="15" t="s">
        <v>92</v>
      </c>
      <c r="C20" s="15" t="s">
        <v>48</v>
      </c>
      <c r="D20" s="18" t="s">
        <v>115</v>
      </c>
      <c r="E20" s="15" t="s">
        <v>3</v>
      </c>
      <c r="F20" s="15" t="s">
        <v>49</v>
      </c>
      <c r="G20" s="15" t="s">
        <v>7</v>
      </c>
      <c r="H20" s="18" t="s">
        <v>50</v>
      </c>
      <c r="I20" s="15" t="s">
        <v>11</v>
      </c>
    </row>
    <row r="21" spans="1:14" ht="90.75" customHeight="1">
      <c r="A21" s="6">
        <v>3.1</v>
      </c>
      <c r="B21" s="28" t="s">
        <v>133</v>
      </c>
      <c r="C21" s="29" t="s">
        <v>51</v>
      </c>
      <c r="D21" s="4" t="s">
        <v>114</v>
      </c>
      <c r="E21" s="30" t="s">
        <v>301</v>
      </c>
      <c r="F21" s="5" t="s">
        <v>74</v>
      </c>
      <c r="G21" s="5" t="s">
        <v>53</v>
      </c>
      <c r="H21" s="31" t="s">
        <v>57</v>
      </c>
      <c r="I21" s="31"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v>
      </c>
      <c r="M21" s="12"/>
      <c r="N21" s="12"/>
    </row>
    <row r="22" spans="1:14" ht="60" customHeight="1">
      <c r="A22" s="6">
        <v>3.2</v>
      </c>
      <c r="B22" s="28" t="s">
        <v>134</v>
      </c>
      <c r="C22" s="29" t="s">
        <v>51</v>
      </c>
      <c r="D22" s="4" t="s">
        <v>114</v>
      </c>
      <c r="E22" s="30" t="s">
        <v>301</v>
      </c>
      <c r="F22" s="5" t="s">
        <v>74</v>
      </c>
      <c r="G22" s="5" t="s">
        <v>53</v>
      </c>
      <c r="H22" s="31" t="s">
        <v>57</v>
      </c>
      <c r="I22" s="31" t="s">
        <v>57</v>
      </c>
      <c r="K22" s="12">
        <f t="shared" ref="K22:K34" si="0">IF(F22="No Policy",0,IF(F22="Informal Policy",0.25,IF(F22="Partial Written Policy",0.5,IF(F22="Written Policy",0.75,IF(F22="Approved Written Policy",1,"INVALID")))))</f>
        <v>0.75</v>
      </c>
      <c r="L22" s="12">
        <f t="shared" ref="L22:L34" si="1">IF(G22="Not Implemented",0,IF(G22="Parts of Policy Implemented",0.25,IF(G22="Implemented on Some Systems",0.5,IF(G22="Implemented on Most Systems",0.75,IF(G22="Implemented on All Systems",1,"INVALID")))))</f>
        <v>0</v>
      </c>
      <c r="M22" s="12"/>
      <c r="N22" s="12"/>
    </row>
    <row r="23" spans="1:14" ht="45">
      <c r="A23" s="6">
        <v>3.3</v>
      </c>
      <c r="B23" s="28" t="s">
        <v>135</v>
      </c>
      <c r="C23" s="29" t="s">
        <v>58</v>
      </c>
      <c r="D23" s="4" t="s">
        <v>114</v>
      </c>
      <c r="E23" s="30" t="s">
        <v>302</v>
      </c>
      <c r="F23" s="5" t="s">
        <v>75</v>
      </c>
      <c r="G23" s="5" t="s">
        <v>80</v>
      </c>
      <c r="H23" s="31" t="s">
        <v>57</v>
      </c>
      <c r="I23" s="31" t="s">
        <v>57</v>
      </c>
      <c r="K23" s="12">
        <f t="shared" si="0"/>
        <v>1</v>
      </c>
      <c r="L23" s="12">
        <f t="shared" si="1"/>
        <v>1</v>
      </c>
      <c r="M23" s="12"/>
      <c r="N23" s="12"/>
    </row>
    <row r="24" spans="1:14" ht="30">
      <c r="A24" s="6">
        <v>3.4</v>
      </c>
      <c r="B24" s="28" t="s">
        <v>136</v>
      </c>
      <c r="C24" s="29" t="s">
        <v>58</v>
      </c>
      <c r="D24" s="4" t="s">
        <v>114</v>
      </c>
      <c r="E24" s="30" t="s">
        <v>302</v>
      </c>
      <c r="F24" s="5" t="s">
        <v>74</v>
      </c>
      <c r="G24" s="5" t="s">
        <v>53</v>
      </c>
      <c r="H24" s="31" t="s">
        <v>57</v>
      </c>
      <c r="I24" s="31" t="s">
        <v>57</v>
      </c>
      <c r="K24" s="12">
        <f t="shared" si="0"/>
        <v>0.75</v>
      </c>
      <c r="L24" s="12">
        <f t="shared" si="1"/>
        <v>0</v>
      </c>
      <c r="M24" s="12"/>
      <c r="N24" s="12"/>
    </row>
    <row r="25" spans="1:14" ht="45">
      <c r="A25" s="6">
        <v>3.5</v>
      </c>
      <c r="B25" s="28" t="s">
        <v>137</v>
      </c>
      <c r="C25" s="29" t="s">
        <v>58</v>
      </c>
      <c r="D25" s="4" t="s">
        <v>114</v>
      </c>
      <c r="E25" s="30" t="s">
        <v>303</v>
      </c>
      <c r="F25" s="5" t="s">
        <v>74</v>
      </c>
      <c r="G25" s="5" t="s">
        <v>53</v>
      </c>
      <c r="H25" s="31" t="s">
        <v>57</v>
      </c>
      <c r="I25" s="31" t="s">
        <v>57</v>
      </c>
      <c r="K25" s="12">
        <f t="shared" si="0"/>
        <v>0.75</v>
      </c>
      <c r="L25" s="12">
        <f t="shared" si="1"/>
        <v>0</v>
      </c>
      <c r="M25" s="12"/>
      <c r="N25" s="12"/>
    </row>
    <row r="26" spans="1:14" ht="47.25">
      <c r="A26" s="6">
        <v>3.6</v>
      </c>
      <c r="B26" s="28" t="s">
        <v>138</v>
      </c>
      <c r="C26" s="29" t="s">
        <v>58</v>
      </c>
      <c r="D26" s="4" t="s">
        <v>114</v>
      </c>
      <c r="E26" s="30" t="s">
        <v>304</v>
      </c>
      <c r="F26" s="5" t="s">
        <v>74</v>
      </c>
      <c r="G26" s="5" t="s">
        <v>53</v>
      </c>
      <c r="H26" s="5" t="s">
        <v>54</v>
      </c>
      <c r="I26" s="5" t="s">
        <v>55</v>
      </c>
      <c r="K26" s="12">
        <f t="shared" ref="K26:K32" si="2">IF(F26="No Policy",0,IF(F26="Informal Policy",0.25,IF(F26="Partial Written Policy",0.5,IF(F26="Written Policy",0.75,IF(F26="Approved Written Policy",1,"INVALID")))))</f>
        <v>0.75</v>
      </c>
      <c r="L26" s="12">
        <f t="shared" ref="L26:L32" si="3">IF(G26="Not Implemented",0,IF(G26="Parts of Policy Implemented",0.25,IF(G26="Implemented on Some Systems",0.5,IF(G26="Implemented on Most Systems",0.75,IF(G26="Implemented on All Systems",1,"INVALID")))))</f>
        <v>0</v>
      </c>
      <c r="M26" s="12">
        <f t="shared" ref="M26:M31" si="4">IF(H26="Not Automated",0,IF(H26="Parts of Policy Automated",0.25,IF(H26="Automated on Some Systems",0.5,IF(H26="Automated on Most Systems",0.75,IF(H26="Automated on All Systems",1,"INVALID")))))</f>
        <v>0</v>
      </c>
      <c r="N26" s="12">
        <f t="shared" ref="N26:N31" si="5">IF(I26="Not Reported",0,IF(I26="Parts of Policy Reported",0.25,IF(I26="Reported on Some Systems",0.5,IF(I26="Reported on Most Systems",0.75,IF(I26="Reported on All Systems",1,"INVALID")))))</f>
        <v>0</v>
      </c>
    </row>
    <row r="27" spans="1:14" ht="75">
      <c r="A27" s="6">
        <v>3.7</v>
      </c>
      <c r="B27" s="28" t="s">
        <v>139</v>
      </c>
      <c r="C27" s="29" t="s">
        <v>51</v>
      </c>
      <c r="D27" s="4" t="s">
        <v>113</v>
      </c>
      <c r="E27" s="30" t="s">
        <v>301</v>
      </c>
      <c r="F27" s="5" t="s">
        <v>74</v>
      </c>
      <c r="G27" s="5" t="s">
        <v>53</v>
      </c>
      <c r="H27" s="31" t="s">
        <v>57</v>
      </c>
      <c r="I27" s="31" t="s">
        <v>57</v>
      </c>
      <c r="K27" s="12">
        <f t="shared" si="2"/>
        <v>0.75</v>
      </c>
      <c r="L27" s="12">
        <f t="shared" si="3"/>
        <v>0</v>
      </c>
      <c r="M27" s="12"/>
      <c r="N27" s="12"/>
    </row>
    <row r="28" spans="1:14" ht="76.5" customHeight="1">
      <c r="A28" s="6">
        <v>3.8</v>
      </c>
      <c r="B28" s="28" t="s">
        <v>140</v>
      </c>
      <c r="C28" s="29" t="s">
        <v>51</v>
      </c>
      <c r="D28" s="4" t="s">
        <v>113</v>
      </c>
      <c r="E28" s="30" t="s">
        <v>301</v>
      </c>
      <c r="F28" s="5" t="s">
        <v>74</v>
      </c>
      <c r="G28" s="5" t="s">
        <v>53</v>
      </c>
      <c r="H28" s="31" t="s">
        <v>57</v>
      </c>
      <c r="I28" s="31" t="s">
        <v>57</v>
      </c>
      <c r="K28" s="12">
        <f t="shared" si="2"/>
        <v>0.75</v>
      </c>
      <c r="L28" s="12">
        <f t="shared" si="3"/>
        <v>0</v>
      </c>
      <c r="M28" s="12"/>
      <c r="N28" s="12"/>
    </row>
    <row r="29" spans="1:14">
      <c r="A29" s="6">
        <v>3.9</v>
      </c>
      <c r="B29" s="28" t="s">
        <v>141</v>
      </c>
      <c r="C29" s="29" t="s">
        <v>58</v>
      </c>
      <c r="D29" s="4" t="s">
        <v>113</v>
      </c>
      <c r="E29" s="30" t="s">
        <v>304</v>
      </c>
      <c r="F29" s="5" t="s">
        <v>74</v>
      </c>
      <c r="G29" s="5" t="s">
        <v>53</v>
      </c>
      <c r="H29" s="5" t="s">
        <v>54</v>
      </c>
      <c r="I29" s="5" t="s">
        <v>55</v>
      </c>
      <c r="K29" s="12">
        <f t="shared" si="2"/>
        <v>0.75</v>
      </c>
      <c r="L29" s="12">
        <f t="shared" si="3"/>
        <v>0</v>
      </c>
      <c r="M29" s="12">
        <f t="shared" si="4"/>
        <v>0</v>
      </c>
      <c r="N29" s="12">
        <f t="shared" si="5"/>
        <v>0</v>
      </c>
    </row>
    <row r="30" spans="1:14" ht="30">
      <c r="A30" s="9" t="s">
        <v>147</v>
      </c>
      <c r="B30" s="28" t="s">
        <v>142</v>
      </c>
      <c r="C30" s="29" t="s">
        <v>58</v>
      </c>
      <c r="D30" s="4" t="s">
        <v>113</v>
      </c>
      <c r="E30" s="30" t="s">
        <v>305</v>
      </c>
      <c r="F30" s="5" t="s">
        <v>73</v>
      </c>
      <c r="G30" s="5" t="s">
        <v>78</v>
      </c>
      <c r="H30" s="5" t="s">
        <v>83</v>
      </c>
      <c r="I30" s="5" t="s">
        <v>55</v>
      </c>
      <c r="K30" s="12">
        <f t="shared" si="2"/>
        <v>0.5</v>
      </c>
      <c r="L30" s="12">
        <f t="shared" si="3"/>
        <v>0.5</v>
      </c>
      <c r="M30" s="12">
        <f t="shared" si="4"/>
        <v>0.5</v>
      </c>
      <c r="N30" s="12">
        <f t="shared" si="5"/>
        <v>0</v>
      </c>
    </row>
    <row r="31" spans="1:14" ht="90">
      <c r="A31" s="6">
        <v>3.11</v>
      </c>
      <c r="B31" s="28" t="s">
        <v>143</v>
      </c>
      <c r="C31" s="29" t="s">
        <v>58</v>
      </c>
      <c r="D31" s="4" t="s">
        <v>113</v>
      </c>
      <c r="E31" s="30" t="s">
        <v>302</v>
      </c>
      <c r="F31" s="5" t="s">
        <v>72</v>
      </c>
      <c r="G31" s="5" t="s">
        <v>78</v>
      </c>
      <c r="H31" s="5" t="s">
        <v>54</v>
      </c>
      <c r="I31" s="5" t="s">
        <v>55</v>
      </c>
      <c r="K31" s="12">
        <f t="shared" si="2"/>
        <v>0.25</v>
      </c>
      <c r="L31" s="12">
        <f t="shared" si="3"/>
        <v>0.5</v>
      </c>
      <c r="M31" s="12">
        <f t="shared" si="4"/>
        <v>0</v>
      </c>
      <c r="N31" s="12">
        <f t="shared" si="5"/>
        <v>0</v>
      </c>
    </row>
    <row r="32" spans="1:14" ht="45">
      <c r="A32" s="6">
        <v>3.12</v>
      </c>
      <c r="B32" s="28" t="s">
        <v>144</v>
      </c>
      <c r="C32" s="29" t="s">
        <v>58</v>
      </c>
      <c r="D32" s="4" t="s">
        <v>113</v>
      </c>
      <c r="E32" s="30" t="s">
        <v>306</v>
      </c>
      <c r="F32" s="5" t="s">
        <v>72</v>
      </c>
      <c r="G32" s="5" t="s">
        <v>78</v>
      </c>
      <c r="H32" s="31" t="s">
        <v>57</v>
      </c>
      <c r="I32" s="31" t="s">
        <v>57</v>
      </c>
      <c r="K32" s="12">
        <f t="shared" si="2"/>
        <v>0.25</v>
      </c>
      <c r="L32" s="12">
        <f t="shared" si="3"/>
        <v>0.5</v>
      </c>
      <c r="M32" s="12"/>
      <c r="N32" s="12"/>
    </row>
    <row r="33" spans="1:16" ht="75" customHeight="1">
      <c r="A33" s="6">
        <v>3.13</v>
      </c>
      <c r="B33" s="28" t="s">
        <v>145</v>
      </c>
      <c r="C33" s="29" t="s">
        <v>58</v>
      </c>
      <c r="D33" s="4">
        <v>3</v>
      </c>
      <c r="E33" s="30" t="s">
        <v>307</v>
      </c>
      <c r="F33" s="5" t="s">
        <v>74</v>
      </c>
      <c r="G33" s="5" t="s">
        <v>53</v>
      </c>
      <c r="H33" s="5" t="s">
        <v>54</v>
      </c>
      <c r="I33" s="5" t="s">
        <v>55</v>
      </c>
      <c r="K33" s="12">
        <f t="shared" si="0"/>
        <v>0.75</v>
      </c>
      <c r="L33" s="12">
        <f t="shared" si="1"/>
        <v>0</v>
      </c>
      <c r="M33" s="12">
        <f t="shared" ref="M33:M34" si="6">IF(H33="Not Automated",0,IF(H33="Parts of Policy Automated",0.25,IF(H33="Automated on Some Systems",0.5,IF(H33="Automated on Most Systems",0.75,IF(H33="Automated on All Systems",1,"INVALID")))))</f>
        <v>0</v>
      </c>
      <c r="N33" s="12">
        <f t="shared" ref="N33:N34" si="7">IF(I33="Not Reported",0,IF(I33="Parts of Policy Reported",0.25,IF(I33="Reported on Some Systems",0.5,IF(I33="Reported on Most Systems",0.75,IF(I33="Reported on All Systems",1,"INVALID")))))</f>
        <v>0</v>
      </c>
    </row>
    <row r="34" spans="1:16">
      <c r="A34" s="6">
        <v>3.14</v>
      </c>
      <c r="B34" s="28" t="s">
        <v>146</v>
      </c>
      <c r="C34" s="29" t="s">
        <v>64</v>
      </c>
      <c r="D34" s="4">
        <v>3</v>
      </c>
      <c r="E34" s="30" t="s">
        <v>298</v>
      </c>
      <c r="F34" s="5" t="s">
        <v>72</v>
      </c>
      <c r="G34" s="5" t="s">
        <v>78</v>
      </c>
      <c r="H34" s="5" t="s">
        <v>54</v>
      </c>
      <c r="I34" s="5" t="s">
        <v>88</v>
      </c>
      <c r="K34" s="12">
        <f t="shared" si="0"/>
        <v>0.25</v>
      </c>
      <c r="L34" s="12">
        <f t="shared" si="1"/>
        <v>0.5</v>
      </c>
      <c r="M34" s="12">
        <f t="shared" si="6"/>
        <v>0</v>
      </c>
      <c r="N34" s="12">
        <f t="shared" si="7"/>
        <v>0.5</v>
      </c>
    </row>
    <row r="36" spans="1:16" hidden="1">
      <c r="E36" s="2" t="s">
        <v>59</v>
      </c>
      <c r="G36" s="13">
        <f>AVERAGE(K21:K34)</f>
        <v>0.6428571428571429</v>
      </c>
      <c r="H36" s="13">
        <f>1-G36</f>
        <v>0.3571428571428571</v>
      </c>
    </row>
    <row r="37" spans="1:16" hidden="1">
      <c r="E37" s="4" t="s">
        <v>60</v>
      </c>
      <c r="F37" s="4"/>
      <c r="G37" s="13">
        <f>AVERAGE(L21:L34)</f>
        <v>0.21428571428571427</v>
      </c>
      <c r="H37" s="13">
        <f>1-G37</f>
        <v>0.7857142857142857</v>
      </c>
    </row>
    <row r="38" spans="1:16" hidden="1">
      <c r="E38" s="4" t="s">
        <v>61</v>
      </c>
      <c r="F38" s="4"/>
      <c r="G38" s="13">
        <f>AVERAGE(M21:M34)</f>
        <v>8.3333333333333329E-2</v>
      </c>
      <c r="H38" s="13">
        <f>1-G38</f>
        <v>0.91666666666666663</v>
      </c>
    </row>
    <row r="39" spans="1:16" hidden="1">
      <c r="E39" s="4" t="s">
        <v>62</v>
      </c>
      <c r="F39" s="4"/>
      <c r="G39" s="13">
        <f>AVERAGE(N21:N34)</f>
        <v>8.3333333333333329E-2</v>
      </c>
      <c r="H39" s="13">
        <f>1-G39</f>
        <v>0.91666666666666663</v>
      </c>
    </row>
    <row r="40" spans="1:16" hidden="1">
      <c r="E40" s="4" t="s">
        <v>63</v>
      </c>
      <c r="F40" s="4"/>
      <c r="G40" s="13">
        <f>AVERAGE(G36:G39)</f>
        <v>0.25595238095238099</v>
      </c>
      <c r="H40" s="13">
        <f>1-G40</f>
        <v>0.74404761904761907</v>
      </c>
    </row>
    <row r="41" spans="1:16" hidden="1">
      <c r="E41" s="4" t="s">
        <v>116</v>
      </c>
      <c r="F41" s="4"/>
      <c r="G41" s="23">
        <f>AVERAGE(L21:L26)</f>
        <v>0.16666666666666666</v>
      </c>
      <c r="H41" s="23">
        <f t="shared" ref="H41:H43" si="8">1-G41</f>
        <v>0.83333333333333337</v>
      </c>
    </row>
    <row r="42" spans="1:16" hidden="1">
      <c r="E42" s="4" t="s">
        <v>117</v>
      </c>
      <c r="F42" s="4"/>
      <c r="G42" s="23">
        <f>AVERAGE(L21:L32)</f>
        <v>0.20833333333333334</v>
      </c>
      <c r="H42" s="23">
        <f t="shared" si="8"/>
        <v>0.79166666666666663</v>
      </c>
    </row>
    <row r="43" spans="1:16" hidden="1">
      <c r="E43" s="4" t="s">
        <v>118</v>
      </c>
      <c r="F43" s="4"/>
      <c r="G43" s="23">
        <f>AVERAGE(L21:L34)</f>
        <v>0.21428571428571427</v>
      </c>
      <c r="H43" s="23">
        <f t="shared" si="8"/>
        <v>0.7857142857142857</v>
      </c>
    </row>
    <row r="45" spans="1:16" ht="30" customHeight="1">
      <c r="A45" s="37"/>
      <c r="B45" s="37"/>
      <c r="C45" s="37"/>
      <c r="D45" s="37"/>
      <c r="E45" s="37"/>
      <c r="F45" s="37"/>
      <c r="G45" s="37"/>
      <c r="H45" s="37"/>
      <c r="I45" s="37"/>
      <c r="J45" s="37"/>
      <c r="K45" s="37"/>
      <c r="L45" s="37"/>
      <c r="M45" s="37"/>
      <c r="N45" s="37"/>
      <c r="O45" s="37"/>
      <c r="P45" s="37"/>
    </row>
  </sheetData>
  <mergeCells count="4">
    <mergeCell ref="A1:I1"/>
    <mergeCell ref="A45:P45"/>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6" operator="equal" id="{C63131E4-932B-4505-AE5E-D3400E632D1A}">
            <xm:f>Values!$A$8</xm:f>
            <x14:dxf>
              <fill>
                <patternFill>
                  <bgColor rgb="FF27AE60"/>
                </patternFill>
              </fill>
            </x14:dxf>
          </x14:cfRule>
          <x14:cfRule type="cellIs" priority="37" operator="equal" id="{61CF9CC5-5411-40BD-96E0-E3A1CDB7E4CA}">
            <xm:f>Values!$A$7</xm:f>
            <x14:dxf>
              <fill>
                <patternFill>
                  <bgColor rgb="FFF1C40F"/>
                </patternFill>
              </fill>
            </x14:dxf>
          </x14:cfRule>
          <x14:cfRule type="cellIs" priority="38" operator="equal" id="{80BAB306-61C8-473D-88FB-09943AD593E0}">
            <xm:f>Values!$A$6</xm:f>
            <x14:dxf>
              <fill>
                <patternFill>
                  <bgColor rgb="FFF39C12"/>
                </patternFill>
              </fill>
            </x14:dxf>
          </x14:cfRule>
          <x14:cfRule type="cellIs" priority="39" operator="equal" id="{664F745E-49F2-480F-A448-81483536FAF7}">
            <xm:f>Values!$A$5</xm:f>
            <x14:dxf>
              <fill>
                <patternFill>
                  <bgColor rgb="FFE67E22"/>
                </patternFill>
              </fill>
            </x14:dxf>
          </x14:cfRule>
          <x14:cfRule type="cellIs" priority="40" operator="equal" id="{EE825187-D09E-4E8D-953A-48E52DA674B1}">
            <xm:f>Values!$A$4</xm:f>
            <x14:dxf>
              <fill>
                <patternFill>
                  <bgColor rgb="FFE74C3C"/>
                </patternFill>
              </fill>
            </x14:dxf>
          </x14:cfRule>
          <xm:sqref>F21:F25 F33:F34</xm:sqref>
        </x14:conditionalFormatting>
        <x14:conditionalFormatting xmlns:xm="http://schemas.microsoft.com/office/excel/2006/main">
          <x14:cfRule type="cellIs" priority="21" operator="equal" id="{271C7BF7-F96F-48E7-A1C8-C4A7FC0F17BC}">
            <xm:f>Values!$A$15</xm:f>
            <x14:dxf>
              <fill>
                <patternFill>
                  <bgColor rgb="FF27AE60"/>
                </patternFill>
              </fill>
            </x14:dxf>
          </x14:cfRule>
          <x14:cfRule type="cellIs" priority="32" operator="equal" id="{11CFC4ED-3640-48AD-A356-2D79A3B27842}">
            <xm:f>Values!$A$14</xm:f>
            <x14:dxf>
              <fill>
                <patternFill>
                  <bgColor rgb="FFF1C40F"/>
                </patternFill>
              </fill>
            </x14:dxf>
          </x14:cfRule>
          <x14:cfRule type="cellIs" priority="33" operator="equal" id="{B11FDE81-4196-48AE-A7D5-E2312340F8B2}">
            <xm:f>Values!$A$13</xm:f>
            <x14:dxf>
              <fill>
                <patternFill>
                  <bgColor rgb="FFF39C12"/>
                </patternFill>
              </fill>
            </x14:dxf>
          </x14:cfRule>
          <x14:cfRule type="cellIs" priority="34" operator="equal" id="{6DBCE2B4-70C2-438A-A5E7-E3F513A2CBBD}">
            <xm:f>Values!$A$12</xm:f>
            <x14:dxf>
              <fill>
                <patternFill>
                  <bgColor rgb="FFE67E22"/>
                </patternFill>
              </fill>
            </x14:dxf>
          </x14:cfRule>
          <x14:cfRule type="cellIs" priority="35" operator="equal" id="{38C852E0-9588-4EB4-ABF2-097959309899}">
            <xm:f>Values!$A$11</xm:f>
            <x14:dxf>
              <fill>
                <patternFill>
                  <bgColor rgb="FFE74C3C"/>
                </patternFill>
              </fill>
            </x14:dxf>
          </x14:cfRule>
          <xm:sqref>G21:G25 G33:G34</xm:sqref>
        </x14:conditionalFormatting>
        <x14:conditionalFormatting xmlns:xm="http://schemas.microsoft.com/office/excel/2006/main">
          <x14:cfRule type="cellIs" priority="22" operator="equal" id="{15B4E508-9874-4EB8-B416-A1FEC303BE25}">
            <xm:f>Values!$A$22</xm:f>
            <x14:dxf>
              <fill>
                <patternFill>
                  <bgColor rgb="FF27B060"/>
                </patternFill>
              </fill>
            </x14:dxf>
          </x14:cfRule>
          <x14:cfRule type="cellIs" priority="28" operator="equal" id="{34027FA8-6C13-4162-BF2C-56C0A5E7A0D1}">
            <xm:f>Values!$A$21</xm:f>
            <x14:dxf>
              <fill>
                <patternFill>
                  <bgColor rgb="FFF1C40F"/>
                </patternFill>
              </fill>
            </x14:dxf>
          </x14:cfRule>
          <x14:cfRule type="cellIs" priority="29" operator="equal" id="{50D9D992-DD9F-4980-B6CB-A828A4BDE399}">
            <xm:f>Values!$A$20</xm:f>
            <x14:dxf>
              <fill>
                <patternFill>
                  <bgColor rgb="FFF39C12"/>
                </patternFill>
              </fill>
            </x14:dxf>
          </x14:cfRule>
          <x14:cfRule type="cellIs" priority="30" operator="equal" id="{3F95FDA6-7045-4B58-9A2C-996B10FF1BB5}">
            <xm:f>Values!$A$19</xm:f>
            <x14:dxf>
              <fill>
                <patternFill>
                  <bgColor rgb="FFE67E22"/>
                </patternFill>
              </fill>
            </x14:dxf>
          </x14:cfRule>
          <x14:cfRule type="cellIs" priority="31" operator="equal" id="{4EEAC2E5-4C60-47DB-B81C-0FEF7A739E33}">
            <xm:f>Values!$A$18</xm:f>
            <x14:dxf>
              <fill>
                <patternFill>
                  <bgColor rgb="FFE74C3C"/>
                </patternFill>
              </fill>
            </x14:dxf>
          </x14:cfRule>
          <xm:sqref>H33:H34</xm:sqref>
        </x14:conditionalFormatting>
        <x14:conditionalFormatting xmlns:xm="http://schemas.microsoft.com/office/excel/2006/main">
          <x14:cfRule type="cellIs" priority="23" operator="equal" id="{DA47A4E8-D306-45A6-9EAD-500AA69EEB5A}">
            <xm:f>Values!$A$29</xm:f>
            <x14:dxf>
              <fill>
                <patternFill>
                  <bgColor rgb="FF27AE60"/>
                </patternFill>
              </fill>
            </x14:dxf>
          </x14:cfRule>
          <x14:cfRule type="cellIs" priority="25" operator="equal" id="{6C65F695-380F-4BCB-86EB-8FE71210D163}">
            <xm:f>Values!$A$27</xm:f>
            <x14:dxf>
              <fill>
                <patternFill>
                  <bgColor rgb="FFF39C12"/>
                </patternFill>
              </fill>
            </x14:dxf>
          </x14:cfRule>
          <x14:cfRule type="cellIs" priority="26" operator="equal" id="{6CA7CC33-FB97-48D8-BF13-EC1553712011}">
            <xm:f>Values!$A$26</xm:f>
            <x14:dxf>
              <fill>
                <patternFill>
                  <bgColor rgb="FFE67E22"/>
                </patternFill>
              </fill>
            </x14:dxf>
          </x14:cfRule>
          <x14:cfRule type="cellIs" priority="27" operator="equal" id="{72AA5205-F644-42BA-B8BE-17D0D103BBBC}">
            <xm:f>Values!$A$25</xm:f>
            <x14:dxf>
              <fill>
                <patternFill>
                  <bgColor rgb="FFE74C3C"/>
                </patternFill>
              </fill>
            </x14:dxf>
          </x14:cfRule>
          <xm:sqref>I33:I34</xm:sqref>
        </x14:conditionalFormatting>
        <x14:conditionalFormatting xmlns:xm="http://schemas.microsoft.com/office/excel/2006/main">
          <x14:cfRule type="cellIs" priority="24" operator="equal" id="{BC61A50F-EBCA-4A39-91AA-0F906D8F491C}">
            <xm:f>Values!$A$28</xm:f>
            <x14:dxf>
              <fill>
                <patternFill>
                  <bgColor rgb="FFF1C40F"/>
                </patternFill>
              </fill>
            </x14:dxf>
          </x14:cfRule>
          <xm:sqref>I33:I34</xm:sqref>
        </x14:conditionalFormatting>
        <x14:conditionalFormatting xmlns:xm="http://schemas.microsoft.com/office/excel/2006/main">
          <x14:cfRule type="cellIs" priority="16" operator="equal" id="{31D42315-2015-478A-AD1C-C036FFAF4556}">
            <xm:f>Values!$A$8</xm:f>
            <x14:dxf>
              <fill>
                <patternFill>
                  <bgColor rgb="FF27AE60"/>
                </patternFill>
              </fill>
            </x14:dxf>
          </x14:cfRule>
          <x14:cfRule type="cellIs" priority="17" operator="equal" id="{F016F540-1872-4FA5-A57A-21790FA344CA}">
            <xm:f>Values!$A$7</xm:f>
            <x14:dxf>
              <fill>
                <patternFill>
                  <bgColor rgb="FFF1C40F"/>
                </patternFill>
              </fill>
            </x14:dxf>
          </x14:cfRule>
          <x14:cfRule type="cellIs" priority="18" operator="equal" id="{E0260E36-50D9-4EEC-882E-AD8A1C098856}">
            <xm:f>Values!$A$6</xm:f>
            <x14:dxf>
              <fill>
                <patternFill>
                  <bgColor rgb="FFF39C12"/>
                </patternFill>
              </fill>
            </x14:dxf>
          </x14:cfRule>
          <x14:cfRule type="cellIs" priority="19" operator="equal" id="{53BE1AB3-BCBD-4AD0-8426-2D4AA501399D}">
            <xm:f>Values!$A$5</xm:f>
            <x14:dxf>
              <fill>
                <patternFill>
                  <bgColor rgb="FFE67E22"/>
                </patternFill>
              </fill>
            </x14:dxf>
          </x14:cfRule>
          <x14:cfRule type="cellIs" priority="20" operator="equal" id="{122CE6B9-EC25-4018-B3A8-2E6C275B0419}">
            <xm:f>Values!$A$4</xm:f>
            <x14:dxf>
              <fill>
                <patternFill>
                  <bgColor rgb="FFE74C3C"/>
                </patternFill>
              </fill>
            </x14:dxf>
          </x14:cfRule>
          <xm:sqref>F26:F32</xm:sqref>
        </x14:conditionalFormatting>
        <x14:conditionalFormatting xmlns:xm="http://schemas.microsoft.com/office/excel/2006/main">
          <x14:cfRule type="cellIs" priority="1" operator="equal" id="{8447843A-562B-4D74-8B2E-4FF59B188A82}">
            <xm:f>Values!$A$15</xm:f>
            <x14:dxf>
              <fill>
                <patternFill>
                  <bgColor rgb="FF27AE60"/>
                </patternFill>
              </fill>
            </x14:dxf>
          </x14:cfRule>
          <x14:cfRule type="cellIs" priority="12" operator="equal" id="{A3C9F439-0AED-45FE-93C9-5F67B3844F00}">
            <xm:f>Values!$A$14</xm:f>
            <x14:dxf>
              <fill>
                <patternFill>
                  <bgColor rgb="FFF1C40F"/>
                </patternFill>
              </fill>
            </x14:dxf>
          </x14:cfRule>
          <x14:cfRule type="cellIs" priority="13" operator="equal" id="{0073C660-A98E-43AB-BDFD-8AC9369A0430}">
            <xm:f>Values!$A$13</xm:f>
            <x14:dxf>
              <fill>
                <patternFill>
                  <bgColor rgb="FFF39C12"/>
                </patternFill>
              </fill>
            </x14:dxf>
          </x14:cfRule>
          <x14:cfRule type="cellIs" priority="14" operator="equal" id="{9FF7E206-8E69-4FBC-84BD-1A86E615B509}">
            <xm:f>Values!$A$12</xm:f>
            <x14:dxf>
              <fill>
                <patternFill>
                  <bgColor rgb="FFE67E22"/>
                </patternFill>
              </fill>
            </x14:dxf>
          </x14:cfRule>
          <x14:cfRule type="cellIs" priority="15" operator="equal" id="{659A228A-B30D-467B-8B7F-6061FB3A2AF7}">
            <xm:f>Values!$A$11</xm:f>
            <x14:dxf>
              <fill>
                <patternFill>
                  <bgColor rgb="FFE74C3C"/>
                </patternFill>
              </fill>
            </x14:dxf>
          </x14:cfRule>
          <xm:sqref>G26:G32</xm:sqref>
        </x14:conditionalFormatting>
        <x14:conditionalFormatting xmlns:xm="http://schemas.microsoft.com/office/excel/2006/main">
          <x14:cfRule type="cellIs" priority="2" operator="equal" id="{89A57B5E-A108-44C3-85E9-30A3FB19DE3D}">
            <xm:f>Values!$A$22</xm:f>
            <x14:dxf>
              <fill>
                <patternFill>
                  <bgColor rgb="FF27B060"/>
                </patternFill>
              </fill>
            </x14:dxf>
          </x14:cfRule>
          <x14:cfRule type="cellIs" priority="8" operator="equal" id="{7066376A-5487-47B8-97B7-357F4CA7F6AE}">
            <xm:f>Values!$A$21</xm:f>
            <x14:dxf>
              <fill>
                <patternFill>
                  <bgColor rgb="FFF1C40F"/>
                </patternFill>
              </fill>
            </x14:dxf>
          </x14:cfRule>
          <x14:cfRule type="cellIs" priority="9" operator="equal" id="{E5C3D9DA-3C6B-46C2-856C-0C55FEF299BC}">
            <xm:f>Values!$A$20</xm:f>
            <x14:dxf>
              <fill>
                <patternFill>
                  <bgColor rgb="FFF39C12"/>
                </patternFill>
              </fill>
            </x14:dxf>
          </x14:cfRule>
          <x14:cfRule type="cellIs" priority="10" operator="equal" id="{04FE9F88-1B33-405B-B9C5-E48D7ABC8686}">
            <xm:f>Values!$A$19</xm:f>
            <x14:dxf>
              <fill>
                <patternFill>
                  <bgColor rgb="FFE67E22"/>
                </patternFill>
              </fill>
            </x14:dxf>
          </x14:cfRule>
          <x14:cfRule type="cellIs" priority="11" operator="equal" id="{86F7DBF2-EF83-49A2-B923-1359B0F9087A}">
            <xm:f>Values!$A$18</xm:f>
            <x14:dxf>
              <fill>
                <patternFill>
                  <bgColor rgb="FFE74C3C"/>
                </patternFill>
              </fill>
            </x14:dxf>
          </x14:cfRule>
          <xm:sqref>H26 H29:H31</xm:sqref>
        </x14:conditionalFormatting>
        <x14:conditionalFormatting xmlns:xm="http://schemas.microsoft.com/office/excel/2006/main">
          <x14:cfRule type="cellIs" priority="3" operator="equal" id="{585566E2-F63D-42D1-8778-02D585356FF3}">
            <xm:f>Values!$A$29</xm:f>
            <x14:dxf>
              <fill>
                <patternFill>
                  <bgColor rgb="FF27AE60"/>
                </patternFill>
              </fill>
            </x14:dxf>
          </x14:cfRule>
          <x14:cfRule type="cellIs" priority="5" operator="equal" id="{1CEE932B-5081-425A-94AE-48B00020C0B9}">
            <xm:f>Values!$A$27</xm:f>
            <x14:dxf>
              <fill>
                <patternFill>
                  <bgColor rgb="FFF39C12"/>
                </patternFill>
              </fill>
            </x14:dxf>
          </x14:cfRule>
          <x14:cfRule type="cellIs" priority="6" operator="equal" id="{9A5DB437-1E44-4C3D-B9AA-772242A465ED}">
            <xm:f>Values!$A$26</xm:f>
            <x14:dxf>
              <fill>
                <patternFill>
                  <bgColor rgb="FFE67E22"/>
                </patternFill>
              </fill>
            </x14:dxf>
          </x14:cfRule>
          <x14:cfRule type="cellIs" priority="7" operator="equal" id="{7CAC91F6-01C2-4949-98FD-06E94784DD37}">
            <xm:f>Values!$A$25</xm:f>
            <x14:dxf>
              <fill>
                <patternFill>
                  <bgColor rgb="FFE74C3C"/>
                </patternFill>
              </fill>
            </x14:dxf>
          </x14:cfRule>
          <xm:sqref>I26 I29:I31</xm:sqref>
        </x14:conditionalFormatting>
        <x14:conditionalFormatting xmlns:xm="http://schemas.microsoft.com/office/excel/2006/main">
          <x14:cfRule type="cellIs" priority="4" operator="equal" id="{6262505D-6C12-49CF-A689-B8D40B137778}">
            <xm:f>Values!$A$28</xm:f>
            <x14:dxf>
              <fill>
                <patternFill>
                  <bgColor rgb="FFF1C40F"/>
                </patternFill>
              </fill>
            </x14:dxf>
          </x14:cfRule>
          <xm:sqref>I26 I29:I31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I26 I29:I31 I33:I34</xm:sqref>
        </x14:dataValidation>
        <x14:dataValidation type="list" allowBlank="1" showInputMessage="1" showErrorMessage="1">
          <x14:formula1>
            <xm:f>Values!$A$18:$A$22</xm:f>
          </x14:formula1>
          <xm:sqref>H26 H29:H31 H33:H34</xm:sqref>
        </x14:dataValidation>
        <x14:dataValidation type="list" allowBlank="1" showInputMessage="1" showErrorMessage="1">
          <x14:formula1>
            <xm:f>Values!$A$11:$A$15</xm:f>
          </x14:formula1>
          <xm:sqref>G21:G34</xm:sqref>
        </x14:dataValidation>
        <x14:dataValidation type="list" allowBlank="1" showInputMessage="1" showErrorMessage="1">
          <x14:formula1>
            <xm:f>Values!$A$4:$A$8</xm:f>
          </x14:formula1>
          <xm:sqref>F21:F34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3"/>
  <sheetViews>
    <sheetView zoomScale="80" zoomScaleNormal="80" workbookViewId="0">
      <selection activeCell="F32" sqref="F32"/>
    </sheetView>
  </sheetViews>
  <sheetFormatPr defaultColWidth="8.7109375" defaultRowHeight="15"/>
  <cols>
    <col min="2" max="2" width="71.28515625" customWidth="1"/>
    <col min="3" max="3" width="14.85546875" style="3" customWidth="1"/>
    <col min="4" max="4" width="15" style="3" bestFit="1" customWidth="1"/>
    <col min="5" max="5" width="34.7109375"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282</v>
      </c>
      <c r="B1" s="32"/>
      <c r="C1" s="32"/>
      <c r="D1" s="32"/>
      <c r="E1" s="32"/>
      <c r="F1" s="32"/>
      <c r="G1" s="32"/>
      <c r="H1" s="32"/>
      <c r="I1" s="32"/>
    </row>
    <row r="3" spans="1:9">
      <c r="C3"/>
      <c r="D3"/>
    </row>
    <row r="4" spans="1:9">
      <c r="C4"/>
      <c r="D4"/>
    </row>
    <row r="5" spans="1:9">
      <c r="C5" s="33" t="s">
        <v>46</v>
      </c>
      <c r="D5" s="33"/>
      <c r="E5" s="21">
        <f>G38</f>
        <v>0.4375</v>
      </c>
    </row>
    <row r="6" spans="1:9">
      <c r="C6"/>
      <c r="D6"/>
    </row>
    <row r="7" spans="1:9">
      <c r="C7" s="41" t="s">
        <v>47</v>
      </c>
      <c r="D7" s="41"/>
      <c r="E7" s="20">
        <f>+H38</f>
        <v>0.5625</v>
      </c>
    </row>
    <row r="20" spans="1:14" s="19" customFormat="1" ht="30">
      <c r="A20" s="15" t="s">
        <v>2</v>
      </c>
      <c r="B20" s="15" t="s">
        <v>92</v>
      </c>
      <c r="C20" s="15" t="s">
        <v>48</v>
      </c>
      <c r="D20" s="18" t="s">
        <v>115</v>
      </c>
      <c r="E20" s="15" t="s">
        <v>3</v>
      </c>
      <c r="F20" s="15" t="s">
        <v>49</v>
      </c>
      <c r="G20" s="15" t="s">
        <v>7</v>
      </c>
      <c r="H20" s="18" t="s">
        <v>50</v>
      </c>
      <c r="I20" s="15" t="s">
        <v>11</v>
      </c>
    </row>
    <row r="21" spans="1:14" ht="93.75" customHeight="1">
      <c r="A21" s="6">
        <v>4.0999999999999996</v>
      </c>
      <c r="B21" s="28" t="s">
        <v>149</v>
      </c>
      <c r="C21" s="29" t="s">
        <v>58</v>
      </c>
      <c r="D21" s="4" t="s">
        <v>114</v>
      </c>
      <c r="E21" s="30" t="s">
        <v>305</v>
      </c>
      <c r="F21" s="5" t="s">
        <v>73</v>
      </c>
      <c r="G21" s="5" t="s">
        <v>53</v>
      </c>
      <c r="H21" s="31" t="s">
        <v>57</v>
      </c>
      <c r="I21" s="31" t="s">
        <v>57</v>
      </c>
      <c r="K21" s="12">
        <f>IF(F21="No Policy",0,IF(F21="Informal Policy",0.25,IF(F21="Partial Written Policy",0.5,IF(F21="Written Policy",0.75,IF(F21="Approved Written Policy",1,"INVALID")))))</f>
        <v>0.5</v>
      </c>
      <c r="L21" s="12">
        <f>IF(G21="Not Implemented",0,IF(G21="Parts of Policy Implemented",0.25,IF(G21="Implemented on Some Systems",0.5,IF(G21="Implemented on Most Systems",0.75,IF(G21="Implemented on All Systems",1,"INVALID")))))</f>
        <v>0</v>
      </c>
      <c r="M21" s="12"/>
      <c r="N21" s="12"/>
    </row>
    <row r="22" spans="1:14" ht="45">
      <c r="A22" s="6">
        <v>4.2</v>
      </c>
      <c r="B22" s="28" t="s">
        <v>150</v>
      </c>
      <c r="C22" s="29" t="s">
        <v>58</v>
      </c>
      <c r="D22" s="4" t="s">
        <v>114</v>
      </c>
      <c r="E22" s="30" t="s">
        <v>68</v>
      </c>
      <c r="F22" s="5" t="s">
        <v>72</v>
      </c>
      <c r="G22" s="5" t="s">
        <v>53</v>
      </c>
      <c r="H22" s="31" t="s">
        <v>57</v>
      </c>
      <c r="I22" s="31" t="s">
        <v>57</v>
      </c>
      <c r="K22" s="12">
        <f t="shared" ref="K22:K32" si="0">IF(F22="No Policy",0,IF(F22="Informal Policy",0.25,IF(F22="Partial Written Policy",0.5,IF(F22="Written Policy",0.75,IF(F22="Approved Written Policy",1,"INVALID")))))</f>
        <v>0.25</v>
      </c>
      <c r="L22" s="12">
        <f t="shared" ref="L22:L32" si="1">IF(G22="Not Implemented",0,IF(G22="Parts of Policy Implemented",0.25,IF(G22="Implemented on Some Systems",0.5,IF(G22="Implemented on Most Systems",0.75,IF(G22="Implemented on All Systems",1,"INVALID")))))</f>
        <v>0</v>
      </c>
      <c r="M22" s="12"/>
      <c r="N22" s="12"/>
    </row>
    <row r="23" spans="1:14" ht="60">
      <c r="A23" s="6">
        <v>4.3</v>
      </c>
      <c r="B23" s="28" t="s">
        <v>151</v>
      </c>
      <c r="C23" s="29" t="s">
        <v>58</v>
      </c>
      <c r="D23" s="4" t="s">
        <v>114</v>
      </c>
      <c r="E23" s="30" t="s">
        <v>305</v>
      </c>
      <c r="F23" s="5" t="s">
        <v>74</v>
      </c>
      <c r="G23" s="5" t="s">
        <v>78</v>
      </c>
      <c r="H23" s="5" t="s">
        <v>54</v>
      </c>
      <c r="I23" s="5" t="s">
        <v>55</v>
      </c>
      <c r="K23" s="12">
        <f t="shared" ref="K23" si="2">IF(F23="No Policy",0,IF(F23="Informal Policy",0.25,IF(F23="Partial Written Policy",0.5,IF(F23="Written Policy",0.75,IF(F23="Approved Written Policy",1,"INVALID")))))</f>
        <v>0.75</v>
      </c>
      <c r="L23" s="12">
        <f t="shared" ref="L23" si="3">IF(G23="Not Implemented",0,IF(G23="Parts of Policy Implemented",0.25,IF(G23="Implemented on Some Systems",0.5,IF(G23="Implemented on Most Systems",0.75,IF(G23="Implemented on All Systems",1,"INVALID")))))</f>
        <v>0.5</v>
      </c>
      <c r="M23" s="12">
        <f t="shared" ref="M23" si="4">IF(H23="Not Automated",0,IF(H23="Parts of Policy Automated",0.25,IF(H23="Automated on Some Systems",0.5,IF(H23="Automated on Most Systems",0.75,IF(H23="Automated on All Systems",1,"INVALID")))))</f>
        <v>0</v>
      </c>
      <c r="N23" s="12">
        <f t="shared" ref="N23" si="5">IF(I23="Not Reported",0,IF(I23="Parts of Policy Reported",0.25,IF(I23="Reported on Some Systems",0.5,IF(I23="Reported on Most Systems",0.75,IF(I23="Reported on All Systems",1,"INVALID")))))</f>
        <v>0</v>
      </c>
    </row>
    <row r="24" spans="1:14" ht="45">
      <c r="A24" s="6">
        <v>4.4000000000000004</v>
      </c>
      <c r="B24" s="28" t="s">
        <v>152</v>
      </c>
      <c r="C24" s="29" t="s">
        <v>58</v>
      </c>
      <c r="D24" s="4" t="s">
        <v>114</v>
      </c>
      <c r="E24" s="30" t="s">
        <v>67</v>
      </c>
      <c r="F24" s="5" t="s">
        <v>72</v>
      </c>
      <c r="G24" s="5" t="s">
        <v>78</v>
      </c>
      <c r="H24" s="5" t="s">
        <v>54</v>
      </c>
      <c r="I24" s="5" t="s">
        <v>88</v>
      </c>
      <c r="K24" s="12">
        <f t="shared" si="0"/>
        <v>0.25</v>
      </c>
      <c r="L24" s="12">
        <f t="shared" si="1"/>
        <v>0.5</v>
      </c>
      <c r="M24" s="12">
        <f t="shared" ref="M24:M32" si="6">IF(H24="Not Automated",0,IF(H24="Parts of Policy Automated",0.25,IF(H24="Automated on Some Systems",0.5,IF(H24="Automated on Most Systems",0.75,IF(H24="Automated on All Systems",1,"INVALID")))))</f>
        <v>0</v>
      </c>
      <c r="N24" s="12">
        <f t="shared" ref="N24:N32" si="7">IF(I24="Not Reported",0,IF(I24="Parts of Policy Reported",0.25,IF(I24="Reported on Some Systems",0.5,IF(I24="Reported on Most Systems",0.75,IF(I24="Reported on All Systems",1,"INVALID")))))</f>
        <v>0.5</v>
      </c>
    </row>
    <row r="25" spans="1:14" ht="45">
      <c r="A25" s="6">
        <v>4.5</v>
      </c>
      <c r="B25" s="28" t="s">
        <v>153</v>
      </c>
      <c r="C25" s="29" t="s">
        <v>58</v>
      </c>
      <c r="D25" s="4" t="s">
        <v>114</v>
      </c>
      <c r="E25" s="30" t="s">
        <v>67</v>
      </c>
      <c r="F25" s="5" t="s">
        <v>72</v>
      </c>
      <c r="G25" s="5" t="s">
        <v>80</v>
      </c>
      <c r="H25" s="5" t="s">
        <v>85</v>
      </c>
      <c r="I25" s="5" t="s">
        <v>90</v>
      </c>
      <c r="K25" s="12">
        <f t="shared" ref="K25" si="8">IF(F25="No Policy",0,IF(F25="Informal Policy",0.25,IF(F25="Partial Written Policy",0.5,IF(F25="Written Policy",0.75,IF(F25="Approved Written Policy",1,"INVALID")))))</f>
        <v>0.25</v>
      </c>
      <c r="L25" s="12">
        <f t="shared" ref="L25" si="9">IF(G25="Not Implemented",0,IF(G25="Parts of Policy Implemented",0.25,IF(G25="Implemented on Some Systems",0.5,IF(G25="Implemented on Most Systems",0.75,IF(G25="Implemented on All Systems",1,"INVALID")))))</f>
        <v>1</v>
      </c>
      <c r="M25" s="12">
        <f t="shared" ref="M25" si="10">IF(H25="Not Automated",0,IF(H25="Parts of Policy Automated",0.25,IF(H25="Automated on Some Systems",0.5,IF(H25="Automated on Most Systems",0.75,IF(H25="Automated on All Systems",1,"INVALID")))))</f>
        <v>1</v>
      </c>
      <c r="N25" s="12">
        <f t="shared" ref="N25" si="11">IF(I25="Not Reported",0,IF(I25="Parts of Policy Reported",0.25,IF(I25="Reported on Some Systems",0.5,IF(I25="Reported on Most Systems",0.75,IF(I25="Reported on All Systems",1,"INVALID")))))</f>
        <v>1</v>
      </c>
    </row>
    <row r="26" spans="1:14" ht="109.5" customHeight="1">
      <c r="A26" s="6">
        <v>4.5999999999999996</v>
      </c>
      <c r="B26" s="28" t="s">
        <v>154</v>
      </c>
      <c r="C26" s="29" t="s">
        <v>58</v>
      </c>
      <c r="D26" s="4" t="s">
        <v>114</v>
      </c>
      <c r="E26" s="30" t="s">
        <v>68</v>
      </c>
      <c r="F26" s="5" t="s">
        <v>72</v>
      </c>
      <c r="G26" s="5" t="s">
        <v>80</v>
      </c>
      <c r="H26" s="5" t="s">
        <v>85</v>
      </c>
      <c r="I26" s="5" t="s">
        <v>55</v>
      </c>
      <c r="K26" s="12">
        <f t="shared" ref="K26:K29" si="12">IF(F26="No Policy",0,IF(F26="Informal Policy",0.25,IF(F26="Partial Written Policy",0.5,IF(F26="Written Policy",0.75,IF(F26="Approved Written Policy",1,"INVALID")))))</f>
        <v>0.25</v>
      </c>
      <c r="L26" s="12">
        <f t="shared" ref="L26:L29" si="13">IF(G26="Not Implemented",0,IF(G26="Parts of Policy Implemented",0.25,IF(G26="Implemented on Some Systems",0.5,IF(G26="Implemented on Most Systems",0.75,IF(G26="Implemented on All Systems",1,"INVALID")))))</f>
        <v>1</v>
      </c>
      <c r="M26" s="12">
        <f t="shared" ref="M26:M29" si="14">IF(H26="Not Automated",0,IF(H26="Parts of Policy Automated",0.25,IF(H26="Automated on Some Systems",0.5,IF(H26="Automated on Most Systems",0.75,IF(H26="Automated on All Systems",1,"INVALID")))))</f>
        <v>1</v>
      </c>
      <c r="N26" s="12">
        <f t="shared" ref="N26:N29" si="15">IF(I26="Not Reported",0,IF(I26="Parts of Policy Reported",0.25,IF(I26="Reported on Some Systems",0.5,IF(I26="Reported on Most Systems",0.75,IF(I26="Reported on All Systems",1,"INVALID")))))</f>
        <v>0</v>
      </c>
    </row>
    <row r="27" spans="1:14" ht="60">
      <c r="A27" s="6">
        <v>4.7</v>
      </c>
      <c r="B27" s="28" t="s">
        <v>155</v>
      </c>
      <c r="C27" s="29" t="s">
        <v>58</v>
      </c>
      <c r="D27" s="4" t="s">
        <v>114</v>
      </c>
      <c r="E27" s="30" t="s">
        <v>66</v>
      </c>
      <c r="F27" s="5" t="s">
        <v>72</v>
      </c>
      <c r="G27" s="5" t="s">
        <v>80</v>
      </c>
      <c r="H27" s="5" t="s">
        <v>54</v>
      </c>
      <c r="I27" s="5" t="s">
        <v>87</v>
      </c>
      <c r="K27" s="12">
        <f t="shared" si="12"/>
        <v>0.25</v>
      </c>
      <c r="L27" s="12">
        <f t="shared" si="13"/>
        <v>1</v>
      </c>
      <c r="M27" s="12">
        <f t="shared" si="14"/>
        <v>0</v>
      </c>
      <c r="N27" s="12">
        <f t="shared" si="15"/>
        <v>0.25</v>
      </c>
    </row>
    <row r="28" spans="1:14" ht="45">
      <c r="A28" s="6">
        <v>4.8</v>
      </c>
      <c r="B28" s="28" t="s">
        <v>156</v>
      </c>
      <c r="C28" s="29" t="s">
        <v>58</v>
      </c>
      <c r="D28" s="4" t="s">
        <v>113</v>
      </c>
      <c r="E28" s="30" t="s">
        <v>305</v>
      </c>
      <c r="F28" s="5" t="s">
        <v>74</v>
      </c>
      <c r="G28" s="5" t="s">
        <v>80</v>
      </c>
      <c r="H28" s="5" t="s">
        <v>85</v>
      </c>
      <c r="I28" s="5" t="s">
        <v>55</v>
      </c>
      <c r="K28" s="12">
        <f t="shared" si="12"/>
        <v>0.75</v>
      </c>
      <c r="L28" s="12">
        <f t="shared" si="13"/>
        <v>1</v>
      </c>
      <c r="M28" s="12">
        <f t="shared" si="14"/>
        <v>1</v>
      </c>
      <c r="N28" s="12">
        <f t="shared" si="15"/>
        <v>0</v>
      </c>
    </row>
    <row r="29" spans="1:14" ht="60" customHeight="1">
      <c r="A29" s="6">
        <v>4.9000000000000004</v>
      </c>
      <c r="B29" s="28" t="s">
        <v>157</v>
      </c>
      <c r="C29" s="29" t="s">
        <v>58</v>
      </c>
      <c r="D29" s="4" t="s">
        <v>113</v>
      </c>
      <c r="E29" s="30" t="s">
        <v>308</v>
      </c>
      <c r="F29" s="5" t="s">
        <v>74</v>
      </c>
      <c r="G29" s="5" t="s">
        <v>80</v>
      </c>
      <c r="H29" s="5" t="s">
        <v>85</v>
      </c>
      <c r="I29" s="5" t="s">
        <v>55</v>
      </c>
      <c r="K29" s="12">
        <f t="shared" si="12"/>
        <v>0.75</v>
      </c>
      <c r="L29" s="12">
        <f t="shared" si="13"/>
        <v>1</v>
      </c>
      <c r="M29" s="12">
        <f t="shared" si="14"/>
        <v>1</v>
      </c>
      <c r="N29" s="12">
        <f t="shared" si="15"/>
        <v>0</v>
      </c>
    </row>
    <row r="30" spans="1:14" ht="105.75" customHeight="1">
      <c r="A30" s="9" t="s">
        <v>148</v>
      </c>
      <c r="B30" s="28" t="s">
        <v>158</v>
      </c>
      <c r="C30" s="29" t="s">
        <v>56</v>
      </c>
      <c r="D30" s="4" t="s">
        <v>113</v>
      </c>
      <c r="E30" s="30" t="s">
        <v>305</v>
      </c>
      <c r="F30" s="5" t="s">
        <v>75</v>
      </c>
      <c r="G30" s="5" t="s">
        <v>80</v>
      </c>
      <c r="H30" s="5" t="s">
        <v>85</v>
      </c>
      <c r="I30" s="5" t="s">
        <v>55</v>
      </c>
      <c r="K30" s="12">
        <f t="shared" si="0"/>
        <v>1</v>
      </c>
      <c r="L30" s="12">
        <f t="shared" si="1"/>
        <v>1</v>
      </c>
      <c r="M30" s="12">
        <f t="shared" si="6"/>
        <v>1</v>
      </c>
      <c r="N30" s="12">
        <f t="shared" si="7"/>
        <v>0</v>
      </c>
    </row>
    <row r="31" spans="1:14" ht="45">
      <c r="A31" s="6">
        <v>4.1100000000000003</v>
      </c>
      <c r="B31" s="28" t="s">
        <v>159</v>
      </c>
      <c r="C31" s="29" t="s">
        <v>58</v>
      </c>
      <c r="D31" s="4" t="s">
        <v>113</v>
      </c>
      <c r="E31" s="30" t="s">
        <v>303</v>
      </c>
      <c r="F31" s="5" t="s">
        <v>52</v>
      </c>
      <c r="G31" s="5" t="s">
        <v>53</v>
      </c>
      <c r="H31" s="31" t="s">
        <v>57</v>
      </c>
      <c r="I31" s="31" t="s">
        <v>57</v>
      </c>
      <c r="K31" s="12">
        <f t="shared" si="0"/>
        <v>0</v>
      </c>
      <c r="L31" s="12">
        <f t="shared" si="1"/>
        <v>0</v>
      </c>
      <c r="M31" s="12"/>
      <c r="N31" s="12"/>
    </row>
    <row r="32" spans="1:14" ht="64.5">
      <c r="A32" s="6">
        <v>4.12</v>
      </c>
      <c r="B32" s="28" t="s">
        <v>160</v>
      </c>
      <c r="C32" s="29" t="s">
        <v>58</v>
      </c>
      <c r="D32" s="4">
        <v>3</v>
      </c>
      <c r="E32" s="30" t="s">
        <v>67</v>
      </c>
      <c r="F32" s="5" t="s">
        <v>52</v>
      </c>
      <c r="G32" s="5" t="s">
        <v>53</v>
      </c>
      <c r="H32" s="5" t="s">
        <v>54</v>
      </c>
      <c r="I32" s="5" t="s">
        <v>55</v>
      </c>
      <c r="K32" s="12">
        <f t="shared" si="0"/>
        <v>0</v>
      </c>
      <c r="L32" s="12">
        <f t="shared" si="1"/>
        <v>0</v>
      </c>
      <c r="M32" s="12">
        <f t="shared" si="6"/>
        <v>0</v>
      </c>
      <c r="N32" s="12">
        <f t="shared" si="7"/>
        <v>0</v>
      </c>
    </row>
    <row r="34" spans="1:16" hidden="1">
      <c r="E34" s="2" t="s">
        <v>59</v>
      </c>
      <c r="G34" s="13">
        <f>AVERAGE(K21:K32)</f>
        <v>0.41666666666666669</v>
      </c>
      <c r="H34" s="13">
        <f>1-G34</f>
        <v>0.58333333333333326</v>
      </c>
    </row>
    <row r="35" spans="1:16" hidden="1">
      <c r="E35" s="4" t="s">
        <v>60</v>
      </c>
      <c r="F35" s="4"/>
      <c r="G35" s="13">
        <f>AVERAGE(L21:L32)</f>
        <v>0.58333333333333337</v>
      </c>
      <c r="H35" s="13">
        <f>1-G35</f>
        <v>0.41666666666666663</v>
      </c>
    </row>
    <row r="36" spans="1:16" hidden="1">
      <c r="E36" s="4" t="s">
        <v>61</v>
      </c>
      <c r="F36" s="4"/>
      <c r="G36" s="13">
        <f>AVERAGE(M21:M32)</f>
        <v>0.55555555555555558</v>
      </c>
      <c r="H36" s="13">
        <f>1-G36</f>
        <v>0.44444444444444442</v>
      </c>
    </row>
    <row r="37" spans="1:16" hidden="1">
      <c r="E37" s="4" t="s">
        <v>62</v>
      </c>
      <c r="F37" s="4"/>
      <c r="G37" s="13">
        <f>AVERAGE(N21:N32)</f>
        <v>0.19444444444444445</v>
      </c>
      <c r="H37" s="13">
        <f>1-G37</f>
        <v>0.80555555555555558</v>
      </c>
    </row>
    <row r="38" spans="1:16" hidden="1">
      <c r="E38" s="4" t="s">
        <v>63</v>
      </c>
      <c r="F38" s="4"/>
      <c r="G38" s="13">
        <f>AVERAGE(G34:G37)</f>
        <v>0.4375</v>
      </c>
      <c r="H38" s="13">
        <f>1-G38</f>
        <v>0.5625</v>
      </c>
    </row>
    <row r="39" spans="1:16" hidden="1">
      <c r="E39" s="4" t="s">
        <v>116</v>
      </c>
      <c r="F39" s="4"/>
      <c r="G39" s="23">
        <f>AVERAGE(L21:L27)</f>
        <v>0.5714285714285714</v>
      </c>
      <c r="H39" s="23">
        <f t="shared" ref="H39:H41" si="16">1-G39</f>
        <v>0.4285714285714286</v>
      </c>
    </row>
    <row r="40" spans="1:16" hidden="1">
      <c r="E40" s="4" t="s">
        <v>117</v>
      </c>
      <c r="F40" s="4"/>
      <c r="G40" s="23">
        <f>AVERAGE(L21:L31)</f>
        <v>0.63636363636363635</v>
      </c>
      <c r="H40" s="23">
        <f t="shared" si="16"/>
        <v>0.36363636363636365</v>
      </c>
    </row>
    <row r="41" spans="1:16" hidden="1">
      <c r="E41" s="4" t="s">
        <v>118</v>
      </c>
      <c r="F41" s="4"/>
      <c r="G41" s="23">
        <f>AVERAGE(L21:L32)</f>
        <v>0.58333333333333337</v>
      </c>
      <c r="H41" s="23">
        <f t="shared" si="16"/>
        <v>0.41666666666666663</v>
      </c>
    </row>
    <row r="43" spans="1:16" ht="30" customHeight="1">
      <c r="A43" s="37"/>
      <c r="B43" s="37"/>
      <c r="C43" s="37"/>
      <c r="D43" s="37"/>
      <c r="E43" s="37"/>
      <c r="F43" s="37"/>
      <c r="G43" s="37"/>
      <c r="H43" s="37"/>
      <c r="I43" s="37"/>
      <c r="J43" s="37"/>
      <c r="K43" s="37"/>
      <c r="L43" s="37"/>
      <c r="M43" s="37"/>
      <c r="N43" s="37"/>
      <c r="O43" s="37"/>
      <c r="P43" s="37"/>
    </row>
  </sheetData>
  <mergeCells count="4">
    <mergeCell ref="A1:I1"/>
    <mergeCell ref="A43:P43"/>
    <mergeCell ref="C5:D5"/>
    <mergeCell ref="C7:D7"/>
  </mergeCells>
  <pageMargins left="0.7" right="0.7" top="0.75" bottom="0.75" header="0.3" footer="0.3"/>
  <pageSetup scale="43"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33E63AE2-E78A-48CB-B3F5-7F83C908C31E}">
            <xm:f>Values!$A$8</xm:f>
            <x14:dxf>
              <fill>
                <patternFill>
                  <bgColor rgb="FF27AE60"/>
                </patternFill>
              </fill>
            </x14:dxf>
          </x14:cfRule>
          <x14:cfRule type="cellIs" priority="77" operator="equal" id="{C073896A-DFB5-41E9-9325-A7569799CC1A}">
            <xm:f>Values!$A$7</xm:f>
            <x14:dxf>
              <fill>
                <patternFill>
                  <bgColor rgb="FFF1C40F"/>
                </patternFill>
              </fill>
            </x14:dxf>
          </x14:cfRule>
          <x14:cfRule type="cellIs" priority="78" operator="equal" id="{CDE2AA70-49F8-4491-8D1A-9FEF68E6CEF2}">
            <xm:f>Values!$A$6</xm:f>
            <x14:dxf>
              <fill>
                <patternFill>
                  <bgColor rgb="FFF39C12"/>
                </patternFill>
              </fill>
            </x14:dxf>
          </x14:cfRule>
          <x14:cfRule type="cellIs" priority="79" operator="equal" id="{DFEE993F-7B72-4A12-8023-AF403BFAD8A5}">
            <xm:f>Values!$A$5</xm:f>
            <x14:dxf>
              <fill>
                <patternFill>
                  <bgColor rgb="FFE67E22"/>
                </patternFill>
              </fill>
            </x14:dxf>
          </x14:cfRule>
          <x14:cfRule type="cellIs" priority="80" operator="equal" id="{5DCB9DE7-D991-4800-8EF2-31981CCDD24F}">
            <xm:f>Values!$A$4</xm:f>
            <x14:dxf>
              <fill>
                <patternFill>
                  <bgColor rgb="FFE74C3C"/>
                </patternFill>
              </fill>
            </x14:dxf>
          </x14:cfRule>
          <xm:sqref>F21:F22 F30:F32 F24</xm:sqref>
        </x14:conditionalFormatting>
        <x14:conditionalFormatting xmlns:xm="http://schemas.microsoft.com/office/excel/2006/main">
          <x14:cfRule type="cellIs" priority="61" operator="equal" id="{C0ACF054-1770-49CA-9F6F-F7E4580F3C03}">
            <xm:f>Values!$A$15</xm:f>
            <x14:dxf>
              <fill>
                <patternFill>
                  <bgColor rgb="FF27AE60"/>
                </patternFill>
              </fill>
            </x14:dxf>
          </x14:cfRule>
          <x14:cfRule type="cellIs" priority="72" operator="equal" id="{D0AA6F1A-5D0D-44F7-AA3E-164E075FB18D}">
            <xm:f>Values!$A$14</xm:f>
            <x14:dxf>
              <fill>
                <patternFill>
                  <bgColor rgb="FFF1C40F"/>
                </patternFill>
              </fill>
            </x14:dxf>
          </x14:cfRule>
          <x14:cfRule type="cellIs" priority="73" operator="equal" id="{B1858E8C-91DB-4CCB-B4A1-5DC052BDE372}">
            <xm:f>Values!$A$13</xm:f>
            <x14:dxf>
              <fill>
                <patternFill>
                  <bgColor rgb="FFF39C12"/>
                </patternFill>
              </fill>
            </x14:dxf>
          </x14:cfRule>
          <x14:cfRule type="cellIs" priority="74" operator="equal" id="{19D07A27-E9F5-475C-AA48-0E8655585F16}">
            <xm:f>Values!$A$12</xm:f>
            <x14:dxf>
              <fill>
                <patternFill>
                  <bgColor rgb="FFE67E22"/>
                </patternFill>
              </fill>
            </x14:dxf>
          </x14:cfRule>
          <x14:cfRule type="cellIs" priority="75" operator="equal" id="{42893A7D-6B08-42DF-A767-06E280346CFB}">
            <xm:f>Values!$A$11</xm:f>
            <x14:dxf>
              <fill>
                <patternFill>
                  <bgColor rgb="FFE74C3C"/>
                </patternFill>
              </fill>
            </x14:dxf>
          </x14:cfRule>
          <xm:sqref>G21:G22 G30:G32 G24</xm:sqref>
        </x14:conditionalFormatting>
        <x14:conditionalFormatting xmlns:xm="http://schemas.microsoft.com/office/excel/2006/main">
          <x14:cfRule type="cellIs" priority="62" operator="equal" id="{8A3DA9B7-0508-4CCD-9182-6C85E15AB099}">
            <xm:f>Values!$A$22</xm:f>
            <x14:dxf>
              <fill>
                <patternFill>
                  <bgColor rgb="FF27B060"/>
                </patternFill>
              </fill>
            </x14:dxf>
          </x14:cfRule>
          <x14:cfRule type="cellIs" priority="68" operator="equal" id="{B3118012-C44B-470D-858A-4DE29D2FFCC0}">
            <xm:f>Values!$A$21</xm:f>
            <x14:dxf>
              <fill>
                <patternFill>
                  <bgColor rgb="FFF1C40F"/>
                </patternFill>
              </fill>
            </x14:dxf>
          </x14:cfRule>
          <x14:cfRule type="cellIs" priority="69" operator="equal" id="{DCAA0AF6-ECDC-4DD1-A7C0-623651CD0153}">
            <xm:f>Values!$A$20</xm:f>
            <x14:dxf>
              <fill>
                <patternFill>
                  <bgColor rgb="FFF39C12"/>
                </patternFill>
              </fill>
            </x14:dxf>
          </x14:cfRule>
          <x14:cfRule type="cellIs" priority="70" operator="equal" id="{8B7F3A0B-F1CB-4C48-B1DD-9FB020094833}">
            <xm:f>Values!$A$19</xm:f>
            <x14:dxf>
              <fill>
                <patternFill>
                  <bgColor rgb="FFE67E22"/>
                </patternFill>
              </fill>
            </x14:dxf>
          </x14:cfRule>
          <x14:cfRule type="cellIs" priority="71" operator="equal" id="{A45C4282-D46A-401C-9DE5-4043F0E39012}">
            <xm:f>Values!$A$18</xm:f>
            <x14:dxf>
              <fill>
                <patternFill>
                  <bgColor rgb="FFE74C3C"/>
                </patternFill>
              </fill>
            </x14:dxf>
          </x14:cfRule>
          <xm:sqref>H30 H24 H32</xm:sqref>
        </x14:conditionalFormatting>
        <x14:conditionalFormatting xmlns:xm="http://schemas.microsoft.com/office/excel/2006/main">
          <x14:cfRule type="cellIs" priority="63" operator="equal" id="{9991C59A-A97D-4CF4-9A28-89DC3E9E3E3A}">
            <xm:f>Values!$A$29</xm:f>
            <x14:dxf>
              <fill>
                <patternFill>
                  <bgColor rgb="FF27AE60"/>
                </patternFill>
              </fill>
            </x14:dxf>
          </x14:cfRule>
          <x14:cfRule type="cellIs" priority="65" operator="equal" id="{E4CE2749-20BE-4210-B349-7BAB8595783F}">
            <xm:f>Values!$A$27</xm:f>
            <x14:dxf>
              <fill>
                <patternFill>
                  <bgColor rgb="FFF39C12"/>
                </patternFill>
              </fill>
            </x14:dxf>
          </x14:cfRule>
          <x14:cfRule type="cellIs" priority="66" operator="equal" id="{1F9894B3-5858-4103-A229-219A32F3B386}">
            <xm:f>Values!$A$26</xm:f>
            <x14:dxf>
              <fill>
                <patternFill>
                  <bgColor rgb="FFE67E22"/>
                </patternFill>
              </fill>
            </x14:dxf>
          </x14:cfRule>
          <x14:cfRule type="cellIs" priority="67" operator="equal" id="{3672AA8E-EC42-4DC5-809D-D45E41FE485E}">
            <xm:f>Values!$A$25</xm:f>
            <x14:dxf>
              <fill>
                <patternFill>
                  <bgColor rgb="FFE74C3C"/>
                </patternFill>
              </fill>
            </x14:dxf>
          </x14:cfRule>
          <xm:sqref>I30 I24 I32</xm:sqref>
        </x14:conditionalFormatting>
        <x14:conditionalFormatting xmlns:xm="http://schemas.microsoft.com/office/excel/2006/main">
          <x14:cfRule type="cellIs" priority="64" operator="equal" id="{7556E504-F748-46C1-941E-568257ADE9C1}">
            <xm:f>Values!$A$28</xm:f>
            <x14:dxf>
              <fill>
                <patternFill>
                  <bgColor rgb="FFF1C40F"/>
                </patternFill>
              </fill>
            </x14:dxf>
          </x14:cfRule>
          <xm:sqref>I30 I24 I32</xm:sqref>
        </x14:conditionalFormatting>
        <x14:conditionalFormatting xmlns:xm="http://schemas.microsoft.com/office/excel/2006/main">
          <x14:cfRule type="cellIs" priority="56" operator="equal" id="{869F810F-017A-48F7-A64F-E8E6C3817D90}">
            <xm:f>Values!$A$8</xm:f>
            <x14:dxf>
              <fill>
                <patternFill>
                  <bgColor rgb="FF27AE60"/>
                </patternFill>
              </fill>
            </x14:dxf>
          </x14:cfRule>
          <x14:cfRule type="cellIs" priority="57" operator="equal" id="{16B310B9-A774-4F36-9F45-01B7243B8FFB}">
            <xm:f>Values!$A$7</xm:f>
            <x14:dxf>
              <fill>
                <patternFill>
                  <bgColor rgb="FFF1C40F"/>
                </patternFill>
              </fill>
            </x14:dxf>
          </x14:cfRule>
          <x14:cfRule type="cellIs" priority="58" operator="equal" id="{B052E2F7-F48E-4D0A-A086-5052A0944E13}">
            <xm:f>Values!$A$6</xm:f>
            <x14:dxf>
              <fill>
                <patternFill>
                  <bgColor rgb="FFF39C12"/>
                </patternFill>
              </fill>
            </x14:dxf>
          </x14:cfRule>
          <x14:cfRule type="cellIs" priority="59" operator="equal" id="{35A72A67-D222-41EF-8C5E-C81A976AF261}">
            <xm:f>Values!$A$5</xm:f>
            <x14:dxf>
              <fill>
                <patternFill>
                  <bgColor rgb="FFE67E22"/>
                </patternFill>
              </fill>
            </x14:dxf>
          </x14:cfRule>
          <x14:cfRule type="cellIs" priority="60" operator="equal" id="{D7E8F369-15A6-436D-8D02-E8745AE9BE7B}">
            <xm:f>Values!$A$4</xm:f>
            <x14:dxf>
              <fill>
                <patternFill>
                  <bgColor rgb="FFE74C3C"/>
                </patternFill>
              </fill>
            </x14:dxf>
          </x14:cfRule>
          <xm:sqref>F25</xm:sqref>
        </x14:conditionalFormatting>
        <x14:conditionalFormatting xmlns:xm="http://schemas.microsoft.com/office/excel/2006/main">
          <x14:cfRule type="cellIs" priority="41" operator="equal" id="{74939938-0DBC-4283-B509-4AC7DBF0C833}">
            <xm:f>Values!$A$15</xm:f>
            <x14:dxf>
              <fill>
                <patternFill>
                  <bgColor rgb="FF27AE60"/>
                </patternFill>
              </fill>
            </x14:dxf>
          </x14:cfRule>
          <x14:cfRule type="cellIs" priority="52" operator="equal" id="{60BC1358-B49B-4DDA-8BCC-AD95AB65C256}">
            <xm:f>Values!$A$14</xm:f>
            <x14:dxf>
              <fill>
                <patternFill>
                  <bgColor rgb="FFF1C40F"/>
                </patternFill>
              </fill>
            </x14:dxf>
          </x14:cfRule>
          <x14:cfRule type="cellIs" priority="53" operator="equal" id="{A8F45FE4-9DF8-4037-B1BC-20F100150E3A}">
            <xm:f>Values!$A$13</xm:f>
            <x14:dxf>
              <fill>
                <patternFill>
                  <bgColor rgb="FFF39C12"/>
                </patternFill>
              </fill>
            </x14:dxf>
          </x14:cfRule>
          <x14:cfRule type="cellIs" priority="54" operator="equal" id="{F3D52F7D-56B0-46C7-BAD8-4CDF80EFD612}">
            <xm:f>Values!$A$12</xm:f>
            <x14:dxf>
              <fill>
                <patternFill>
                  <bgColor rgb="FFE67E22"/>
                </patternFill>
              </fill>
            </x14:dxf>
          </x14:cfRule>
          <x14:cfRule type="cellIs" priority="55" operator="equal" id="{86FC4EC3-E3B0-42CD-9FB2-7AB588B2FE64}">
            <xm:f>Values!$A$11</xm:f>
            <x14:dxf>
              <fill>
                <patternFill>
                  <bgColor rgb="FFE74C3C"/>
                </patternFill>
              </fill>
            </x14:dxf>
          </x14:cfRule>
          <xm:sqref>G25</xm:sqref>
        </x14:conditionalFormatting>
        <x14:conditionalFormatting xmlns:xm="http://schemas.microsoft.com/office/excel/2006/main">
          <x14:cfRule type="cellIs" priority="42" operator="equal" id="{14607A3A-5E06-4268-8B84-8031D33F5220}">
            <xm:f>Values!$A$22</xm:f>
            <x14:dxf>
              <fill>
                <patternFill>
                  <bgColor rgb="FF27B060"/>
                </patternFill>
              </fill>
            </x14:dxf>
          </x14:cfRule>
          <x14:cfRule type="cellIs" priority="48" operator="equal" id="{6CB6AA84-F6E2-40BB-8F30-224AE308CCC6}">
            <xm:f>Values!$A$21</xm:f>
            <x14:dxf>
              <fill>
                <patternFill>
                  <bgColor rgb="FFF1C40F"/>
                </patternFill>
              </fill>
            </x14:dxf>
          </x14:cfRule>
          <x14:cfRule type="cellIs" priority="49" operator="equal" id="{4E57458B-13FA-42CC-8015-251D7DC5A72E}">
            <xm:f>Values!$A$20</xm:f>
            <x14:dxf>
              <fill>
                <patternFill>
                  <bgColor rgb="FFF39C12"/>
                </patternFill>
              </fill>
            </x14:dxf>
          </x14:cfRule>
          <x14:cfRule type="cellIs" priority="50" operator="equal" id="{D583189E-BCF8-4267-80BB-766354205CCD}">
            <xm:f>Values!$A$19</xm:f>
            <x14:dxf>
              <fill>
                <patternFill>
                  <bgColor rgb="FFE67E22"/>
                </patternFill>
              </fill>
            </x14:dxf>
          </x14:cfRule>
          <x14:cfRule type="cellIs" priority="51" operator="equal" id="{1CC6692B-3FDC-446B-B00E-27991985C110}">
            <xm:f>Values!$A$18</xm:f>
            <x14:dxf>
              <fill>
                <patternFill>
                  <bgColor rgb="FFE74C3C"/>
                </patternFill>
              </fill>
            </x14:dxf>
          </x14:cfRule>
          <xm:sqref>H25</xm:sqref>
        </x14:conditionalFormatting>
        <x14:conditionalFormatting xmlns:xm="http://schemas.microsoft.com/office/excel/2006/main">
          <x14:cfRule type="cellIs" priority="43" operator="equal" id="{5F3AA264-FFBC-44F2-80C1-1DA454D33262}">
            <xm:f>Values!$A$29</xm:f>
            <x14:dxf>
              <fill>
                <patternFill>
                  <bgColor rgb="FF27AE60"/>
                </patternFill>
              </fill>
            </x14:dxf>
          </x14:cfRule>
          <x14:cfRule type="cellIs" priority="45" operator="equal" id="{E4B73087-0FB2-4305-8365-D62705EDE7C4}">
            <xm:f>Values!$A$27</xm:f>
            <x14:dxf>
              <fill>
                <patternFill>
                  <bgColor rgb="FFF39C12"/>
                </patternFill>
              </fill>
            </x14:dxf>
          </x14:cfRule>
          <x14:cfRule type="cellIs" priority="46" operator="equal" id="{FADE1D24-7867-4C79-A2FE-A1BA66A891DA}">
            <xm:f>Values!$A$26</xm:f>
            <x14:dxf>
              <fill>
                <patternFill>
                  <bgColor rgb="FFE67E22"/>
                </patternFill>
              </fill>
            </x14:dxf>
          </x14:cfRule>
          <x14:cfRule type="cellIs" priority="47" operator="equal" id="{2A6FF309-EB58-4DBF-85B4-FA78B38681AC}">
            <xm:f>Values!$A$25</xm:f>
            <x14:dxf>
              <fill>
                <patternFill>
                  <bgColor rgb="FFE74C3C"/>
                </patternFill>
              </fill>
            </x14:dxf>
          </x14:cfRule>
          <xm:sqref>I25</xm:sqref>
        </x14:conditionalFormatting>
        <x14:conditionalFormatting xmlns:xm="http://schemas.microsoft.com/office/excel/2006/main">
          <x14:cfRule type="cellIs" priority="44" operator="equal" id="{A980DD3D-F6CF-46A6-8EF5-32E2F4F01168}">
            <xm:f>Values!$A$28</xm:f>
            <x14:dxf>
              <fill>
                <patternFill>
                  <bgColor rgb="FFF1C40F"/>
                </patternFill>
              </fill>
            </x14:dxf>
          </x14:cfRule>
          <xm:sqref>I25</xm:sqref>
        </x14:conditionalFormatting>
        <x14:conditionalFormatting xmlns:xm="http://schemas.microsoft.com/office/excel/2006/main">
          <x14:cfRule type="cellIs" priority="36" operator="equal" id="{5F713D16-6C0C-4996-AF4A-98D30C225C47}">
            <xm:f>Values!$A$8</xm:f>
            <x14:dxf>
              <fill>
                <patternFill>
                  <bgColor rgb="FF27AE60"/>
                </patternFill>
              </fill>
            </x14:dxf>
          </x14:cfRule>
          <x14:cfRule type="cellIs" priority="37" operator="equal" id="{F427F4FF-C861-443C-A865-14626C26B40D}">
            <xm:f>Values!$A$7</xm:f>
            <x14:dxf>
              <fill>
                <patternFill>
                  <bgColor rgb="FFF1C40F"/>
                </patternFill>
              </fill>
            </x14:dxf>
          </x14:cfRule>
          <x14:cfRule type="cellIs" priority="38" operator="equal" id="{081B2419-5D73-4134-A83B-B74F8FE3F7E9}">
            <xm:f>Values!$A$6</xm:f>
            <x14:dxf>
              <fill>
                <patternFill>
                  <bgColor rgb="FFF39C12"/>
                </patternFill>
              </fill>
            </x14:dxf>
          </x14:cfRule>
          <x14:cfRule type="cellIs" priority="39" operator="equal" id="{B9F8480D-F5E7-43F3-A5D4-24F269F9201C}">
            <xm:f>Values!$A$5</xm:f>
            <x14:dxf>
              <fill>
                <patternFill>
                  <bgColor rgb="FFE67E22"/>
                </patternFill>
              </fill>
            </x14:dxf>
          </x14:cfRule>
          <x14:cfRule type="cellIs" priority="40" operator="equal" id="{BD330313-DE68-4051-9D49-386E306DF2FF}">
            <xm:f>Values!$A$4</xm:f>
            <x14:dxf>
              <fill>
                <patternFill>
                  <bgColor rgb="FFE74C3C"/>
                </patternFill>
              </fill>
            </x14:dxf>
          </x14:cfRule>
          <xm:sqref>F26:F29</xm:sqref>
        </x14:conditionalFormatting>
        <x14:conditionalFormatting xmlns:xm="http://schemas.microsoft.com/office/excel/2006/main">
          <x14:cfRule type="cellIs" priority="21" operator="equal" id="{FD9DE12D-B449-4EF8-AE3C-734C8C6F9629}">
            <xm:f>Values!$A$15</xm:f>
            <x14:dxf>
              <fill>
                <patternFill>
                  <bgColor rgb="FF27AE60"/>
                </patternFill>
              </fill>
            </x14:dxf>
          </x14:cfRule>
          <x14:cfRule type="cellIs" priority="32" operator="equal" id="{81015D2D-BAED-41EA-BC01-B2174DCC1AE9}">
            <xm:f>Values!$A$14</xm:f>
            <x14:dxf>
              <fill>
                <patternFill>
                  <bgColor rgb="FFF1C40F"/>
                </patternFill>
              </fill>
            </x14:dxf>
          </x14:cfRule>
          <x14:cfRule type="cellIs" priority="33" operator="equal" id="{DBD0B0BC-6E15-4C23-9A91-35E5E57CF89D}">
            <xm:f>Values!$A$13</xm:f>
            <x14:dxf>
              <fill>
                <patternFill>
                  <bgColor rgb="FFF39C12"/>
                </patternFill>
              </fill>
            </x14:dxf>
          </x14:cfRule>
          <x14:cfRule type="cellIs" priority="34" operator="equal" id="{935E34B3-9E12-4C4D-9A01-26A81E81B253}">
            <xm:f>Values!$A$12</xm:f>
            <x14:dxf>
              <fill>
                <patternFill>
                  <bgColor rgb="FFE67E22"/>
                </patternFill>
              </fill>
            </x14:dxf>
          </x14:cfRule>
          <x14:cfRule type="cellIs" priority="35" operator="equal" id="{3644D144-498C-4084-A1F6-6C294A9E4866}">
            <xm:f>Values!$A$11</xm:f>
            <x14:dxf>
              <fill>
                <patternFill>
                  <bgColor rgb="FFE74C3C"/>
                </patternFill>
              </fill>
            </x14:dxf>
          </x14:cfRule>
          <xm:sqref>G26:G29</xm:sqref>
        </x14:conditionalFormatting>
        <x14:conditionalFormatting xmlns:xm="http://schemas.microsoft.com/office/excel/2006/main">
          <x14:cfRule type="cellIs" priority="22" operator="equal" id="{B8CCF04E-03ED-4F12-8638-C67469E0847F}">
            <xm:f>Values!$A$22</xm:f>
            <x14:dxf>
              <fill>
                <patternFill>
                  <bgColor rgb="FF27B060"/>
                </patternFill>
              </fill>
            </x14:dxf>
          </x14:cfRule>
          <x14:cfRule type="cellIs" priority="28" operator="equal" id="{3483DD06-2F86-47B0-A7AA-70B596006B48}">
            <xm:f>Values!$A$21</xm:f>
            <x14:dxf>
              <fill>
                <patternFill>
                  <bgColor rgb="FFF1C40F"/>
                </patternFill>
              </fill>
            </x14:dxf>
          </x14:cfRule>
          <x14:cfRule type="cellIs" priority="29" operator="equal" id="{5E9811FB-7597-4E1A-BB8B-CEA7D6CA0F71}">
            <xm:f>Values!$A$20</xm:f>
            <x14:dxf>
              <fill>
                <patternFill>
                  <bgColor rgb="FFF39C12"/>
                </patternFill>
              </fill>
            </x14:dxf>
          </x14:cfRule>
          <x14:cfRule type="cellIs" priority="30" operator="equal" id="{63C8E67D-1E1C-494A-97F6-04E44B47563A}">
            <xm:f>Values!$A$19</xm:f>
            <x14:dxf>
              <fill>
                <patternFill>
                  <bgColor rgb="FFE67E22"/>
                </patternFill>
              </fill>
            </x14:dxf>
          </x14:cfRule>
          <x14:cfRule type="cellIs" priority="31" operator="equal" id="{F7514CA8-1F35-4D12-AE28-B6AECB71B733}">
            <xm:f>Values!$A$18</xm:f>
            <x14:dxf>
              <fill>
                <patternFill>
                  <bgColor rgb="FFE74C3C"/>
                </patternFill>
              </fill>
            </x14:dxf>
          </x14:cfRule>
          <xm:sqref>H26:H29</xm:sqref>
        </x14:conditionalFormatting>
        <x14:conditionalFormatting xmlns:xm="http://schemas.microsoft.com/office/excel/2006/main">
          <x14:cfRule type="cellIs" priority="23" operator="equal" id="{0E9E6CB7-787E-49BA-8ED1-3B5FEE6F931C}">
            <xm:f>Values!$A$29</xm:f>
            <x14:dxf>
              <fill>
                <patternFill>
                  <bgColor rgb="FF27AE60"/>
                </patternFill>
              </fill>
            </x14:dxf>
          </x14:cfRule>
          <x14:cfRule type="cellIs" priority="25" operator="equal" id="{3AF1CB15-B4F3-4058-B1FE-2CF0B82CF9E5}">
            <xm:f>Values!$A$27</xm:f>
            <x14:dxf>
              <fill>
                <patternFill>
                  <bgColor rgb="FFF39C12"/>
                </patternFill>
              </fill>
            </x14:dxf>
          </x14:cfRule>
          <x14:cfRule type="cellIs" priority="26" operator="equal" id="{68DCB13D-041B-4DC7-875C-AE7BC06503DF}">
            <xm:f>Values!$A$26</xm:f>
            <x14:dxf>
              <fill>
                <patternFill>
                  <bgColor rgb="FFE67E22"/>
                </patternFill>
              </fill>
            </x14:dxf>
          </x14:cfRule>
          <x14:cfRule type="cellIs" priority="27" operator="equal" id="{02CAB047-AD7C-4041-B52F-89F84123C3C8}">
            <xm:f>Values!$A$25</xm:f>
            <x14:dxf>
              <fill>
                <patternFill>
                  <bgColor rgb="FFE74C3C"/>
                </patternFill>
              </fill>
            </x14:dxf>
          </x14:cfRule>
          <xm:sqref>I26:I29</xm:sqref>
        </x14:conditionalFormatting>
        <x14:conditionalFormatting xmlns:xm="http://schemas.microsoft.com/office/excel/2006/main">
          <x14:cfRule type="cellIs" priority="24" operator="equal" id="{5D860617-874D-49B2-9C77-1CFB71ADD13F}">
            <xm:f>Values!$A$28</xm:f>
            <x14:dxf>
              <fill>
                <patternFill>
                  <bgColor rgb="FFF1C40F"/>
                </patternFill>
              </fill>
            </x14:dxf>
          </x14:cfRule>
          <xm:sqref>I26:I29</xm:sqref>
        </x14:conditionalFormatting>
        <x14:conditionalFormatting xmlns:xm="http://schemas.microsoft.com/office/excel/2006/main">
          <x14:cfRule type="cellIs" priority="16" operator="equal" id="{66DD2E51-CD04-4387-9AC9-B74A16368C43}">
            <xm:f>Values!$A$8</xm:f>
            <x14:dxf>
              <fill>
                <patternFill>
                  <bgColor rgb="FF27AE60"/>
                </patternFill>
              </fill>
            </x14:dxf>
          </x14:cfRule>
          <x14:cfRule type="cellIs" priority="17" operator="equal" id="{98663F9D-1FBF-4F2C-8410-9E009A1B7EE9}">
            <xm:f>Values!$A$7</xm:f>
            <x14:dxf>
              <fill>
                <patternFill>
                  <bgColor rgb="FFF1C40F"/>
                </patternFill>
              </fill>
            </x14:dxf>
          </x14:cfRule>
          <x14:cfRule type="cellIs" priority="18" operator="equal" id="{2D92A3D5-3897-4FAD-892B-45EB329B7C48}">
            <xm:f>Values!$A$6</xm:f>
            <x14:dxf>
              <fill>
                <patternFill>
                  <bgColor rgb="FFF39C12"/>
                </patternFill>
              </fill>
            </x14:dxf>
          </x14:cfRule>
          <x14:cfRule type="cellIs" priority="19" operator="equal" id="{2D4347E5-9E97-4546-8432-351E4EB6545F}">
            <xm:f>Values!$A$5</xm:f>
            <x14:dxf>
              <fill>
                <patternFill>
                  <bgColor rgb="FFE67E22"/>
                </patternFill>
              </fill>
            </x14:dxf>
          </x14:cfRule>
          <x14:cfRule type="cellIs" priority="20" operator="equal" id="{34C82AA9-C117-4826-9C03-C6E4FAF8C34F}">
            <xm:f>Values!$A$4</xm:f>
            <x14:dxf>
              <fill>
                <patternFill>
                  <bgColor rgb="FFE74C3C"/>
                </patternFill>
              </fill>
            </x14:dxf>
          </x14:cfRule>
          <xm:sqref>F23</xm:sqref>
        </x14:conditionalFormatting>
        <x14:conditionalFormatting xmlns:xm="http://schemas.microsoft.com/office/excel/2006/main">
          <x14:cfRule type="cellIs" priority="1" operator="equal" id="{7111E94F-09F1-4D09-A558-1288D85E3761}">
            <xm:f>Values!$A$15</xm:f>
            <x14:dxf>
              <fill>
                <patternFill>
                  <bgColor rgb="FF27AE60"/>
                </patternFill>
              </fill>
            </x14:dxf>
          </x14:cfRule>
          <x14:cfRule type="cellIs" priority="12" operator="equal" id="{F90F7EE6-124B-430A-A74B-8EBA928CEEFD}">
            <xm:f>Values!$A$14</xm:f>
            <x14:dxf>
              <fill>
                <patternFill>
                  <bgColor rgb="FFF1C40F"/>
                </patternFill>
              </fill>
            </x14:dxf>
          </x14:cfRule>
          <x14:cfRule type="cellIs" priority="13" operator="equal" id="{BE511477-37DE-4CF4-954E-799047A03572}">
            <xm:f>Values!$A$13</xm:f>
            <x14:dxf>
              <fill>
                <patternFill>
                  <bgColor rgb="FFF39C12"/>
                </patternFill>
              </fill>
            </x14:dxf>
          </x14:cfRule>
          <x14:cfRule type="cellIs" priority="14" operator="equal" id="{66D53AF4-8C1B-4DD6-A239-6F6F6364673E}">
            <xm:f>Values!$A$12</xm:f>
            <x14:dxf>
              <fill>
                <patternFill>
                  <bgColor rgb="FFE67E22"/>
                </patternFill>
              </fill>
            </x14:dxf>
          </x14:cfRule>
          <x14:cfRule type="cellIs" priority="15" operator="equal" id="{E6B97C3E-3F1C-4D08-9278-386D7F233022}">
            <xm:f>Values!$A$11</xm:f>
            <x14:dxf>
              <fill>
                <patternFill>
                  <bgColor rgb="FFE74C3C"/>
                </patternFill>
              </fill>
            </x14:dxf>
          </x14:cfRule>
          <xm:sqref>G23</xm:sqref>
        </x14:conditionalFormatting>
        <x14:conditionalFormatting xmlns:xm="http://schemas.microsoft.com/office/excel/2006/main">
          <x14:cfRule type="cellIs" priority="2" operator="equal" id="{74E8A586-A968-4D1D-869C-DF22B855CDF7}">
            <xm:f>Values!$A$22</xm:f>
            <x14:dxf>
              <fill>
                <patternFill>
                  <bgColor rgb="FF27B060"/>
                </patternFill>
              </fill>
            </x14:dxf>
          </x14:cfRule>
          <x14:cfRule type="cellIs" priority="8" operator="equal" id="{6F948B10-15ED-493C-86FA-DCF9C7878861}">
            <xm:f>Values!$A$21</xm:f>
            <x14:dxf>
              <fill>
                <patternFill>
                  <bgColor rgb="FFF1C40F"/>
                </patternFill>
              </fill>
            </x14:dxf>
          </x14:cfRule>
          <x14:cfRule type="cellIs" priority="9" operator="equal" id="{E6778963-4C42-4104-BDD0-29A6952616F4}">
            <xm:f>Values!$A$20</xm:f>
            <x14:dxf>
              <fill>
                <patternFill>
                  <bgColor rgb="FFF39C12"/>
                </patternFill>
              </fill>
            </x14:dxf>
          </x14:cfRule>
          <x14:cfRule type="cellIs" priority="10" operator="equal" id="{6E365D1A-3383-46C3-B15D-AAAEB6ACC6E7}">
            <xm:f>Values!$A$19</xm:f>
            <x14:dxf>
              <fill>
                <patternFill>
                  <bgColor rgb="FFE67E22"/>
                </patternFill>
              </fill>
            </x14:dxf>
          </x14:cfRule>
          <x14:cfRule type="cellIs" priority="11" operator="equal" id="{3DEA4796-AA03-4628-B7F2-572AD847CB7E}">
            <xm:f>Values!$A$18</xm:f>
            <x14:dxf>
              <fill>
                <patternFill>
                  <bgColor rgb="FFE74C3C"/>
                </patternFill>
              </fill>
            </x14:dxf>
          </x14:cfRule>
          <xm:sqref>H23</xm:sqref>
        </x14:conditionalFormatting>
        <x14:conditionalFormatting xmlns:xm="http://schemas.microsoft.com/office/excel/2006/main">
          <x14:cfRule type="cellIs" priority="3" operator="equal" id="{E360041E-E201-48E9-B94D-6A7AD9300BF5}">
            <xm:f>Values!$A$29</xm:f>
            <x14:dxf>
              <fill>
                <patternFill>
                  <bgColor rgb="FF27AE60"/>
                </patternFill>
              </fill>
            </x14:dxf>
          </x14:cfRule>
          <x14:cfRule type="cellIs" priority="5" operator="equal" id="{92FB35BB-BA2F-4626-A854-40E83CFDF696}">
            <xm:f>Values!$A$27</xm:f>
            <x14:dxf>
              <fill>
                <patternFill>
                  <bgColor rgb="FFF39C12"/>
                </patternFill>
              </fill>
            </x14:dxf>
          </x14:cfRule>
          <x14:cfRule type="cellIs" priority="6" operator="equal" id="{F3738EEC-2880-4479-ADD9-A4D82C4B64A6}">
            <xm:f>Values!$A$26</xm:f>
            <x14:dxf>
              <fill>
                <patternFill>
                  <bgColor rgb="FFE67E22"/>
                </patternFill>
              </fill>
            </x14:dxf>
          </x14:cfRule>
          <x14:cfRule type="cellIs" priority="7" operator="equal" id="{720EDB5D-55B1-4A7B-8574-888552EFE380}">
            <xm:f>Values!$A$25</xm:f>
            <x14:dxf>
              <fill>
                <patternFill>
                  <bgColor rgb="FFE74C3C"/>
                </patternFill>
              </fill>
            </x14:dxf>
          </x14:cfRule>
          <xm:sqref>I23</xm:sqref>
        </x14:conditionalFormatting>
        <x14:conditionalFormatting xmlns:xm="http://schemas.microsoft.com/office/excel/2006/main">
          <x14:cfRule type="cellIs" priority="4" operator="equal" id="{D3C570B5-A061-427D-8452-99CE377219AC}">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I23:I30 I32</xm:sqref>
        </x14:dataValidation>
        <x14:dataValidation type="list" allowBlank="1" showInputMessage="1" showErrorMessage="1">
          <x14:formula1>
            <xm:f>Values!$A$18:$A$22</xm:f>
          </x14:formula1>
          <xm:sqref>H23:H30 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4.7109375"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283</v>
      </c>
      <c r="B1" s="32"/>
      <c r="C1" s="32"/>
      <c r="D1" s="32"/>
      <c r="E1" s="32"/>
      <c r="F1" s="32"/>
      <c r="G1" s="32"/>
      <c r="H1" s="32"/>
      <c r="I1" s="32"/>
    </row>
    <row r="3" spans="1:9">
      <c r="C3"/>
      <c r="D3"/>
    </row>
    <row r="4" spans="1:9">
      <c r="C4"/>
      <c r="D4"/>
    </row>
    <row r="5" spans="1:9">
      <c r="C5" s="33" t="s">
        <v>46</v>
      </c>
      <c r="D5" s="33"/>
      <c r="E5" s="21">
        <f>G32</f>
        <v>0.41145833333333331</v>
      </c>
    </row>
    <row r="6" spans="1:9">
      <c r="C6"/>
      <c r="D6"/>
    </row>
    <row r="7" spans="1:9">
      <c r="C7" s="41" t="s">
        <v>47</v>
      </c>
      <c r="D7" s="41"/>
      <c r="E7" s="20">
        <f>H32</f>
        <v>0.58854166666666674</v>
      </c>
    </row>
    <row r="20" spans="1:14" s="19" customFormat="1" ht="30">
      <c r="A20" s="15" t="s">
        <v>2</v>
      </c>
      <c r="B20" s="15" t="s">
        <v>92</v>
      </c>
      <c r="C20" s="15" t="s">
        <v>48</v>
      </c>
      <c r="D20" s="18" t="s">
        <v>115</v>
      </c>
      <c r="E20" s="15" t="s">
        <v>3</v>
      </c>
      <c r="F20" s="15" t="s">
        <v>49</v>
      </c>
      <c r="G20" s="15" t="s">
        <v>7</v>
      </c>
      <c r="H20" s="18" t="s">
        <v>50</v>
      </c>
      <c r="I20" s="15" t="s">
        <v>11</v>
      </c>
    </row>
    <row r="21" spans="1:14" ht="90">
      <c r="A21" s="6">
        <v>5.0999999999999996</v>
      </c>
      <c r="B21" s="28" t="s">
        <v>161</v>
      </c>
      <c r="C21" s="29" t="s">
        <v>51</v>
      </c>
      <c r="D21" s="4" t="s">
        <v>114</v>
      </c>
      <c r="E21" s="30" t="s">
        <v>309</v>
      </c>
      <c r="F21" s="5" t="s">
        <v>75</v>
      </c>
      <c r="G21" s="5" t="s">
        <v>78</v>
      </c>
      <c r="H21" s="31" t="s">
        <v>57</v>
      </c>
      <c r="I21" s="31" t="s">
        <v>57</v>
      </c>
      <c r="K21" s="12">
        <f t="shared" ref="K21:K22" si="0">IF(F21="No Policy",0,IF(F21="Informal Policy",0.25,IF(F21="Partial Written Policy",0.5,IF(F21="Written Policy",0.75,IF(F21="Approved Written Policy",1,"INVALID")))))</f>
        <v>1</v>
      </c>
      <c r="L21" s="12">
        <f t="shared" ref="L21:L22" si="1">IF(G21="Not Implemented",0,IF(G21="Parts of Policy Implemented",0.25,IF(G21="Implemented on Some Systems",0.5,IF(G21="Implemented on Most Systems",0.75,IF(G21="Implemented on All Systems",1,"INVALID")))))</f>
        <v>0.5</v>
      </c>
      <c r="M21" s="12"/>
      <c r="N21" s="12"/>
    </row>
    <row r="22" spans="1:14" ht="45">
      <c r="A22" s="6">
        <v>5.2</v>
      </c>
      <c r="B22" s="28" t="s">
        <v>162</v>
      </c>
      <c r="C22" s="29" t="s">
        <v>58</v>
      </c>
      <c r="D22" s="4" t="s">
        <v>114</v>
      </c>
      <c r="E22" s="30" t="s">
        <v>66</v>
      </c>
      <c r="F22" s="5" t="s">
        <v>74</v>
      </c>
      <c r="G22" s="5" t="s">
        <v>77</v>
      </c>
      <c r="H22" s="5" t="s">
        <v>54</v>
      </c>
      <c r="I22" s="5" t="s">
        <v>55</v>
      </c>
      <c r="K22" s="12">
        <f t="shared" si="0"/>
        <v>0.75</v>
      </c>
      <c r="L22" s="12">
        <f t="shared" si="1"/>
        <v>0.25</v>
      </c>
      <c r="M22" s="12">
        <f t="shared" ref="M22" si="2">IF(H22="Not Automated",0,IF(H22="Parts of Policy Automated",0.25,IF(H22="Automated on Some Systems",0.5,IF(H22="Automated on Most Systems",0.75,IF(H22="Automated on All Systems",1,"INVALID")))))</f>
        <v>0</v>
      </c>
      <c r="N22" s="12">
        <f t="shared" ref="N22" si="3">IF(I22="Not Reported",0,IF(I22="Parts of Policy Reported",0.25,IF(I22="Reported on Some Systems",0.5,IF(I22="Reported on Most Systems",0.75,IF(I22="Reported on All Systems",1,"INVALID")))))</f>
        <v>0</v>
      </c>
    </row>
    <row r="23" spans="1:14" ht="30">
      <c r="A23" s="6">
        <v>5.3</v>
      </c>
      <c r="B23" s="28" t="s">
        <v>163</v>
      </c>
      <c r="C23" s="29" t="s">
        <v>56</v>
      </c>
      <c r="D23" s="4" t="s">
        <v>114</v>
      </c>
      <c r="E23" s="30" t="s">
        <v>309</v>
      </c>
      <c r="F23" s="5" t="s">
        <v>74</v>
      </c>
      <c r="G23" s="5" t="s">
        <v>78</v>
      </c>
      <c r="H23" s="5" t="s">
        <v>83</v>
      </c>
      <c r="I23" s="5" t="s">
        <v>55</v>
      </c>
      <c r="K23" s="12">
        <f t="shared" ref="K23:K26" si="4">IF(F23="No Policy",0,IF(F23="Informal Policy",0.25,IF(F23="Partial Written Policy",0.5,IF(F23="Written Policy",0.75,IF(F23="Approved Written Policy",1,"INVALID")))))</f>
        <v>0.75</v>
      </c>
      <c r="L23" s="12">
        <f t="shared" ref="L23:L26" si="5">IF(G23="Not Implemented",0,IF(G23="Parts of Policy Implemented",0.25,IF(G23="Implemented on Some Systems",0.5,IF(G23="Implemented on Most Systems",0.75,IF(G23="Implemented on All Systems",1,"INVALID")))))</f>
        <v>0.5</v>
      </c>
      <c r="M23" s="12">
        <f t="shared" ref="M23" si="6">IF(H23="Not Automated",0,IF(H23="Parts of Policy Automated",0.25,IF(H23="Automated on Some Systems",0.5,IF(H23="Automated on Most Systems",0.75,IF(H23="Automated on All Systems",1,"INVALID")))))</f>
        <v>0.5</v>
      </c>
      <c r="N23" s="12">
        <f t="shared" ref="N23:N26" si="7">IF(I23="Not Reported",0,IF(I23="Parts of Policy Reported",0.25,IF(I23="Reported on Some Systems",0.5,IF(I23="Reported on Most Systems",0.75,IF(I23="Reported on All Systems",1,"INVALID")))))</f>
        <v>0</v>
      </c>
    </row>
    <row r="24" spans="1:14" ht="60">
      <c r="A24" s="6">
        <v>5.4</v>
      </c>
      <c r="B24" s="28" t="s">
        <v>164</v>
      </c>
      <c r="C24" s="29" t="s">
        <v>58</v>
      </c>
      <c r="D24" s="4" t="s">
        <v>114</v>
      </c>
      <c r="E24" s="30" t="s">
        <v>66</v>
      </c>
      <c r="F24" s="5" t="s">
        <v>72</v>
      </c>
      <c r="G24" s="5" t="s">
        <v>78</v>
      </c>
      <c r="H24" s="5" t="s">
        <v>54</v>
      </c>
      <c r="I24" s="5" t="s">
        <v>55</v>
      </c>
      <c r="K24" s="12">
        <f t="shared" ref="K24" si="8">IF(F24="No Policy",0,IF(F24="Informal Policy",0.25,IF(F24="Partial Written Policy",0.5,IF(F24="Written Policy",0.75,IF(F24="Approved Written Policy",1,"INVALID")))))</f>
        <v>0.25</v>
      </c>
      <c r="L24" s="12">
        <f t="shared" ref="L24" si="9">IF(G24="Not Implemented",0,IF(G24="Parts of Policy Implemented",0.25,IF(G24="Implemented on Some Systems",0.5,IF(G24="Implemented on Most Systems",0.75,IF(G24="Implemented on All Systems",1,"INVALID")))))</f>
        <v>0.5</v>
      </c>
      <c r="M24" s="12">
        <f t="shared" ref="M24" si="10">IF(H24="Not Automated",0,IF(H24="Parts of Policy Automated",0.25,IF(H24="Automated on Some Systems",0.5,IF(H24="Automated on Most Systems",0.75,IF(H24="Automated on All Systems",1,"INVALID")))))</f>
        <v>0</v>
      </c>
      <c r="N24" s="12">
        <f t="shared" ref="N24" si="11">IF(I24="Not Reported",0,IF(I24="Parts of Policy Reported",0.25,IF(I24="Reported on Some Systems",0.5,IF(I24="Reported on Most Systems",0.75,IF(I24="Reported on All Systems",1,"INVALID")))))</f>
        <v>0</v>
      </c>
    </row>
    <row r="25" spans="1:14" ht="75">
      <c r="A25" s="6">
        <v>5.5</v>
      </c>
      <c r="B25" s="28" t="s">
        <v>165</v>
      </c>
      <c r="C25" s="29" t="s">
        <v>51</v>
      </c>
      <c r="D25" s="4" t="s">
        <v>113</v>
      </c>
      <c r="E25" s="30" t="s">
        <v>66</v>
      </c>
      <c r="F25" s="5" t="s">
        <v>75</v>
      </c>
      <c r="G25" s="5" t="s">
        <v>79</v>
      </c>
      <c r="H25" s="31" t="s">
        <v>57</v>
      </c>
      <c r="I25" s="31" t="s">
        <v>57</v>
      </c>
      <c r="K25" s="12">
        <f t="shared" si="4"/>
        <v>1</v>
      </c>
      <c r="L25" s="12">
        <f t="shared" si="5"/>
        <v>0.75</v>
      </c>
      <c r="M25" s="12"/>
      <c r="N25" s="12"/>
    </row>
    <row r="26" spans="1:14">
      <c r="A26" s="6">
        <v>5.6</v>
      </c>
      <c r="B26" s="28" t="s">
        <v>166</v>
      </c>
      <c r="C26" s="29" t="s">
        <v>58</v>
      </c>
      <c r="D26" s="4" t="s">
        <v>113</v>
      </c>
      <c r="E26" s="30" t="s">
        <v>309</v>
      </c>
      <c r="F26" s="5" t="s">
        <v>75</v>
      </c>
      <c r="G26" s="5" t="s">
        <v>79</v>
      </c>
      <c r="H26" s="5" t="s">
        <v>84</v>
      </c>
      <c r="I26" s="5" t="s">
        <v>55</v>
      </c>
      <c r="K26" s="12">
        <f t="shared" si="4"/>
        <v>1</v>
      </c>
      <c r="L26" s="12">
        <f t="shared" si="5"/>
        <v>0.75</v>
      </c>
      <c r="M26" s="12">
        <f>IF(H26="Not Automated",0,IF(H26="Parts of Policy Automated",0.25,IF(H26="Automated on Some Systems",0.5,IF(H26="Automated on Most Systems",0.75,IF(H26="Automated on All Systems",1,"INVALID")))))</f>
        <v>0.75</v>
      </c>
      <c r="N26" s="12">
        <f t="shared" si="7"/>
        <v>0</v>
      </c>
    </row>
    <row r="28" spans="1:14" hidden="1">
      <c r="E28" s="2" t="s">
        <v>59</v>
      </c>
      <c r="G28" s="13">
        <f>AVERAGE(K21:K26)</f>
        <v>0.79166666666666663</v>
      </c>
      <c r="H28" s="13">
        <f>1-G28</f>
        <v>0.20833333333333337</v>
      </c>
    </row>
    <row r="29" spans="1:14" hidden="1">
      <c r="E29" s="4" t="s">
        <v>60</v>
      </c>
      <c r="F29" s="4"/>
      <c r="G29" s="13">
        <f>AVERAGE(L21:L26)</f>
        <v>0.54166666666666663</v>
      </c>
      <c r="H29" s="13">
        <f>1-G29</f>
        <v>0.45833333333333337</v>
      </c>
    </row>
    <row r="30" spans="1:14" hidden="1">
      <c r="E30" s="4" t="s">
        <v>61</v>
      </c>
      <c r="F30" s="4"/>
      <c r="G30" s="13">
        <f>AVERAGE(M21:M26)</f>
        <v>0.3125</v>
      </c>
      <c r="H30" s="13">
        <f>1-G30</f>
        <v>0.6875</v>
      </c>
    </row>
    <row r="31" spans="1:14" hidden="1">
      <c r="E31" s="4" t="s">
        <v>62</v>
      </c>
      <c r="F31" s="4"/>
      <c r="G31" s="13">
        <f>AVERAGE(N21:N26)</f>
        <v>0</v>
      </c>
      <c r="H31" s="13">
        <f>1-G31</f>
        <v>1</v>
      </c>
    </row>
    <row r="32" spans="1:14" hidden="1">
      <c r="E32" s="4" t="s">
        <v>63</v>
      </c>
      <c r="F32" s="4"/>
      <c r="G32" s="13">
        <f>AVERAGE(G28:G31)</f>
        <v>0.41145833333333331</v>
      </c>
      <c r="H32" s="13">
        <f>1-G32</f>
        <v>0.58854166666666674</v>
      </c>
    </row>
    <row r="33" spans="1:16" hidden="1">
      <c r="E33" s="4" t="s">
        <v>116</v>
      </c>
      <c r="F33" s="4"/>
      <c r="G33" s="23">
        <f>AVERAGE(L21:L24)</f>
        <v>0.4375</v>
      </c>
      <c r="H33" s="23">
        <f t="shared" ref="H33:H35" si="12">1-G33</f>
        <v>0.5625</v>
      </c>
    </row>
    <row r="34" spans="1:16" hidden="1">
      <c r="E34" s="4" t="s">
        <v>117</v>
      </c>
      <c r="F34" s="4"/>
      <c r="G34" s="23">
        <f>AVERAGE(L21:L26)</f>
        <v>0.54166666666666663</v>
      </c>
      <c r="H34" s="23">
        <f t="shared" si="12"/>
        <v>0.45833333333333337</v>
      </c>
    </row>
    <row r="35" spans="1:16" hidden="1">
      <c r="E35" s="4" t="s">
        <v>118</v>
      </c>
      <c r="F35" s="4"/>
      <c r="G35" s="23">
        <f>AVERAGE(L21:L26)</f>
        <v>0.54166666666666663</v>
      </c>
      <c r="H35" s="23">
        <f t="shared" si="12"/>
        <v>0.45833333333333337</v>
      </c>
    </row>
    <row r="37" spans="1:16" ht="30" customHeight="1">
      <c r="A37" s="37"/>
      <c r="B37" s="37"/>
      <c r="C37" s="37"/>
      <c r="D37" s="37"/>
      <c r="E37" s="37"/>
      <c r="F37" s="37"/>
      <c r="G37" s="37"/>
      <c r="H37" s="37"/>
      <c r="I37" s="37"/>
      <c r="J37" s="37"/>
      <c r="K37" s="37"/>
      <c r="L37" s="37"/>
      <c r="M37" s="37"/>
      <c r="N37" s="37"/>
      <c r="O37" s="37"/>
      <c r="P37" s="37"/>
    </row>
  </sheetData>
  <mergeCells count="4">
    <mergeCell ref="A1:I1"/>
    <mergeCell ref="A37:P37"/>
    <mergeCell ref="C5:D5"/>
    <mergeCell ref="C7:D7"/>
  </mergeCells>
  <pageMargins left="0.7" right="0.7" top="0.75" bottom="0.75" header="0.3" footer="0.3"/>
  <pageSetup scale="45"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842FC08D-961C-4FD7-87A4-9EE4382D0B87}">
            <xm:f>Values!$A$8</xm:f>
            <x14:dxf>
              <fill>
                <patternFill>
                  <bgColor rgb="FF27AE60"/>
                </patternFill>
              </fill>
            </x14:dxf>
          </x14:cfRule>
          <x14:cfRule type="cellIs" priority="77" operator="equal" id="{9773B37C-60DE-4113-B0A0-14376D18E1E7}">
            <xm:f>Values!$A$7</xm:f>
            <x14:dxf>
              <fill>
                <patternFill>
                  <bgColor rgb="FFF1C40F"/>
                </patternFill>
              </fill>
            </x14:dxf>
          </x14:cfRule>
          <x14:cfRule type="cellIs" priority="78" operator="equal" id="{57FD1D38-6C87-4A22-8574-F02D16F05664}">
            <xm:f>Values!$A$6</xm:f>
            <x14:dxf>
              <fill>
                <patternFill>
                  <bgColor rgb="FFF39C12"/>
                </patternFill>
              </fill>
            </x14:dxf>
          </x14:cfRule>
          <x14:cfRule type="cellIs" priority="79" operator="equal" id="{6A2623F4-CC08-4E30-817A-3928A3D7F677}">
            <xm:f>Values!$A$5</xm:f>
            <x14:dxf>
              <fill>
                <patternFill>
                  <bgColor rgb="FFE67E22"/>
                </patternFill>
              </fill>
            </x14:dxf>
          </x14:cfRule>
          <x14:cfRule type="cellIs" priority="80" operator="equal" id="{89982224-261B-429B-943F-AEB292D24B18}">
            <xm:f>Values!$A$4</xm:f>
            <x14:dxf>
              <fill>
                <patternFill>
                  <bgColor rgb="FFE74C3C"/>
                </patternFill>
              </fill>
            </x14:dxf>
          </x14:cfRule>
          <xm:sqref>F23 F25:F26</xm:sqref>
        </x14:conditionalFormatting>
        <x14:conditionalFormatting xmlns:xm="http://schemas.microsoft.com/office/excel/2006/main">
          <x14:cfRule type="cellIs" priority="61" operator="equal" id="{DDC5431C-4DE7-4EA2-AF71-DAB73E557C54}">
            <xm:f>Values!$A$15</xm:f>
            <x14:dxf>
              <fill>
                <patternFill>
                  <bgColor rgb="FF27AE60"/>
                </patternFill>
              </fill>
            </x14:dxf>
          </x14:cfRule>
          <x14:cfRule type="cellIs" priority="72" operator="equal" id="{79A855BF-D851-4E36-A969-F2FE679F2C1C}">
            <xm:f>Values!$A$14</xm:f>
            <x14:dxf>
              <fill>
                <patternFill>
                  <bgColor rgb="FFF1C40F"/>
                </patternFill>
              </fill>
            </x14:dxf>
          </x14:cfRule>
          <x14:cfRule type="cellIs" priority="73" operator="equal" id="{F456AD09-0367-4AA2-912D-89CD507B7CF4}">
            <xm:f>Values!$A$13</xm:f>
            <x14:dxf>
              <fill>
                <patternFill>
                  <bgColor rgb="FFF39C12"/>
                </patternFill>
              </fill>
            </x14:dxf>
          </x14:cfRule>
          <x14:cfRule type="cellIs" priority="74" operator="equal" id="{BAA185D0-BFD9-4175-B261-5F29594FC12E}">
            <xm:f>Values!$A$12</xm:f>
            <x14:dxf>
              <fill>
                <patternFill>
                  <bgColor rgb="FFE67E22"/>
                </patternFill>
              </fill>
            </x14:dxf>
          </x14:cfRule>
          <x14:cfRule type="cellIs" priority="75" operator="equal" id="{7C281F13-3E2E-4499-9007-B3B0DD021F13}">
            <xm:f>Values!$A$11</xm:f>
            <x14:dxf>
              <fill>
                <patternFill>
                  <bgColor rgb="FFE74C3C"/>
                </patternFill>
              </fill>
            </x14:dxf>
          </x14:cfRule>
          <xm:sqref>G23 G25:G26</xm:sqref>
        </x14:conditionalFormatting>
        <x14:conditionalFormatting xmlns:xm="http://schemas.microsoft.com/office/excel/2006/main">
          <x14:cfRule type="cellIs" priority="62" operator="equal" id="{218019D2-8525-451F-8A93-2580FD311609}">
            <xm:f>Values!$A$22</xm:f>
            <x14:dxf>
              <fill>
                <patternFill>
                  <bgColor rgb="FF27B060"/>
                </patternFill>
              </fill>
            </x14:dxf>
          </x14:cfRule>
          <x14:cfRule type="cellIs" priority="68" operator="equal" id="{DAF77121-0153-46DA-A263-2A3708B04345}">
            <xm:f>Values!$A$21</xm:f>
            <x14:dxf>
              <fill>
                <patternFill>
                  <bgColor rgb="FFF1C40F"/>
                </patternFill>
              </fill>
            </x14:dxf>
          </x14:cfRule>
          <x14:cfRule type="cellIs" priority="69" operator="equal" id="{A912ACC0-28B5-430B-93E5-5A45210B5BF6}">
            <xm:f>Values!$A$20</xm:f>
            <x14:dxf>
              <fill>
                <patternFill>
                  <bgColor rgb="FFF39C12"/>
                </patternFill>
              </fill>
            </x14:dxf>
          </x14:cfRule>
          <x14:cfRule type="cellIs" priority="70" operator="equal" id="{EB9E7605-4BD7-46C3-82C1-B94BFB0C5EFF}">
            <xm:f>Values!$A$19</xm:f>
            <x14:dxf>
              <fill>
                <patternFill>
                  <bgColor rgb="FFE67E22"/>
                </patternFill>
              </fill>
            </x14:dxf>
          </x14:cfRule>
          <x14:cfRule type="cellIs" priority="71" operator="equal" id="{D4944C9F-B281-4A4B-9DED-49B106F10754}">
            <xm:f>Values!$A$18</xm:f>
            <x14:dxf>
              <fill>
                <patternFill>
                  <bgColor rgb="FFE74C3C"/>
                </patternFill>
              </fill>
            </x14:dxf>
          </x14:cfRule>
          <xm:sqref>H23 H26</xm:sqref>
        </x14:conditionalFormatting>
        <x14:conditionalFormatting xmlns:xm="http://schemas.microsoft.com/office/excel/2006/main">
          <x14:cfRule type="cellIs" priority="63" operator="equal" id="{438BD708-0680-40B8-9BF5-B8E05EC25A72}">
            <xm:f>Values!$A$29</xm:f>
            <x14:dxf>
              <fill>
                <patternFill>
                  <bgColor rgb="FF27AE60"/>
                </patternFill>
              </fill>
            </x14:dxf>
          </x14:cfRule>
          <x14:cfRule type="cellIs" priority="65" operator="equal" id="{30BDAAA2-D5B6-4610-8EFE-B70BCC69AD32}">
            <xm:f>Values!$A$27</xm:f>
            <x14:dxf>
              <fill>
                <patternFill>
                  <bgColor rgb="FFF39C12"/>
                </patternFill>
              </fill>
            </x14:dxf>
          </x14:cfRule>
          <x14:cfRule type="cellIs" priority="66" operator="equal" id="{5DEAF411-00E9-4480-87DE-C3A69559FF3A}">
            <xm:f>Values!$A$26</xm:f>
            <x14:dxf>
              <fill>
                <patternFill>
                  <bgColor rgb="FFE67E22"/>
                </patternFill>
              </fill>
            </x14:dxf>
          </x14:cfRule>
          <x14:cfRule type="cellIs" priority="67" operator="equal" id="{9A8FF04B-F16D-4CDA-9C4D-9EB1C13F4E94}">
            <xm:f>Values!$A$25</xm:f>
            <x14:dxf>
              <fill>
                <patternFill>
                  <bgColor rgb="FFE74C3C"/>
                </patternFill>
              </fill>
            </x14:dxf>
          </x14:cfRule>
          <xm:sqref>I23 I26</xm:sqref>
        </x14:conditionalFormatting>
        <x14:conditionalFormatting xmlns:xm="http://schemas.microsoft.com/office/excel/2006/main">
          <x14:cfRule type="cellIs" priority="64" operator="equal" id="{728FB69E-03D5-44D1-85A9-D9CDAF094F5B}">
            <xm:f>Values!$A$28</xm:f>
            <x14:dxf>
              <fill>
                <patternFill>
                  <bgColor rgb="FFF1C40F"/>
                </patternFill>
              </fill>
            </x14:dxf>
          </x14:cfRule>
          <xm:sqref>I23 I26</xm:sqref>
        </x14:conditionalFormatting>
        <x14:conditionalFormatting xmlns:xm="http://schemas.microsoft.com/office/excel/2006/main">
          <x14:cfRule type="cellIs" priority="56" operator="equal" id="{1A70BB4D-EA03-4B0B-83BB-AA9B71972F62}">
            <xm:f>Values!$A$8</xm:f>
            <x14:dxf>
              <fill>
                <patternFill>
                  <bgColor rgb="FF27AE60"/>
                </patternFill>
              </fill>
            </x14:dxf>
          </x14:cfRule>
          <x14:cfRule type="cellIs" priority="57" operator="equal" id="{093A0F61-AE76-4CB3-B4A0-1B896BC6D6CC}">
            <xm:f>Values!$A$7</xm:f>
            <x14:dxf>
              <fill>
                <patternFill>
                  <bgColor rgb="FFF1C40F"/>
                </patternFill>
              </fill>
            </x14:dxf>
          </x14:cfRule>
          <x14:cfRule type="cellIs" priority="58" operator="equal" id="{0CDCC38F-C90A-4A33-AF3D-31EDF68C27DE}">
            <xm:f>Values!$A$6</xm:f>
            <x14:dxf>
              <fill>
                <patternFill>
                  <bgColor rgb="FFF39C12"/>
                </patternFill>
              </fill>
            </x14:dxf>
          </x14:cfRule>
          <x14:cfRule type="cellIs" priority="59" operator="equal" id="{E168E903-1319-4E11-AA40-5498719C3496}">
            <xm:f>Values!$A$5</xm:f>
            <x14:dxf>
              <fill>
                <patternFill>
                  <bgColor rgb="FFE67E22"/>
                </patternFill>
              </fill>
            </x14:dxf>
          </x14:cfRule>
          <x14:cfRule type="cellIs" priority="60" operator="equal" id="{C720844E-F040-4BF0-8CC6-824AD16DD88C}">
            <xm:f>Values!$A$4</xm:f>
            <x14:dxf>
              <fill>
                <patternFill>
                  <bgColor rgb="FFE74C3C"/>
                </patternFill>
              </fill>
            </x14:dxf>
          </x14:cfRule>
          <xm:sqref>F21</xm:sqref>
        </x14:conditionalFormatting>
        <x14:conditionalFormatting xmlns:xm="http://schemas.microsoft.com/office/excel/2006/main">
          <x14:cfRule type="cellIs" priority="41" operator="equal" id="{FB29E9B3-E4C7-4DD6-A9AF-5E9FBC4C43D5}">
            <xm:f>Values!$A$15</xm:f>
            <x14:dxf>
              <fill>
                <patternFill>
                  <bgColor rgb="FF27AE60"/>
                </patternFill>
              </fill>
            </x14:dxf>
          </x14:cfRule>
          <x14:cfRule type="cellIs" priority="52" operator="equal" id="{4225387F-722B-4217-9E8E-B58F5E02E912}">
            <xm:f>Values!$A$14</xm:f>
            <x14:dxf>
              <fill>
                <patternFill>
                  <bgColor rgb="FFF1C40F"/>
                </patternFill>
              </fill>
            </x14:dxf>
          </x14:cfRule>
          <x14:cfRule type="cellIs" priority="53" operator="equal" id="{9C369768-5513-4716-A1F7-5C79C68A0DC1}">
            <xm:f>Values!$A$13</xm:f>
            <x14:dxf>
              <fill>
                <patternFill>
                  <bgColor rgb="FFF39C12"/>
                </patternFill>
              </fill>
            </x14:dxf>
          </x14:cfRule>
          <x14:cfRule type="cellIs" priority="54" operator="equal" id="{E10213E3-A49B-4765-A99E-8CB287FCD9B0}">
            <xm:f>Values!$A$12</xm:f>
            <x14:dxf>
              <fill>
                <patternFill>
                  <bgColor rgb="FFE67E22"/>
                </patternFill>
              </fill>
            </x14:dxf>
          </x14:cfRule>
          <x14:cfRule type="cellIs" priority="55" operator="equal" id="{66D4AF82-485B-4C41-8F5E-48B9BCCF9EEC}">
            <xm:f>Values!$A$11</xm:f>
            <x14:dxf>
              <fill>
                <patternFill>
                  <bgColor rgb="FFE74C3C"/>
                </patternFill>
              </fill>
            </x14:dxf>
          </x14:cfRule>
          <xm:sqref>G21</xm:sqref>
        </x14:conditionalFormatting>
        <x14:conditionalFormatting xmlns:xm="http://schemas.microsoft.com/office/excel/2006/main">
          <x14:cfRule type="cellIs" priority="36" operator="equal" id="{5A3B27EA-4F7D-4F32-B1BF-854C40E579FF}">
            <xm:f>Values!$A$8</xm:f>
            <x14:dxf>
              <fill>
                <patternFill>
                  <bgColor rgb="FF27AE60"/>
                </patternFill>
              </fill>
            </x14:dxf>
          </x14:cfRule>
          <x14:cfRule type="cellIs" priority="37" operator="equal" id="{1E540C68-E278-49EC-9D21-2BF455A64610}">
            <xm:f>Values!$A$7</xm:f>
            <x14:dxf>
              <fill>
                <patternFill>
                  <bgColor rgb="FFF1C40F"/>
                </patternFill>
              </fill>
            </x14:dxf>
          </x14:cfRule>
          <x14:cfRule type="cellIs" priority="38" operator="equal" id="{FA23DCD0-513E-47E3-AC1B-C0C6E8A582A0}">
            <xm:f>Values!$A$6</xm:f>
            <x14:dxf>
              <fill>
                <patternFill>
                  <bgColor rgb="FFF39C12"/>
                </patternFill>
              </fill>
            </x14:dxf>
          </x14:cfRule>
          <x14:cfRule type="cellIs" priority="39" operator="equal" id="{FCE1D947-1D95-4FFE-85DC-417360C6EA86}">
            <xm:f>Values!$A$5</xm:f>
            <x14:dxf>
              <fill>
                <patternFill>
                  <bgColor rgb="FFE67E22"/>
                </patternFill>
              </fill>
            </x14:dxf>
          </x14:cfRule>
          <x14:cfRule type="cellIs" priority="40" operator="equal" id="{D712C3D6-18C1-4BED-A8E4-0B70EFB1FA69}">
            <xm:f>Values!$A$4</xm:f>
            <x14:dxf>
              <fill>
                <patternFill>
                  <bgColor rgb="FFE74C3C"/>
                </patternFill>
              </fill>
            </x14:dxf>
          </x14:cfRule>
          <xm:sqref>F22</xm:sqref>
        </x14:conditionalFormatting>
        <x14:conditionalFormatting xmlns:xm="http://schemas.microsoft.com/office/excel/2006/main">
          <x14:cfRule type="cellIs" priority="21" operator="equal" id="{53BAC954-7DBB-4548-AF6C-58B95776C5A6}">
            <xm:f>Values!$A$15</xm:f>
            <x14:dxf>
              <fill>
                <patternFill>
                  <bgColor rgb="FF27AE60"/>
                </patternFill>
              </fill>
            </x14:dxf>
          </x14:cfRule>
          <x14:cfRule type="cellIs" priority="32" operator="equal" id="{D52DD652-B76D-4E9C-A74E-27AAD6BB21F4}">
            <xm:f>Values!$A$14</xm:f>
            <x14:dxf>
              <fill>
                <patternFill>
                  <bgColor rgb="FFF1C40F"/>
                </patternFill>
              </fill>
            </x14:dxf>
          </x14:cfRule>
          <x14:cfRule type="cellIs" priority="33" operator="equal" id="{B7BE7F5A-F7BF-4EAA-B326-5AE48AF33445}">
            <xm:f>Values!$A$13</xm:f>
            <x14:dxf>
              <fill>
                <patternFill>
                  <bgColor rgb="FFF39C12"/>
                </patternFill>
              </fill>
            </x14:dxf>
          </x14:cfRule>
          <x14:cfRule type="cellIs" priority="34" operator="equal" id="{D91B61FF-72BF-41F4-959F-C4C29DA3A061}">
            <xm:f>Values!$A$12</xm:f>
            <x14:dxf>
              <fill>
                <patternFill>
                  <bgColor rgb="FFE67E22"/>
                </patternFill>
              </fill>
            </x14:dxf>
          </x14:cfRule>
          <x14:cfRule type="cellIs" priority="35" operator="equal" id="{4901B0E2-9E11-43E1-B3CD-0D67C600CFC3}">
            <xm:f>Values!$A$11</xm:f>
            <x14:dxf>
              <fill>
                <patternFill>
                  <bgColor rgb="FFE74C3C"/>
                </patternFill>
              </fill>
            </x14:dxf>
          </x14:cfRule>
          <xm:sqref>G22</xm:sqref>
        </x14:conditionalFormatting>
        <x14:conditionalFormatting xmlns:xm="http://schemas.microsoft.com/office/excel/2006/main">
          <x14:cfRule type="cellIs" priority="22" operator="equal" id="{E55833E7-CB7C-4A59-BE50-742CDEBCFFFD}">
            <xm:f>Values!$A$22</xm:f>
            <x14:dxf>
              <fill>
                <patternFill>
                  <bgColor rgb="FF27B060"/>
                </patternFill>
              </fill>
            </x14:dxf>
          </x14:cfRule>
          <x14:cfRule type="cellIs" priority="28" operator="equal" id="{CF1A2509-2298-4692-A423-FBEA5355724F}">
            <xm:f>Values!$A$21</xm:f>
            <x14:dxf>
              <fill>
                <patternFill>
                  <bgColor rgb="FFF1C40F"/>
                </patternFill>
              </fill>
            </x14:dxf>
          </x14:cfRule>
          <x14:cfRule type="cellIs" priority="29" operator="equal" id="{F0416305-0CD1-4F8E-BDCC-ACBCA2B9754C}">
            <xm:f>Values!$A$20</xm:f>
            <x14:dxf>
              <fill>
                <patternFill>
                  <bgColor rgb="FFF39C12"/>
                </patternFill>
              </fill>
            </x14:dxf>
          </x14:cfRule>
          <x14:cfRule type="cellIs" priority="30" operator="equal" id="{ABA1CB79-25DC-4E5D-85F7-41906EE8BA25}">
            <xm:f>Values!$A$19</xm:f>
            <x14:dxf>
              <fill>
                <patternFill>
                  <bgColor rgb="FFE67E22"/>
                </patternFill>
              </fill>
            </x14:dxf>
          </x14:cfRule>
          <x14:cfRule type="cellIs" priority="31" operator="equal" id="{46006C84-A663-4FB5-AC1B-93B04A2CFB0D}">
            <xm:f>Values!$A$18</xm:f>
            <x14:dxf>
              <fill>
                <patternFill>
                  <bgColor rgb="FFE74C3C"/>
                </patternFill>
              </fill>
            </x14:dxf>
          </x14:cfRule>
          <xm:sqref>H22</xm:sqref>
        </x14:conditionalFormatting>
        <x14:conditionalFormatting xmlns:xm="http://schemas.microsoft.com/office/excel/2006/main">
          <x14:cfRule type="cellIs" priority="23" operator="equal" id="{1846EB3E-9104-4D0D-8CE2-A9A265974721}">
            <xm:f>Values!$A$29</xm:f>
            <x14:dxf>
              <fill>
                <patternFill>
                  <bgColor rgb="FF27AE60"/>
                </patternFill>
              </fill>
            </x14:dxf>
          </x14:cfRule>
          <x14:cfRule type="cellIs" priority="25" operator="equal" id="{C81DB758-47D4-46E7-A242-8AEA455C47B1}">
            <xm:f>Values!$A$27</xm:f>
            <x14:dxf>
              <fill>
                <patternFill>
                  <bgColor rgb="FFF39C12"/>
                </patternFill>
              </fill>
            </x14:dxf>
          </x14:cfRule>
          <x14:cfRule type="cellIs" priority="26" operator="equal" id="{B2C2829D-0080-4D34-A5AE-289C70111E17}">
            <xm:f>Values!$A$26</xm:f>
            <x14:dxf>
              <fill>
                <patternFill>
                  <bgColor rgb="FFE67E22"/>
                </patternFill>
              </fill>
            </x14:dxf>
          </x14:cfRule>
          <x14:cfRule type="cellIs" priority="27" operator="equal" id="{E4D76206-5078-4460-AA62-50C3CB5F7124}">
            <xm:f>Values!$A$25</xm:f>
            <x14:dxf>
              <fill>
                <patternFill>
                  <bgColor rgb="FFE74C3C"/>
                </patternFill>
              </fill>
            </x14:dxf>
          </x14:cfRule>
          <xm:sqref>I22</xm:sqref>
        </x14:conditionalFormatting>
        <x14:conditionalFormatting xmlns:xm="http://schemas.microsoft.com/office/excel/2006/main">
          <x14:cfRule type="cellIs" priority="24" operator="equal" id="{86DB5166-2568-4646-AC38-CEBE61100102}">
            <xm:f>Values!$A$28</xm:f>
            <x14:dxf>
              <fill>
                <patternFill>
                  <bgColor rgb="FFF1C40F"/>
                </patternFill>
              </fill>
            </x14:dxf>
          </x14:cfRule>
          <xm:sqref>I22</xm:sqref>
        </x14:conditionalFormatting>
        <x14:conditionalFormatting xmlns:xm="http://schemas.microsoft.com/office/excel/2006/main">
          <x14:cfRule type="cellIs" priority="16" operator="equal" id="{E9226006-6A80-4AE7-8081-73756AAD72B7}">
            <xm:f>Values!$A$8</xm:f>
            <x14:dxf>
              <fill>
                <patternFill>
                  <bgColor rgb="FF27AE60"/>
                </patternFill>
              </fill>
            </x14:dxf>
          </x14:cfRule>
          <x14:cfRule type="cellIs" priority="17" operator="equal" id="{CD735BE2-D2A6-41EB-89CB-262850FD5637}">
            <xm:f>Values!$A$7</xm:f>
            <x14:dxf>
              <fill>
                <patternFill>
                  <bgColor rgb="FFF1C40F"/>
                </patternFill>
              </fill>
            </x14:dxf>
          </x14:cfRule>
          <x14:cfRule type="cellIs" priority="18" operator="equal" id="{1693BAF5-54A9-444C-8FD9-9C9B317D63E7}">
            <xm:f>Values!$A$6</xm:f>
            <x14:dxf>
              <fill>
                <patternFill>
                  <bgColor rgb="FFF39C12"/>
                </patternFill>
              </fill>
            </x14:dxf>
          </x14:cfRule>
          <x14:cfRule type="cellIs" priority="19" operator="equal" id="{9A88C181-249C-429A-96AB-37B0C39BE33C}">
            <xm:f>Values!$A$5</xm:f>
            <x14:dxf>
              <fill>
                <patternFill>
                  <bgColor rgb="FFE67E22"/>
                </patternFill>
              </fill>
            </x14:dxf>
          </x14:cfRule>
          <x14:cfRule type="cellIs" priority="20" operator="equal" id="{D4DC6C00-5867-4CC8-9D6F-E8C1D45B47DD}">
            <xm:f>Values!$A$4</xm:f>
            <x14:dxf>
              <fill>
                <patternFill>
                  <bgColor rgb="FFE74C3C"/>
                </patternFill>
              </fill>
            </x14:dxf>
          </x14:cfRule>
          <xm:sqref>F24</xm:sqref>
        </x14:conditionalFormatting>
        <x14:conditionalFormatting xmlns:xm="http://schemas.microsoft.com/office/excel/2006/main">
          <x14:cfRule type="cellIs" priority="1" operator="equal" id="{0C5FE5F8-CF72-43A5-9BA6-983E1924BDB6}">
            <xm:f>Values!$A$15</xm:f>
            <x14:dxf>
              <fill>
                <patternFill>
                  <bgColor rgb="FF27AE60"/>
                </patternFill>
              </fill>
            </x14:dxf>
          </x14:cfRule>
          <x14:cfRule type="cellIs" priority="12" operator="equal" id="{53D3BD7B-567D-4AC8-B696-1FBDC0AF0CAC}">
            <xm:f>Values!$A$14</xm:f>
            <x14:dxf>
              <fill>
                <patternFill>
                  <bgColor rgb="FFF1C40F"/>
                </patternFill>
              </fill>
            </x14:dxf>
          </x14:cfRule>
          <x14:cfRule type="cellIs" priority="13" operator="equal" id="{942D93A1-FC25-41BF-9E2C-9D12E66FF8BC}">
            <xm:f>Values!$A$13</xm:f>
            <x14:dxf>
              <fill>
                <patternFill>
                  <bgColor rgb="FFF39C12"/>
                </patternFill>
              </fill>
            </x14:dxf>
          </x14:cfRule>
          <x14:cfRule type="cellIs" priority="14" operator="equal" id="{A533B561-D04F-4E5B-AD84-C19E0C23E096}">
            <xm:f>Values!$A$12</xm:f>
            <x14:dxf>
              <fill>
                <patternFill>
                  <bgColor rgb="FFE67E22"/>
                </patternFill>
              </fill>
            </x14:dxf>
          </x14:cfRule>
          <x14:cfRule type="cellIs" priority="15" operator="equal" id="{1BEC81F1-36AF-4D3C-87F7-6832A7187314}">
            <xm:f>Values!$A$11</xm:f>
            <x14:dxf>
              <fill>
                <patternFill>
                  <bgColor rgb="FFE74C3C"/>
                </patternFill>
              </fill>
            </x14:dxf>
          </x14:cfRule>
          <xm:sqref>G24</xm:sqref>
        </x14:conditionalFormatting>
        <x14:conditionalFormatting xmlns:xm="http://schemas.microsoft.com/office/excel/2006/main">
          <x14:cfRule type="cellIs" priority="2" operator="equal" id="{9E997F33-6231-463D-BA39-EEE8FA341BCE}">
            <xm:f>Values!$A$22</xm:f>
            <x14:dxf>
              <fill>
                <patternFill>
                  <bgColor rgb="FF27B060"/>
                </patternFill>
              </fill>
            </x14:dxf>
          </x14:cfRule>
          <x14:cfRule type="cellIs" priority="8" operator="equal" id="{EF2AB2E0-3511-475C-A40D-6C9D925BCE7E}">
            <xm:f>Values!$A$21</xm:f>
            <x14:dxf>
              <fill>
                <patternFill>
                  <bgColor rgb="FFF1C40F"/>
                </patternFill>
              </fill>
            </x14:dxf>
          </x14:cfRule>
          <x14:cfRule type="cellIs" priority="9" operator="equal" id="{7041BF27-5DA0-4F17-83B2-F8EB388C78A5}">
            <xm:f>Values!$A$20</xm:f>
            <x14:dxf>
              <fill>
                <patternFill>
                  <bgColor rgb="FFF39C12"/>
                </patternFill>
              </fill>
            </x14:dxf>
          </x14:cfRule>
          <x14:cfRule type="cellIs" priority="10" operator="equal" id="{0652275E-6C07-4512-B0FA-E9D78F693F44}">
            <xm:f>Values!$A$19</xm:f>
            <x14:dxf>
              <fill>
                <patternFill>
                  <bgColor rgb="FFE67E22"/>
                </patternFill>
              </fill>
            </x14:dxf>
          </x14:cfRule>
          <x14:cfRule type="cellIs" priority="11" operator="equal" id="{9CD4090F-7C3A-4F7F-8367-D96C18C332E9}">
            <xm:f>Values!$A$18</xm:f>
            <x14:dxf>
              <fill>
                <patternFill>
                  <bgColor rgb="FFE74C3C"/>
                </patternFill>
              </fill>
            </x14:dxf>
          </x14:cfRule>
          <xm:sqref>H24</xm:sqref>
        </x14:conditionalFormatting>
        <x14:conditionalFormatting xmlns:xm="http://schemas.microsoft.com/office/excel/2006/main">
          <x14:cfRule type="cellIs" priority="3" operator="equal" id="{40DD37F1-8867-4154-80BD-3873DE72C0EF}">
            <xm:f>Values!$A$29</xm:f>
            <x14:dxf>
              <fill>
                <patternFill>
                  <bgColor rgb="FF27AE60"/>
                </patternFill>
              </fill>
            </x14:dxf>
          </x14:cfRule>
          <x14:cfRule type="cellIs" priority="5" operator="equal" id="{6234FC09-944B-4E34-84A8-2FA4E9EEFF43}">
            <xm:f>Values!$A$27</xm:f>
            <x14:dxf>
              <fill>
                <patternFill>
                  <bgColor rgb="FFF39C12"/>
                </patternFill>
              </fill>
            </x14:dxf>
          </x14:cfRule>
          <x14:cfRule type="cellIs" priority="6" operator="equal" id="{381A35AB-52B2-44D7-9A2B-5B4011CEE1C0}">
            <xm:f>Values!$A$26</xm:f>
            <x14:dxf>
              <fill>
                <patternFill>
                  <bgColor rgb="FFE67E22"/>
                </patternFill>
              </fill>
            </x14:dxf>
          </x14:cfRule>
          <x14:cfRule type="cellIs" priority="7" operator="equal" id="{1B5BBF6E-6468-4C7A-A0BA-0D6E614C2850}">
            <xm:f>Values!$A$25</xm:f>
            <x14:dxf>
              <fill>
                <patternFill>
                  <bgColor rgb="FFE74C3C"/>
                </patternFill>
              </fill>
            </x14:dxf>
          </x14:cfRule>
          <xm:sqref>I24</xm:sqref>
        </x14:conditionalFormatting>
        <x14:conditionalFormatting xmlns:xm="http://schemas.microsoft.com/office/excel/2006/main">
          <x14:cfRule type="cellIs" priority="4" operator="equal" id="{32DB622D-539F-4333-BC95-08C104D3620B}">
            <xm:f>Values!$A$28</xm:f>
            <x14:dxf>
              <fill>
                <patternFill>
                  <bgColor rgb="FFF1C40F"/>
                </patternFill>
              </fill>
            </x14:dxf>
          </x14:cfRule>
          <xm:sqref>I24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I22:I24 I26</xm:sqref>
        </x14:dataValidation>
        <x14:dataValidation type="list" allowBlank="1" showInputMessage="1" showErrorMessage="1">
          <x14:formula1>
            <xm:f>Values!$A$18:$A$22</xm:f>
          </x14:formula1>
          <xm:sqref>H22:H24 H26</xm:sqref>
        </x14:dataValidation>
        <x14:dataValidation type="list" allowBlank="1" showInputMessage="1" showErrorMessage="1">
          <x14:formula1>
            <xm:f>Values!$A$11:$A$15</xm:f>
          </x14:formula1>
          <xm:sqref>G21:G26</xm:sqref>
        </x14:dataValidation>
        <x14:dataValidation type="list" allowBlank="1" showInputMessage="1" showErrorMessage="1">
          <x14:formula1>
            <xm:f>Values!$A$4:$A$8</xm:f>
          </x14:formula1>
          <xm:sqref>F21:F26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zoomScale="80" zoomScaleNormal="80" workbookViewId="0">
      <selection activeCell="G28" sqref="G28"/>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1" max="14" width="8.7109375" hidden="1" customWidth="1"/>
  </cols>
  <sheetData>
    <row r="1" spans="1:9" ht="59.65" customHeight="1">
      <c r="A1" s="32" t="s">
        <v>284</v>
      </c>
      <c r="B1" s="32"/>
      <c r="C1" s="32"/>
      <c r="D1" s="32"/>
      <c r="E1" s="32"/>
      <c r="F1" s="32"/>
      <c r="G1" s="32"/>
      <c r="H1" s="32"/>
      <c r="I1" s="32"/>
    </row>
    <row r="3" spans="1:9">
      <c r="C3"/>
      <c r="D3"/>
    </row>
    <row r="4" spans="1:9">
      <c r="C4"/>
      <c r="D4"/>
    </row>
    <row r="5" spans="1:9">
      <c r="C5" s="33" t="s">
        <v>46</v>
      </c>
      <c r="D5" s="33"/>
      <c r="E5" s="21">
        <f>G34</f>
        <v>0.39583333333333337</v>
      </c>
    </row>
    <row r="6" spans="1:9">
      <c r="C6"/>
      <c r="D6"/>
    </row>
    <row r="7" spans="1:9">
      <c r="C7" s="41" t="s">
        <v>47</v>
      </c>
      <c r="D7" s="41"/>
      <c r="E7" s="20">
        <f>H34</f>
        <v>0.60416666666666663</v>
      </c>
    </row>
    <row r="20" spans="1:14" s="19" customFormat="1" ht="30">
      <c r="A20" s="15" t="s">
        <v>2</v>
      </c>
      <c r="B20" s="15" t="s">
        <v>92</v>
      </c>
      <c r="C20" s="15" t="s">
        <v>48</v>
      </c>
      <c r="D20" s="18" t="s">
        <v>115</v>
      </c>
      <c r="E20" s="15" t="s">
        <v>3</v>
      </c>
      <c r="F20" s="15" t="s">
        <v>49</v>
      </c>
      <c r="G20" s="15" t="s">
        <v>7</v>
      </c>
      <c r="H20" s="18" t="s">
        <v>50</v>
      </c>
      <c r="I20" s="15" t="s">
        <v>11</v>
      </c>
    </row>
    <row r="21" spans="1:14" ht="45.75" customHeight="1">
      <c r="A21" s="6">
        <v>6.1</v>
      </c>
      <c r="B21" s="28" t="s">
        <v>167</v>
      </c>
      <c r="C21" s="29" t="s">
        <v>58</v>
      </c>
      <c r="D21" s="4" t="s">
        <v>114</v>
      </c>
      <c r="E21" s="30" t="s">
        <v>309</v>
      </c>
      <c r="F21" s="5" t="s">
        <v>75</v>
      </c>
      <c r="G21" s="5" t="s">
        <v>80</v>
      </c>
      <c r="H21" s="5" t="s">
        <v>85</v>
      </c>
      <c r="I21" s="5" t="s">
        <v>55</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f>IF(H21="Not Automated",0,IF(H21="Parts of Policy Automated",0.25,IF(H21="Automated on Some Systems",0.5,IF(H21="Automated on Most Systems",0.75,IF(H21="Automated on All Systems",1,"INVALID")))))</f>
        <v>1</v>
      </c>
      <c r="N21" s="12">
        <f>IF(I21="Not Reported",0,IF(I21="Parts of Policy Reported",0.25,IF(I21="Reported on Some Systems",0.5,IF(I21="Reported on Most Systems",0.75,IF(I21="Reported on All Systems",1,"INVALID")))))</f>
        <v>0</v>
      </c>
    </row>
    <row r="22" spans="1:14" ht="75" customHeight="1">
      <c r="A22" s="6">
        <v>6.2</v>
      </c>
      <c r="B22" s="28" t="s">
        <v>168</v>
      </c>
      <c r="C22" s="29" t="s">
        <v>58</v>
      </c>
      <c r="D22" s="4" t="s">
        <v>114</v>
      </c>
      <c r="E22" s="30" t="s">
        <v>309</v>
      </c>
      <c r="F22" s="5" t="s">
        <v>74</v>
      </c>
      <c r="G22" s="5" t="s">
        <v>79</v>
      </c>
      <c r="H22" s="5" t="s">
        <v>54</v>
      </c>
      <c r="I22" s="5" t="s">
        <v>55</v>
      </c>
      <c r="K22" s="12">
        <f t="shared" ref="K22:K27" si="0">IF(F22="No Policy",0,IF(F22="Informal Policy",0.25,IF(F22="Partial Written Policy",0.5,IF(F22="Written Policy",0.75,IF(F22="Approved Written Policy",1,"INVALID")))))</f>
        <v>0.75</v>
      </c>
      <c r="L22" s="12">
        <f t="shared" ref="L22:L27" si="1">IF(G22="Not Implemented",0,IF(G22="Parts of Policy Implemented",0.25,IF(G22="Implemented on Some Systems",0.5,IF(G22="Implemented on Most Systems",0.75,IF(G22="Implemented on All Systems",1,"INVALID")))))</f>
        <v>0.75</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5">
      <c r="A23" s="6">
        <v>6.3</v>
      </c>
      <c r="B23" s="28" t="s">
        <v>169</v>
      </c>
      <c r="C23" s="29" t="s">
        <v>58</v>
      </c>
      <c r="D23" s="4" t="s">
        <v>114</v>
      </c>
      <c r="E23" s="30" t="s">
        <v>309</v>
      </c>
      <c r="F23" s="5" t="s">
        <v>72</v>
      </c>
      <c r="G23" s="5" t="s">
        <v>53</v>
      </c>
      <c r="H23" s="5" t="s">
        <v>54</v>
      </c>
      <c r="I23" s="5" t="s">
        <v>55</v>
      </c>
      <c r="K23" s="12">
        <f t="shared" ref="K23:K24" si="4">IF(F23="No Policy",0,IF(F23="Informal Policy",0.25,IF(F23="Partial Written Policy",0.5,IF(F23="Written Policy",0.75,IF(F23="Approved Written Policy",1,"INVALID")))))</f>
        <v>0.25</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c r="A24" s="6">
        <v>6.4</v>
      </c>
      <c r="B24" s="28" t="s">
        <v>170</v>
      </c>
      <c r="C24" s="29" t="s">
        <v>58</v>
      </c>
      <c r="D24" s="4" t="s">
        <v>114</v>
      </c>
      <c r="E24" s="30" t="s">
        <v>309</v>
      </c>
      <c r="F24" s="5" t="s">
        <v>74</v>
      </c>
      <c r="G24" s="5" t="s">
        <v>77</v>
      </c>
      <c r="H24" s="5" t="s">
        <v>54</v>
      </c>
      <c r="I24" s="5" t="s">
        <v>55</v>
      </c>
      <c r="K24" s="12">
        <f t="shared" si="4"/>
        <v>0.75</v>
      </c>
      <c r="L24" s="12">
        <f t="shared" si="5"/>
        <v>0.25</v>
      </c>
      <c r="M24" s="12">
        <f t="shared" si="6"/>
        <v>0</v>
      </c>
      <c r="N24" s="12">
        <f t="shared" si="7"/>
        <v>0</v>
      </c>
    </row>
    <row r="25" spans="1:14" ht="45">
      <c r="A25" s="6">
        <v>6.5</v>
      </c>
      <c r="B25" s="28" t="s">
        <v>171</v>
      </c>
      <c r="C25" s="29" t="s">
        <v>58</v>
      </c>
      <c r="D25" s="4" t="s">
        <v>114</v>
      </c>
      <c r="E25" s="30" t="s">
        <v>309</v>
      </c>
      <c r="F25" s="5" t="s">
        <v>74</v>
      </c>
      <c r="G25" s="5" t="s">
        <v>78</v>
      </c>
      <c r="H25" s="5" t="s">
        <v>54</v>
      </c>
      <c r="I25" s="5" t="s">
        <v>87</v>
      </c>
      <c r="K25" s="12">
        <f t="shared" si="0"/>
        <v>0.75</v>
      </c>
      <c r="L25" s="12">
        <f t="shared" si="1"/>
        <v>0.5</v>
      </c>
      <c r="M25" s="12">
        <f t="shared" si="2"/>
        <v>0</v>
      </c>
      <c r="N25" s="12">
        <f t="shared" si="3"/>
        <v>0.25</v>
      </c>
    </row>
    <row r="26" spans="1:14" ht="60">
      <c r="A26" s="6">
        <v>6.6</v>
      </c>
      <c r="B26" s="28" t="s">
        <v>172</v>
      </c>
      <c r="C26" s="29" t="s">
        <v>51</v>
      </c>
      <c r="D26" s="4" t="s">
        <v>113</v>
      </c>
      <c r="E26" s="30" t="s">
        <v>309</v>
      </c>
      <c r="F26" s="5" t="s">
        <v>74</v>
      </c>
      <c r="G26" s="5" t="s">
        <v>53</v>
      </c>
      <c r="H26" s="31" t="s">
        <v>57</v>
      </c>
      <c r="I26" s="31" t="s">
        <v>57</v>
      </c>
      <c r="K26" s="12">
        <f t="shared" si="0"/>
        <v>0.75</v>
      </c>
      <c r="L26" s="12">
        <f t="shared" si="1"/>
        <v>0</v>
      </c>
      <c r="M26" s="12"/>
      <c r="N26" s="12"/>
    </row>
    <row r="27" spans="1:14" ht="30">
      <c r="A27" s="6">
        <v>6.7</v>
      </c>
      <c r="B27" s="28" t="s">
        <v>173</v>
      </c>
      <c r="C27" s="29" t="s">
        <v>58</v>
      </c>
      <c r="D27" s="4" t="s">
        <v>113</v>
      </c>
      <c r="E27" s="30" t="s">
        <v>309</v>
      </c>
      <c r="F27" s="5" t="s">
        <v>74</v>
      </c>
      <c r="G27" s="5" t="s">
        <v>79</v>
      </c>
      <c r="H27" s="5" t="s">
        <v>84</v>
      </c>
      <c r="I27" s="5" t="s">
        <v>55</v>
      </c>
      <c r="K27" s="12">
        <f t="shared" si="0"/>
        <v>0.75</v>
      </c>
      <c r="L27" s="12">
        <f t="shared" si="1"/>
        <v>0.75</v>
      </c>
      <c r="M27" s="12">
        <f t="shared" si="2"/>
        <v>0.75</v>
      </c>
      <c r="N27" s="12">
        <f t="shared" si="3"/>
        <v>0</v>
      </c>
    </row>
    <row r="28" spans="1:14" ht="75">
      <c r="A28" s="6">
        <v>6.8</v>
      </c>
      <c r="B28" s="28" t="s">
        <v>174</v>
      </c>
      <c r="C28" s="29" t="s">
        <v>58</v>
      </c>
      <c r="D28" s="4">
        <v>3</v>
      </c>
      <c r="E28" s="30" t="s">
        <v>302</v>
      </c>
      <c r="F28" s="5" t="s">
        <v>75</v>
      </c>
      <c r="G28" s="5" t="s">
        <v>79</v>
      </c>
      <c r="H28" s="31" t="s">
        <v>57</v>
      </c>
      <c r="I28" s="31" t="s">
        <v>57</v>
      </c>
      <c r="K28" s="12">
        <f t="shared" ref="K28" si="8">IF(F28="No Policy",0,IF(F28="Informal Policy",0.25,IF(F28="Partial Written Policy",0.5,IF(F28="Written Policy",0.75,IF(F28="Approved Written Policy",1,"INVALID")))))</f>
        <v>1</v>
      </c>
      <c r="L28" s="12">
        <f t="shared" ref="L28" si="9">IF(G28="Not Implemented",0,IF(G28="Parts of Policy Implemented",0.25,IF(G28="Implemented on Some Systems",0.5,IF(G28="Implemented on Most Systems",0.75,IF(G28="Implemented on All Systems",1,"INVALID")))))</f>
        <v>0.75</v>
      </c>
      <c r="M28" s="12"/>
      <c r="N28" s="12"/>
    </row>
    <row r="30" spans="1:14" hidden="1">
      <c r="E30" s="2" t="s">
        <v>59</v>
      </c>
      <c r="G30" s="13">
        <f>AVERAGE(K21:K28)</f>
        <v>0.75</v>
      </c>
      <c r="H30" s="13">
        <f>1-G30</f>
        <v>0.25</v>
      </c>
    </row>
    <row r="31" spans="1:14" hidden="1">
      <c r="E31" s="4" t="s">
        <v>60</v>
      </c>
      <c r="F31" s="4"/>
      <c r="G31" s="13">
        <f>AVERAGE(L21:L28)</f>
        <v>0.5</v>
      </c>
      <c r="H31" s="13">
        <f>1-G31</f>
        <v>0.5</v>
      </c>
    </row>
    <row r="32" spans="1:14" hidden="1">
      <c r="E32" s="4" t="s">
        <v>61</v>
      </c>
      <c r="F32" s="4"/>
      <c r="G32" s="13">
        <f>AVERAGE(M21:M28)</f>
        <v>0.29166666666666669</v>
      </c>
      <c r="H32" s="13">
        <f>1-G32</f>
        <v>0.70833333333333326</v>
      </c>
    </row>
    <row r="33" spans="1:16" hidden="1">
      <c r="E33" s="4" t="s">
        <v>62</v>
      </c>
      <c r="F33" s="4"/>
      <c r="G33" s="13">
        <f>AVERAGE(N21:N28)</f>
        <v>4.1666666666666664E-2</v>
      </c>
      <c r="H33" s="13">
        <f>1-G33</f>
        <v>0.95833333333333337</v>
      </c>
    </row>
    <row r="34" spans="1:16" hidden="1">
      <c r="E34" s="4" t="s">
        <v>63</v>
      </c>
      <c r="F34" s="4"/>
      <c r="G34" s="13">
        <f>AVERAGE(G30:G33)</f>
        <v>0.39583333333333337</v>
      </c>
      <c r="H34" s="13">
        <f>1-G34</f>
        <v>0.60416666666666663</v>
      </c>
    </row>
    <row r="35" spans="1:16" ht="30" hidden="1">
      <c r="E35" s="4" t="s">
        <v>116</v>
      </c>
      <c r="F35" s="4"/>
      <c r="G35" s="23">
        <f>AVERAGE(L21:L25)</f>
        <v>0.5</v>
      </c>
      <c r="H35" s="23">
        <f t="shared" ref="H35:H37" si="10">1-G35</f>
        <v>0.5</v>
      </c>
    </row>
    <row r="36" spans="1:16" ht="30" hidden="1">
      <c r="E36" s="4" t="s">
        <v>117</v>
      </c>
      <c r="F36" s="4"/>
      <c r="G36" s="23">
        <f>AVERAGE(L21:L27)</f>
        <v>0.4642857142857143</v>
      </c>
      <c r="H36" s="23">
        <f t="shared" si="10"/>
        <v>0.5357142857142857</v>
      </c>
    </row>
    <row r="37" spans="1:16" ht="30" hidden="1">
      <c r="E37" s="4" t="s">
        <v>118</v>
      </c>
      <c r="F37" s="4"/>
      <c r="G37" s="23">
        <f>AVERAGE(L21:L28)</f>
        <v>0.5</v>
      </c>
      <c r="H37" s="23">
        <f t="shared" si="10"/>
        <v>0.5</v>
      </c>
    </row>
    <row r="39" spans="1:16" ht="30" customHeight="1">
      <c r="A39" s="37"/>
      <c r="B39" s="37"/>
      <c r="C39" s="37"/>
      <c r="D39" s="37"/>
      <c r="E39" s="37"/>
      <c r="F39" s="37"/>
      <c r="G39" s="37"/>
      <c r="H39" s="37"/>
      <c r="I39" s="37"/>
      <c r="J39" s="37"/>
      <c r="K39" s="37"/>
      <c r="L39" s="37"/>
      <c r="M39" s="37"/>
      <c r="N39" s="37"/>
      <c r="O39" s="37"/>
      <c r="P39" s="37"/>
    </row>
  </sheetData>
  <mergeCells count="4">
    <mergeCell ref="A1:I1"/>
    <mergeCell ref="A39:P39"/>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4D3FA8E9-DA0A-49E6-A760-E03435A24B52}">
            <xm:f>Values!$A$8</xm:f>
            <x14:dxf>
              <fill>
                <patternFill>
                  <bgColor rgb="FF27AE60"/>
                </patternFill>
              </fill>
            </x14:dxf>
          </x14:cfRule>
          <x14:cfRule type="cellIs" priority="77" operator="equal" id="{17394DAB-6447-440F-9185-16D680CF78A6}">
            <xm:f>Values!$A$7</xm:f>
            <x14:dxf>
              <fill>
                <patternFill>
                  <bgColor rgb="FFF1C40F"/>
                </patternFill>
              </fill>
            </x14:dxf>
          </x14:cfRule>
          <x14:cfRule type="cellIs" priority="78" operator="equal" id="{EC8837DD-AA63-4409-91F4-0D39EC791FCE}">
            <xm:f>Values!$A$6</xm:f>
            <x14:dxf>
              <fill>
                <patternFill>
                  <bgColor rgb="FFF39C12"/>
                </patternFill>
              </fill>
            </x14:dxf>
          </x14:cfRule>
          <x14:cfRule type="cellIs" priority="79" operator="equal" id="{F2B34E92-F439-4C6F-A3A4-FDED1AABD1C0}">
            <xm:f>Values!$A$5</xm:f>
            <x14:dxf>
              <fill>
                <patternFill>
                  <bgColor rgb="FFE67E22"/>
                </patternFill>
              </fill>
            </x14:dxf>
          </x14:cfRule>
          <x14:cfRule type="cellIs" priority="80" operator="equal" id="{83EBB1BF-41CB-4A66-B932-8C9AB844337E}">
            <xm:f>Values!$A$4</xm:f>
            <x14:dxf>
              <fill>
                <patternFill>
                  <bgColor rgb="FFE74C3C"/>
                </patternFill>
              </fill>
            </x14:dxf>
          </x14:cfRule>
          <xm:sqref>F21:F22 F25:F27</xm:sqref>
        </x14:conditionalFormatting>
        <x14:conditionalFormatting xmlns:xm="http://schemas.microsoft.com/office/excel/2006/main">
          <x14:cfRule type="cellIs" priority="61" operator="equal" id="{A05E851F-495F-427D-B124-AD597F6DC20E}">
            <xm:f>Values!$A$15</xm:f>
            <x14:dxf>
              <fill>
                <patternFill>
                  <bgColor rgb="FF27AE60"/>
                </patternFill>
              </fill>
            </x14:dxf>
          </x14:cfRule>
          <x14:cfRule type="cellIs" priority="72" operator="equal" id="{635E39D1-658E-4ED1-B07E-E98D5D194A93}">
            <xm:f>Values!$A$14</xm:f>
            <x14:dxf>
              <fill>
                <patternFill>
                  <bgColor rgb="FFF1C40F"/>
                </patternFill>
              </fill>
            </x14:dxf>
          </x14:cfRule>
          <x14:cfRule type="cellIs" priority="73" operator="equal" id="{B9A4E2CF-AECB-4CF4-AD02-3FB9230AD72E}">
            <xm:f>Values!$A$13</xm:f>
            <x14:dxf>
              <fill>
                <patternFill>
                  <bgColor rgb="FFF39C12"/>
                </patternFill>
              </fill>
            </x14:dxf>
          </x14:cfRule>
          <x14:cfRule type="cellIs" priority="74" operator="equal" id="{3F0101EA-00B7-453F-B708-49B1BC369BC0}">
            <xm:f>Values!$A$12</xm:f>
            <x14:dxf>
              <fill>
                <patternFill>
                  <bgColor rgb="FFE67E22"/>
                </patternFill>
              </fill>
            </x14:dxf>
          </x14:cfRule>
          <x14:cfRule type="cellIs" priority="75" operator="equal" id="{17DF0A00-0740-4146-9A45-4A2F2AF55A29}">
            <xm:f>Values!$A$11</xm:f>
            <x14:dxf>
              <fill>
                <patternFill>
                  <bgColor rgb="FFE74C3C"/>
                </patternFill>
              </fill>
            </x14:dxf>
          </x14:cfRule>
          <xm:sqref>G21:G22 G25:G27</xm:sqref>
        </x14:conditionalFormatting>
        <x14:conditionalFormatting xmlns:xm="http://schemas.microsoft.com/office/excel/2006/main">
          <x14:cfRule type="cellIs" priority="62" operator="equal" id="{71EDD78B-38F3-4FDC-9D16-4F46C4999E0E}">
            <xm:f>Values!$A$22</xm:f>
            <x14:dxf>
              <fill>
                <patternFill>
                  <bgColor rgb="FF27B060"/>
                </patternFill>
              </fill>
            </x14:dxf>
          </x14:cfRule>
          <x14:cfRule type="cellIs" priority="68" operator="equal" id="{D6E36C7B-88B7-4881-87F9-B380FC9DF61B}">
            <xm:f>Values!$A$21</xm:f>
            <x14:dxf>
              <fill>
                <patternFill>
                  <bgColor rgb="FFF1C40F"/>
                </patternFill>
              </fill>
            </x14:dxf>
          </x14:cfRule>
          <x14:cfRule type="cellIs" priority="69" operator="equal" id="{CE899300-B53C-40A3-A73C-BB4494CCE540}">
            <xm:f>Values!$A$20</xm:f>
            <x14:dxf>
              <fill>
                <patternFill>
                  <bgColor rgb="FFF39C12"/>
                </patternFill>
              </fill>
            </x14:dxf>
          </x14:cfRule>
          <x14:cfRule type="cellIs" priority="70" operator="equal" id="{17903FAB-CB15-47B2-A468-9DDEE18B59B5}">
            <xm:f>Values!$A$19</xm:f>
            <x14:dxf>
              <fill>
                <patternFill>
                  <bgColor rgb="FFE67E22"/>
                </patternFill>
              </fill>
            </x14:dxf>
          </x14:cfRule>
          <x14:cfRule type="cellIs" priority="71" operator="equal" id="{9DE0B808-92BB-4446-8B97-DBE2BDCE9A44}">
            <xm:f>Values!$A$18</xm:f>
            <x14:dxf>
              <fill>
                <patternFill>
                  <bgColor rgb="FFE74C3C"/>
                </patternFill>
              </fill>
            </x14:dxf>
          </x14:cfRule>
          <xm:sqref>H21:H22 H25 H27</xm:sqref>
        </x14:conditionalFormatting>
        <x14:conditionalFormatting xmlns:xm="http://schemas.microsoft.com/office/excel/2006/main">
          <x14:cfRule type="cellIs" priority="63" operator="equal" id="{ED430CE4-7583-484F-9E52-38B83074168E}">
            <xm:f>Values!$A$29</xm:f>
            <x14:dxf>
              <fill>
                <patternFill>
                  <bgColor rgb="FF27AE60"/>
                </patternFill>
              </fill>
            </x14:dxf>
          </x14:cfRule>
          <x14:cfRule type="cellIs" priority="65" operator="equal" id="{5622AF93-1DB5-4A7D-A962-07563A004E61}">
            <xm:f>Values!$A$27</xm:f>
            <x14:dxf>
              <fill>
                <patternFill>
                  <bgColor rgb="FFF39C12"/>
                </patternFill>
              </fill>
            </x14:dxf>
          </x14:cfRule>
          <x14:cfRule type="cellIs" priority="66" operator="equal" id="{30F27E79-AB70-4C0A-BA0F-985407E52F58}">
            <xm:f>Values!$A$26</xm:f>
            <x14:dxf>
              <fill>
                <patternFill>
                  <bgColor rgb="FFE67E22"/>
                </patternFill>
              </fill>
            </x14:dxf>
          </x14:cfRule>
          <x14:cfRule type="cellIs" priority="67" operator="equal" id="{CFA314CA-E2AE-4ADF-BFD3-8825DC98769E}">
            <xm:f>Values!$A$25</xm:f>
            <x14:dxf>
              <fill>
                <patternFill>
                  <bgColor rgb="FFE74C3C"/>
                </patternFill>
              </fill>
            </x14:dxf>
          </x14:cfRule>
          <xm:sqref>I21:I22 I25 I27</xm:sqref>
        </x14:conditionalFormatting>
        <x14:conditionalFormatting xmlns:xm="http://schemas.microsoft.com/office/excel/2006/main">
          <x14:cfRule type="cellIs" priority="64" operator="equal" id="{143D2DB5-C498-4C12-B685-54B25EA4EBA4}">
            <xm:f>Values!$A$28</xm:f>
            <x14:dxf>
              <fill>
                <patternFill>
                  <bgColor rgb="FFF1C40F"/>
                </patternFill>
              </fill>
            </x14:dxf>
          </x14:cfRule>
          <xm:sqref>I21:I22 I25 I27</xm:sqref>
        </x14:conditionalFormatting>
        <x14:conditionalFormatting xmlns:xm="http://schemas.microsoft.com/office/excel/2006/main">
          <x14:cfRule type="cellIs" priority="56" operator="equal" id="{A3E285C1-3408-45D0-8080-1A52FB197847}">
            <xm:f>Values!$A$8</xm:f>
            <x14:dxf>
              <fill>
                <patternFill>
                  <bgColor rgb="FF27AE60"/>
                </patternFill>
              </fill>
            </x14:dxf>
          </x14:cfRule>
          <x14:cfRule type="cellIs" priority="57" operator="equal" id="{896A8FC2-D3ED-44D3-AC20-603349B6FEE9}">
            <xm:f>Values!$A$7</xm:f>
            <x14:dxf>
              <fill>
                <patternFill>
                  <bgColor rgb="FFF1C40F"/>
                </patternFill>
              </fill>
            </x14:dxf>
          </x14:cfRule>
          <x14:cfRule type="cellIs" priority="58" operator="equal" id="{ED2720B4-D214-4B70-87BA-639000316073}">
            <xm:f>Values!$A$6</xm:f>
            <x14:dxf>
              <fill>
                <patternFill>
                  <bgColor rgb="FFF39C12"/>
                </patternFill>
              </fill>
            </x14:dxf>
          </x14:cfRule>
          <x14:cfRule type="cellIs" priority="59" operator="equal" id="{2EE60357-6B85-4798-BC41-4EA3C6421EA9}">
            <xm:f>Values!$A$5</xm:f>
            <x14:dxf>
              <fill>
                <patternFill>
                  <bgColor rgb="FFE67E22"/>
                </patternFill>
              </fill>
            </x14:dxf>
          </x14:cfRule>
          <x14:cfRule type="cellIs" priority="60" operator="equal" id="{F1A3E882-5A8E-450B-A23B-7231AD9D47ED}">
            <xm:f>Values!$A$4</xm:f>
            <x14:dxf>
              <fill>
                <patternFill>
                  <bgColor rgb="FFE74C3C"/>
                </patternFill>
              </fill>
            </x14:dxf>
          </x14:cfRule>
          <xm:sqref>F23</xm:sqref>
        </x14:conditionalFormatting>
        <x14:conditionalFormatting xmlns:xm="http://schemas.microsoft.com/office/excel/2006/main">
          <x14:cfRule type="cellIs" priority="41" operator="equal" id="{253854DA-5193-49D7-A5E4-13AEEDECD4D0}">
            <xm:f>Values!$A$15</xm:f>
            <x14:dxf>
              <fill>
                <patternFill>
                  <bgColor rgb="FF27AE60"/>
                </patternFill>
              </fill>
            </x14:dxf>
          </x14:cfRule>
          <x14:cfRule type="cellIs" priority="52" operator="equal" id="{2A9BA412-B32D-4114-862C-9810ACB0B2EF}">
            <xm:f>Values!$A$14</xm:f>
            <x14:dxf>
              <fill>
                <patternFill>
                  <bgColor rgb="FFF1C40F"/>
                </patternFill>
              </fill>
            </x14:dxf>
          </x14:cfRule>
          <x14:cfRule type="cellIs" priority="53" operator="equal" id="{617DDFEF-DA13-499E-89BD-FA36A58B8D5F}">
            <xm:f>Values!$A$13</xm:f>
            <x14:dxf>
              <fill>
                <patternFill>
                  <bgColor rgb="FFF39C12"/>
                </patternFill>
              </fill>
            </x14:dxf>
          </x14:cfRule>
          <x14:cfRule type="cellIs" priority="54" operator="equal" id="{1483C6D9-BDA1-44E9-8C5B-67C84A967C63}">
            <xm:f>Values!$A$12</xm:f>
            <x14:dxf>
              <fill>
                <patternFill>
                  <bgColor rgb="FFE67E22"/>
                </patternFill>
              </fill>
            </x14:dxf>
          </x14:cfRule>
          <x14:cfRule type="cellIs" priority="55" operator="equal" id="{15A7DC44-7A01-495B-90A5-309B8EB800F9}">
            <xm:f>Values!$A$11</xm:f>
            <x14:dxf>
              <fill>
                <patternFill>
                  <bgColor rgb="FFE74C3C"/>
                </patternFill>
              </fill>
            </x14:dxf>
          </x14:cfRule>
          <xm:sqref>G23</xm:sqref>
        </x14:conditionalFormatting>
        <x14:conditionalFormatting xmlns:xm="http://schemas.microsoft.com/office/excel/2006/main">
          <x14:cfRule type="cellIs" priority="42" operator="equal" id="{939EC379-FC1E-44AA-B688-A4EBF1E85ED0}">
            <xm:f>Values!$A$22</xm:f>
            <x14:dxf>
              <fill>
                <patternFill>
                  <bgColor rgb="FF27B060"/>
                </patternFill>
              </fill>
            </x14:dxf>
          </x14:cfRule>
          <x14:cfRule type="cellIs" priority="48" operator="equal" id="{AEAEB26F-18E6-4AA6-BED5-E629EA79CFDA}">
            <xm:f>Values!$A$21</xm:f>
            <x14:dxf>
              <fill>
                <patternFill>
                  <bgColor rgb="FFF1C40F"/>
                </patternFill>
              </fill>
            </x14:dxf>
          </x14:cfRule>
          <x14:cfRule type="cellIs" priority="49" operator="equal" id="{6651C8C3-75D3-4068-ABF1-3F7A02530397}">
            <xm:f>Values!$A$20</xm:f>
            <x14:dxf>
              <fill>
                <patternFill>
                  <bgColor rgb="FFF39C12"/>
                </patternFill>
              </fill>
            </x14:dxf>
          </x14:cfRule>
          <x14:cfRule type="cellIs" priority="50" operator="equal" id="{06547B7C-08BA-4D4E-800F-C607911C4C30}">
            <xm:f>Values!$A$19</xm:f>
            <x14:dxf>
              <fill>
                <patternFill>
                  <bgColor rgb="FFE67E22"/>
                </patternFill>
              </fill>
            </x14:dxf>
          </x14:cfRule>
          <x14:cfRule type="cellIs" priority="51" operator="equal" id="{D5F086BD-E461-42FE-BF97-5DA0FA6E5974}">
            <xm:f>Values!$A$18</xm:f>
            <x14:dxf>
              <fill>
                <patternFill>
                  <bgColor rgb="FFE74C3C"/>
                </patternFill>
              </fill>
            </x14:dxf>
          </x14:cfRule>
          <xm:sqref>H23</xm:sqref>
        </x14:conditionalFormatting>
        <x14:conditionalFormatting xmlns:xm="http://schemas.microsoft.com/office/excel/2006/main">
          <x14:cfRule type="cellIs" priority="43" operator="equal" id="{5E4D16C0-A110-44E8-872A-D8C48D7366A6}">
            <xm:f>Values!$A$29</xm:f>
            <x14:dxf>
              <fill>
                <patternFill>
                  <bgColor rgb="FF27AE60"/>
                </patternFill>
              </fill>
            </x14:dxf>
          </x14:cfRule>
          <x14:cfRule type="cellIs" priority="45" operator="equal" id="{77DDA720-DD79-4248-9F25-E90A090D519A}">
            <xm:f>Values!$A$27</xm:f>
            <x14:dxf>
              <fill>
                <patternFill>
                  <bgColor rgb="FFF39C12"/>
                </patternFill>
              </fill>
            </x14:dxf>
          </x14:cfRule>
          <x14:cfRule type="cellIs" priority="46" operator="equal" id="{BE9CCBEE-7A85-434E-AB17-44102323FD5C}">
            <xm:f>Values!$A$26</xm:f>
            <x14:dxf>
              <fill>
                <patternFill>
                  <bgColor rgb="FFE67E22"/>
                </patternFill>
              </fill>
            </x14:dxf>
          </x14:cfRule>
          <x14:cfRule type="cellIs" priority="47" operator="equal" id="{A0AD2689-60DD-4719-9EC4-A95BF0908F3D}">
            <xm:f>Values!$A$25</xm:f>
            <x14:dxf>
              <fill>
                <patternFill>
                  <bgColor rgb="FFE74C3C"/>
                </patternFill>
              </fill>
            </x14:dxf>
          </x14:cfRule>
          <xm:sqref>I23</xm:sqref>
        </x14:conditionalFormatting>
        <x14:conditionalFormatting xmlns:xm="http://schemas.microsoft.com/office/excel/2006/main">
          <x14:cfRule type="cellIs" priority="44" operator="equal" id="{F08C841D-CF47-4FD3-B1BD-BFB548A89493}">
            <xm:f>Values!$A$28</xm:f>
            <x14:dxf>
              <fill>
                <patternFill>
                  <bgColor rgb="FFF1C40F"/>
                </patternFill>
              </fill>
            </x14:dxf>
          </x14:cfRule>
          <xm:sqref>I23</xm:sqref>
        </x14:conditionalFormatting>
        <x14:conditionalFormatting xmlns:xm="http://schemas.microsoft.com/office/excel/2006/main">
          <x14:cfRule type="cellIs" priority="36" operator="equal" id="{C7E05108-75AD-4404-B493-EAB6E9F8D5AC}">
            <xm:f>Values!$A$8</xm:f>
            <x14:dxf>
              <fill>
                <patternFill>
                  <bgColor rgb="FF27AE60"/>
                </patternFill>
              </fill>
            </x14:dxf>
          </x14:cfRule>
          <x14:cfRule type="cellIs" priority="37" operator="equal" id="{45F3FFF9-ABBD-49FF-A0A4-65321FC36D72}">
            <xm:f>Values!$A$7</xm:f>
            <x14:dxf>
              <fill>
                <patternFill>
                  <bgColor rgb="FFF1C40F"/>
                </patternFill>
              </fill>
            </x14:dxf>
          </x14:cfRule>
          <x14:cfRule type="cellIs" priority="38" operator="equal" id="{D266F8CC-E13C-4E3A-9FA6-B09B1B4AFCB3}">
            <xm:f>Values!$A$6</xm:f>
            <x14:dxf>
              <fill>
                <patternFill>
                  <bgColor rgb="FFF39C12"/>
                </patternFill>
              </fill>
            </x14:dxf>
          </x14:cfRule>
          <x14:cfRule type="cellIs" priority="39" operator="equal" id="{6E90F5A9-4645-4F29-8DFF-3E944E5DBF2B}">
            <xm:f>Values!$A$5</xm:f>
            <x14:dxf>
              <fill>
                <patternFill>
                  <bgColor rgb="FFE67E22"/>
                </patternFill>
              </fill>
            </x14:dxf>
          </x14:cfRule>
          <x14:cfRule type="cellIs" priority="40" operator="equal" id="{3678BB3F-8A63-4A5F-997F-8DD2CF363B66}">
            <xm:f>Values!$A$4</xm:f>
            <x14:dxf>
              <fill>
                <patternFill>
                  <bgColor rgb="FFE74C3C"/>
                </patternFill>
              </fill>
            </x14:dxf>
          </x14:cfRule>
          <xm:sqref>F24</xm:sqref>
        </x14:conditionalFormatting>
        <x14:conditionalFormatting xmlns:xm="http://schemas.microsoft.com/office/excel/2006/main">
          <x14:cfRule type="cellIs" priority="21" operator="equal" id="{9D44F843-E8FA-424A-930C-08227E2E6768}">
            <xm:f>Values!$A$15</xm:f>
            <x14:dxf>
              <fill>
                <patternFill>
                  <bgColor rgb="FF27AE60"/>
                </patternFill>
              </fill>
            </x14:dxf>
          </x14:cfRule>
          <x14:cfRule type="cellIs" priority="32" operator="equal" id="{2507FBE2-ADEC-4432-BE5D-F446D67CCC71}">
            <xm:f>Values!$A$14</xm:f>
            <x14:dxf>
              <fill>
                <patternFill>
                  <bgColor rgb="FFF1C40F"/>
                </patternFill>
              </fill>
            </x14:dxf>
          </x14:cfRule>
          <x14:cfRule type="cellIs" priority="33" operator="equal" id="{9DD5431B-D886-4FF6-8131-94D3894CE34D}">
            <xm:f>Values!$A$13</xm:f>
            <x14:dxf>
              <fill>
                <patternFill>
                  <bgColor rgb="FFF39C12"/>
                </patternFill>
              </fill>
            </x14:dxf>
          </x14:cfRule>
          <x14:cfRule type="cellIs" priority="34" operator="equal" id="{5D0F38D7-8482-436D-93EB-A75C37622151}">
            <xm:f>Values!$A$12</xm:f>
            <x14:dxf>
              <fill>
                <patternFill>
                  <bgColor rgb="FFE67E22"/>
                </patternFill>
              </fill>
            </x14:dxf>
          </x14:cfRule>
          <x14:cfRule type="cellIs" priority="35" operator="equal" id="{091AFB4B-E175-413A-9B61-D93E22670062}">
            <xm:f>Values!$A$11</xm:f>
            <x14:dxf>
              <fill>
                <patternFill>
                  <bgColor rgb="FFE74C3C"/>
                </patternFill>
              </fill>
            </x14:dxf>
          </x14:cfRule>
          <xm:sqref>G24</xm:sqref>
        </x14:conditionalFormatting>
        <x14:conditionalFormatting xmlns:xm="http://schemas.microsoft.com/office/excel/2006/main">
          <x14:cfRule type="cellIs" priority="22" operator="equal" id="{241D426A-DDB5-4861-8BB8-F72BD137BE12}">
            <xm:f>Values!$A$22</xm:f>
            <x14:dxf>
              <fill>
                <patternFill>
                  <bgColor rgb="FF27B060"/>
                </patternFill>
              </fill>
            </x14:dxf>
          </x14:cfRule>
          <x14:cfRule type="cellIs" priority="28" operator="equal" id="{BCC67D9A-5AFE-402F-AC2F-F1ACE38A93CF}">
            <xm:f>Values!$A$21</xm:f>
            <x14:dxf>
              <fill>
                <patternFill>
                  <bgColor rgb="FFF1C40F"/>
                </patternFill>
              </fill>
            </x14:dxf>
          </x14:cfRule>
          <x14:cfRule type="cellIs" priority="29" operator="equal" id="{0BFD406D-5BEC-41C4-ADD3-9EC5EFDD1E61}">
            <xm:f>Values!$A$20</xm:f>
            <x14:dxf>
              <fill>
                <patternFill>
                  <bgColor rgb="FFF39C12"/>
                </patternFill>
              </fill>
            </x14:dxf>
          </x14:cfRule>
          <x14:cfRule type="cellIs" priority="30" operator="equal" id="{F12B2FE2-8F59-40C2-AF61-192A711780F9}">
            <xm:f>Values!$A$19</xm:f>
            <x14:dxf>
              <fill>
                <patternFill>
                  <bgColor rgb="FFE67E22"/>
                </patternFill>
              </fill>
            </x14:dxf>
          </x14:cfRule>
          <x14:cfRule type="cellIs" priority="31" operator="equal" id="{591EB8FE-E5E3-4111-952A-CAD2131C1E5C}">
            <xm:f>Values!$A$18</xm:f>
            <x14:dxf>
              <fill>
                <patternFill>
                  <bgColor rgb="FFE74C3C"/>
                </patternFill>
              </fill>
            </x14:dxf>
          </x14:cfRule>
          <xm:sqref>H24</xm:sqref>
        </x14:conditionalFormatting>
        <x14:conditionalFormatting xmlns:xm="http://schemas.microsoft.com/office/excel/2006/main">
          <x14:cfRule type="cellIs" priority="23" operator="equal" id="{42CB7021-E6AC-4FDC-AC18-F5551965ADF2}">
            <xm:f>Values!$A$29</xm:f>
            <x14:dxf>
              <fill>
                <patternFill>
                  <bgColor rgb="FF27AE60"/>
                </patternFill>
              </fill>
            </x14:dxf>
          </x14:cfRule>
          <x14:cfRule type="cellIs" priority="25" operator="equal" id="{74F08A50-397D-47EA-87B9-4A2E54D52A8F}">
            <xm:f>Values!$A$27</xm:f>
            <x14:dxf>
              <fill>
                <patternFill>
                  <bgColor rgb="FFF39C12"/>
                </patternFill>
              </fill>
            </x14:dxf>
          </x14:cfRule>
          <x14:cfRule type="cellIs" priority="26" operator="equal" id="{9F5B6444-DB91-445E-AA9C-6F577B67E35E}">
            <xm:f>Values!$A$26</xm:f>
            <x14:dxf>
              <fill>
                <patternFill>
                  <bgColor rgb="FFE67E22"/>
                </patternFill>
              </fill>
            </x14:dxf>
          </x14:cfRule>
          <x14:cfRule type="cellIs" priority="27" operator="equal" id="{98CEA8B5-1B27-40E9-9F17-9D08D4E7A4A3}">
            <xm:f>Values!$A$25</xm:f>
            <x14:dxf>
              <fill>
                <patternFill>
                  <bgColor rgb="FFE74C3C"/>
                </patternFill>
              </fill>
            </x14:dxf>
          </x14:cfRule>
          <xm:sqref>I24</xm:sqref>
        </x14:conditionalFormatting>
        <x14:conditionalFormatting xmlns:xm="http://schemas.microsoft.com/office/excel/2006/main">
          <x14:cfRule type="cellIs" priority="24" operator="equal" id="{EF2B2A14-18EE-4B39-ACA3-FEE5FF8539BA}">
            <xm:f>Values!$A$28</xm:f>
            <x14:dxf>
              <fill>
                <patternFill>
                  <bgColor rgb="FFF1C40F"/>
                </patternFill>
              </fill>
            </x14:dxf>
          </x14:cfRule>
          <xm:sqref>I24</xm:sqref>
        </x14:conditionalFormatting>
        <x14:conditionalFormatting xmlns:xm="http://schemas.microsoft.com/office/excel/2006/main">
          <x14:cfRule type="cellIs" priority="16" operator="equal" id="{FC872247-8659-41A9-A707-0EBB1C94F149}">
            <xm:f>Values!$A$8</xm:f>
            <x14:dxf>
              <fill>
                <patternFill>
                  <bgColor rgb="FF27AE60"/>
                </patternFill>
              </fill>
            </x14:dxf>
          </x14:cfRule>
          <x14:cfRule type="cellIs" priority="17" operator="equal" id="{35D842DC-AF29-4A64-B370-A28F776A6FE2}">
            <xm:f>Values!$A$7</xm:f>
            <x14:dxf>
              <fill>
                <patternFill>
                  <bgColor rgb="FFF1C40F"/>
                </patternFill>
              </fill>
            </x14:dxf>
          </x14:cfRule>
          <x14:cfRule type="cellIs" priority="18" operator="equal" id="{2459F185-3715-4047-85DC-9D235B69316D}">
            <xm:f>Values!$A$6</xm:f>
            <x14:dxf>
              <fill>
                <patternFill>
                  <bgColor rgb="FFF39C12"/>
                </patternFill>
              </fill>
            </x14:dxf>
          </x14:cfRule>
          <x14:cfRule type="cellIs" priority="19" operator="equal" id="{6A4D1541-CE82-4EFB-AC63-609216228863}">
            <xm:f>Values!$A$5</xm:f>
            <x14:dxf>
              <fill>
                <patternFill>
                  <bgColor rgb="FFE67E22"/>
                </patternFill>
              </fill>
            </x14:dxf>
          </x14:cfRule>
          <x14:cfRule type="cellIs" priority="20" operator="equal" id="{8AE9CB7C-DCCE-48D5-9F69-09D1887C04B7}">
            <xm:f>Values!$A$4</xm:f>
            <x14:dxf>
              <fill>
                <patternFill>
                  <bgColor rgb="FFE74C3C"/>
                </patternFill>
              </fill>
            </x14:dxf>
          </x14:cfRule>
          <xm:sqref>F28</xm:sqref>
        </x14:conditionalFormatting>
        <x14:conditionalFormatting xmlns:xm="http://schemas.microsoft.com/office/excel/2006/main">
          <x14:cfRule type="cellIs" priority="1" operator="equal" id="{64FD0196-2960-4D69-A4A1-89D1321DF594}">
            <xm:f>Values!$A$15</xm:f>
            <x14:dxf>
              <fill>
                <patternFill>
                  <bgColor rgb="FF27AE60"/>
                </patternFill>
              </fill>
            </x14:dxf>
          </x14:cfRule>
          <x14:cfRule type="cellIs" priority="12" operator="equal" id="{62E9E8B6-FBBA-42D3-A1F7-9B79FB0C1B42}">
            <xm:f>Values!$A$14</xm:f>
            <x14:dxf>
              <fill>
                <patternFill>
                  <bgColor rgb="FFF1C40F"/>
                </patternFill>
              </fill>
            </x14:dxf>
          </x14:cfRule>
          <x14:cfRule type="cellIs" priority="13" operator="equal" id="{D3FE96E2-CC26-44E1-B77B-B0405D109A3E}">
            <xm:f>Values!$A$13</xm:f>
            <x14:dxf>
              <fill>
                <patternFill>
                  <bgColor rgb="FFF39C12"/>
                </patternFill>
              </fill>
            </x14:dxf>
          </x14:cfRule>
          <x14:cfRule type="cellIs" priority="14" operator="equal" id="{E371A9DC-4C94-4F23-A0B8-569C56F43459}">
            <xm:f>Values!$A$12</xm:f>
            <x14:dxf>
              <fill>
                <patternFill>
                  <bgColor rgb="FFE67E22"/>
                </patternFill>
              </fill>
            </x14:dxf>
          </x14:cfRule>
          <x14:cfRule type="cellIs" priority="15" operator="equal" id="{9CE0AC8E-D999-45BE-9DB9-254F6E43475C}">
            <xm:f>Values!$A$11</xm:f>
            <x14:dxf>
              <fill>
                <patternFill>
                  <bgColor rgb="FFE74C3C"/>
                </patternFill>
              </fill>
            </x14:dxf>
          </x14:cfRule>
          <xm:sqref>G28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I21:I25 I27</xm:sqref>
        </x14:dataValidation>
        <x14:dataValidation type="list" allowBlank="1" showInputMessage="1" showErrorMessage="1">
          <x14:formula1>
            <xm:f>Values!$A$18:$A$22</xm:f>
          </x14:formula1>
          <xm:sqref>H21:H25 H27</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opLeftCell="B1" zoomScale="80" zoomScaleNormal="80" workbookViewId="0">
      <selection sqref="A1:I1"/>
    </sheetView>
  </sheetViews>
  <sheetFormatPr defaultColWidth="8.7109375" defaultRowHeight="15"/>
  <cols>
    <col min="2" max="2" width="71.28515625" customWidth="1"/>
    <col min="3" max="3" width="14.85546875" style="3" customWidth="1"/>
    <col min="4" max="4" width="15" style="3" bestFit="1" customWidth="1"/>
    <col min="5" max="5" width="32" bestFit="1" customWidth="1"/>
    <col min="6" max="6" width="20.7109375" bestFit="1" customWidth="1"/>
    <col min="7" max="7" width="26.7109375" bestFit="1" customWidth="1"/>
    <col min="8" max="8" width="25" bestFit="1" customWidth="1"/>
    <col min="9" max="9" width="26.5703125" bestFit="1" customWidth="1"/>
    <col min="10" max="10" width="8.7109375" customWidth="1"/>
    <col min="11" max="14" width="8.7109375" hidden="1" customWidth="1"/>
  </cols>
  <sheetData>
    <row r="1" spans="1:9" ht="59.65" customHeight="1">
      <c r="A1" s="32" t="s">
        <v>285</v>
      </c>
      <c r="B1" s="32"/>
      <c r="C1" s="32"/>
      <c r="D1" s="32"/>
      <c r="E1" s="32"/>
      <c r="F1" s="32"/>
      <c r="G1" s="32"/>
      <c r="H1" s="32"/>
      <c r="I1" s="32"/>
    </row>
    <row r="3" spans="1:9">
      <c r="C3"/>
      <c r="D3"/>
    </row>
    <row r="4" spans="1:9">
      <c r="C4"/>
      <c r="D4"/>
    </row>
    <row r="5" spans="1:9">
      <c r="C5" s="33" t="s">
        <v>46</v>
      </c>
      <c r="D5" s="33"/>
      <c r="E5" s="21">
        <f>G33</f>
        <v>0.46785714285714286</v>
      </c>
    </row>
    <row r="6" spans="1:9">
      <c r="C6"/>
      <c r="D6"/>
    </row>
    <row r="7" spans="1:9">
      <c r="C7" s="41" t="s">
        <v>47</v>
      </c>
      <c r="D7" s="41"/>
      <c r="E7" s="20">
        <f>H33</f>
        <v>0.53214285714285714</v>
      </c>
    </row>
    <row r="20" spans="1:14" s="19" customFormat="1" ht="30">
      <c r="A20" s="15" t="s">
        <v>2</v>
      </c>
      <c r="B20" s="15" t="s">
        <v>92</v>
      </c>
      <c r="C20" s="15" t="s">
        <v>48</v>
      </c>
      <c r="D20" s="18" t="s">
        <v>115</v>
      </c>
      <c r="E20" s="15" t="s">
        <v>3</v>
      </c>
      <c r="F20" s="15" t="s">
        <v>49</v>
      </c>
      <c r="G20" s="15" t="s">
        <v>7</v>
      </c>
      <c r="H20" s="18" t="s">
        <v>50</v>
      </c>
      <c r="I20" s="15" t="s">
        <v>11</v>
      </c>
    </row>
    <row r="21" spans="1:14" ht="60.75" customHeight="1">
      <c r="A21" s="6">
        <v>7.1</v>
      </c>
      <c r="B21" s="28" t="s">
        <v>175</v>
      </c>
      <c r="C21" s="29" t="s">
        <v>58</v>
      </c>
      <c r="D21" s="4" t="s">
        <v>114</v>
      </c>
      <c r="E21" s="30" t="s">
        <v>310</v>
      </c>
      <c r="F21" s="5" t="s">
        <v>74</v>
      </c>
      <c r="G21" s="5" t="s">
        <v>77</v>
      </c>
      <c r="H21" s="31" t="s">
        <v>57</v>
      </c>
      <c r="I21" s="31"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0.25</v>
      </c>
      <c r="M21" s="12"/>
      <c r="N21" s="12"/>
    </row>
    <row r="22" spans="1:14" ht="30">
      <c r="A22" s="6">
        <v>7.2</v>
      </c>
      <c r="B22" s="28" t="s">
        <v>176</v>
      </c>
      <c r="C22" s="29" t="s">
        <v>56</v>
      </c>
      <c r="D22" s="4" t="s">
        <v>114</v>
      </c>
      <c r="E22" s="30" t="s">
        <v>310</v>
      </c>
      <c r="F22" s="5" t="s">
        <v>74</v>
      </c>
      <c r="G22" s="5" t="s">
        <v>78</v>
      </c>
      <c r="H22" s="31" t="s">
        <v>57</v>
      </c>
      <c r="I22" s="31" t="s">
        <v>57</v>
      </c>
      <c r="K22" s="12">
        <f t="shared" ref="K22:K24" si="0">IF(F22="No Policy",0,IF(F22="Informal Policy",0.25,IF(F22="Partial Written Policy",0.5,IF(F22="Written Policy",0.75,IF(F22="Approved Written Policy",1,"INVALID")))))</f>
        <v>0.75</v>
      </c>
      <c r="L22" s="12">
        <f t="shared" ref="L22:L27" si="1">IF(G22="Not Implemented",0,IF(G22="Parts of Policy Implemented",0.25,IF(G22="Implemented on Some Systems",0.5,IF(G22="Implemented on Most Systems",0.75,IF(G22="Implemented on All Systems",1,"INVALID")))))</f>
        <v>0.5</v>
      </c>
      <c r="M22" s="12"/>
      <c r="N22" s="12"/>
    </row>
    <row r="23" spans="1:14" ht="30">
      <c r="A23" s="6">
        <v>7.3</v>
      </c>
      <c r="B23" s="28" t="s">
        <v>177</v>
      </c>
      <c r="C23" s="29" t="s">
        <v>58</v>
      </c>
      <c r="D23" s="4" t="s">
        <v>114</v>
      </c>
      <c r="E23" s="30" t="s">
        <v>65</v>
      </c>
      <c r="F23" s="5" t="s">
        <v>74</v>
      </c>
      <c r="G23" s="5" t="s">
        <v>78</v>
      </c>
      <c r="H23" s="5" t="s">
        <v>83</v>
      </c>
      <c r="I23" s="5" t="s">
        <v>88</v>
      </c>
      <c r="K23" s="12">
        <f t="shared" si="0"/>
        <v>0.75</v>
      </c>
      <c r="L23" s="12">
        <f t="shared" si="1"/>
        <v>0.5</v>
      </c>
      <c r="M23" s="12">
        <f t="shared" ref="M23:M27" si="2">IF(H23="Not Automated",0,IF(H23="Parts of Policy Automated",0.25,IF(H23="Automated on Some Systems",0.5,IF(H23="Automated on Most Systems",0.75,IF(H23="Automated on All Systems",1,"INVALID")))))</f>
        <v>0.5</v>
      </c>
      <c r="N23" s="12">
        <f t="shared" ref="N23:N27" si="3">IF(I23="Not Reported",0,IF(I23="Parts of Policy Reported",0.25,IF(I23="Reported on Some Systems",0.5,IF(I23="Reported on Most Systems",0.75,IF(I23="Reported on All Systems",1,"INVALID")))))</f>
        <v>0.5</v>
      </c>
    </row>
    <row r="24" spans="1:14" ht="30">
      <c r="A24" s="6">
        <v>7.4</v>
      </c>
      <c r="B24" s="28" t="s">
        <v>178</v>
      </c>
      <c r="C24" s="29" t="s">
        <v>58</v>
      </c>
      <c r="D24" s="4" t="s">
        <v>114</v>
      </c>
      <c r="E24" s="30" t="s">
        <v>65</v>
      </c>
      <c r="F24" s="5" t="s">
        <v>74</v>
      </c>
      <c r="G24" s="5" t="s">
        <v>78</v>
      </c>
      <c r="H24" s="5" t="s">
        <v>83</v>
      </c>
      <c r="I24" s="5" t="s">
        <v>88</v>
      </c>
      <c r="K24" s="12">
        <f t="shared" si="0"/>
        <v>0.75</v>
      </c>
      <c r="L24" s="12">
        <f t="shared" si="1"/>
        <v>0.5</v>
      </c>
      <c r="M24" s="12">
        <f t="shared" si="2"/>
        <v>0.5</v>
      </c>
      <c r="N24" s="12">
        <f t="shared" si="3"/>
        <v>0.5</v>
      </c>
    </row>
    <row r="25" spans="1:14" ht="45">
      <c r="A25" s="6">
        <v>7.5</v>
      </c>
      <c r="B25" s="28" t="s">
        <v>179</v>
      </c>
      <c r="C25" s="29" t="s">
        <v>51</v>
      </c>
      <c r="D25" s="4" t="s">
        <v>113</v>
      </c>
      <c r="E25" s="30" t="s">
        <v>310</v>
      </c>
      <c r="F25" s="5" t="s">
        <v>72</v>
      </c>
      <c r="G25" s="5" t="s">
        <v>78</v>
      </c>
      <c r="H25" s="5" t="s">
        <v>83</v>
      </c>
      <c r="I25" s="5" t="s">
        <v>88</v>
      </c>
      <c r="K25" s="12">
        <f t="shared" ref="K25:K26" si="4">IF(F25="No Policy",0,IF(F25="Informal Policy",0.25,IF(F25="Partial Written Policy",0.5,IF(F25="Written Policy",0.75,IF(F25="Approved Written Policy",1,"INVALID")))))</f>
        <v>0.25</v>
      </c>
      <c r="L25" s="12">
        <f t="shared" ref="L25:L26" si="5">IF(G25="Not Implemented",0,IF(G25="Parts of Policy Implemented",0.25,IF(G25="Implemented on Some Systems",0.5,IF(G25="Implemented on Most Systems",0.75,IF(G25="Implemented on All Systems",1,"INVALID")))))</f>
        <v>0.5</v>
      </c>
      <c r="M25" s="12">
        <f t="shared" ref="M25:M26" si="6">IF(H25="Not Automated",0,IF(H25="Parts of Policy Automated",0.25,IF(H25="Automated on Some Systems",0.5,IF(H25="Automated on Most Systems",0.75,IF(H25="Automated on All Systems",1,"INVALID")))))</f>
        <v>0.5</v>
      </c>
      <c r="N25" s="12">
        <f t="shared" ref="N25:N26" si="7">IF(I25="Not Reported",0,IF(I25="Parts of Policy Reported",0.25,IF(I25="Reported on Some Systems",0.5,IF(I25="Reported on Most Systems",0.75,IF(I25="Reported on All Systems",1,"INVALID")))))</f>
        <v>0.5</v>
      </c>
    </row>
    <row r="26" spans="1:14" ht="45">
      <c r="A26" s="6">
        <v>7.6</v>
      </c>
      <c r="B26" s="28" t="s">
        <v>180</v>
      </c>
      <c r="C26" s="29" t="s">
        <v>51</v>
      </c>
      <c r="D26" s="4" t="s">
        <v>113</v>
      </c>
      <c r="E26" s="30" t="s">
        <v>310</v>
      </c>
      <c r="F26" s="5" t="s">
        <v>72</v>
      </c>
      <c r="G26" s="5" t="s">
        <v>80</v>
      </c>
      <c r="H26" s="5" t="s">
        <v>54</v>
      </c>
      <c r="I26" s="5" t="s">
        <v>90</v>
      </c>
      <c r="K26" s="12">
        <f t="shared" si="4"/>
        <v>0.25</v>
      </c>
      <c r="L26" s="12">
        <f t="shared" si="5"/>
        <v>1</v>
      </c>
      <c r="M26" s="12">
        <f t="shared" si="6"/>
        <v>0</v>
      </c>
      <c r="N26" s="12">
        <f t="shared" si="7"/>
        <v>1</v>
      </c>
    </row>
    <row r="27" spans="1:14" ht="45">
      <c r="A27" s="6">
        <v>7.7</v>
      </c>
      <c r="B27" s="28" t="s">
        <v>181</v>
      </c>
      <c r="C27" s="29" t="s">
        <v>56</v>
      </c>
      <c r="D27" s="4" t="s">
        <v>113</v>
      </c>
      <c r="E27" s="30" t="s">
        <v>310</v>
      </c>
      <c r="F27" s="5" t="s">
        <v>74</v>
      </c>
      <c r="G27" s="5" t="s">
        <v>53</v>
      </c>
      <c r="H27" s="5" t="s">
        <v>54</v>
      </c>
      <c r="I27" s="5" t="s">
        <v>55</v>
      </c>
      <c r="K27" s="12">
        <f t="shared" ref="K27" si="8">IF(F27="No Policy",0,IF(F27="Informal Policy",0.25,IF(F27="Partial Written Policy",0.5,IF(F27="Written Policy",0.75,IF(F27="Approved Written Policy",1,"INVALID")))))</f>
        <v>0.75</v>
      </c>
      <c r="L27" s="12">
        <f t="shared" si="1"/>
        <v>0</v>
      </c>
      <c r="M27" s="12">
        <f t="shared" si="2"/>
        <v>0</v>
      </c>
      <c r="N27" s="12">
        <f t="shared" si="3"/>
        <v>0</v>
      </c>
    </row>
    <row r="29" spans="1:14" hidden="1">
      <c r="E29" s="2" t="s">
        <v>59</v>
      </c>
      <c r="G29" s="13">
        <f>AVERAGE(K21:K27)</f>
        <v>0.6071428571428571</v>
      </c>
      <c r="H29" s="13">
        <f>1-G29</f>
        <v>0.3928571428571429</v>
      </c>
    </row>
    <row r="30" spans="1:14" hidden="1">
      <c r="E30" s="4" t="s">
        <v>60</v>
      </c>
      <c r="F30" s="4"/>
      <c r="G30" s="13">
        <f>AVERAGE(L21:L27)</f>
        <v>0.4642857142857143</v>
      </c>
      <c r="H30" s="13">
        <f>1-G30</f>
        <v>0.5357142857142857</v>
      </c>
    </row>
    <row r="31" spans="1:14" hidden="1">
      <c r="E31" s="4" t="s">
        <v>61</v>
      </c>
      <c r="F31" s="4"/>
      <c r="G31" s="13">
        <f>AVERAGE(M21:M27)</f>
        <v>0.3</v>
      </c>
      <c r="H31" s="13">
        <f>1-G31</f>
        <v>0.7</v>
      </c>
    </row>
    <row r="32" spans="1:14" hidden="1">
      <c r="E32" s="4" t="s">
        <v>62</v>
      </c>
      <c r="F32" s="4"/>
      <c r="G32" s="13">
        <f>AVERAGE(N21:N27)</f>
        <v>0.5</v>
      </c>
      <c r="H32" s="13">
        <f>1-G32</f>
        <v>0.5</v>
      </c>
    </row>
    <row r="33" spans="1:16" hidden="1">
      <c r="E33" s="4" t="s">
        <v>63</v>
      </c>
      <c r="F33" s="4"/>
      <c r="G33" s="13">
        <f>AVERAGE(G29:G32)</f>
        <v>0.46785714285714286</v>
      </c>
      <c r="H33" s="13">
        <f>1-G33</f>
        <v>0.53214285714285714</v>
      </c>
    </row>
    <row r="34" spans="1:16" ht="30" hidden="1">
      <c r="E34" s="4" t="s">
        <v>116</v>
      </c>
      <c r="F34" s="4"/>
      <c r="G34" s="23">
        <f>AVERAGE(L21:L24)</f>
        <v>0.4375</v>
      </c>
      <c r="H34" s="23">
        <f t="shared" ref="H34:H36" si="9">1-G34</f>
        <v>0.5625</v>
      </c>
    </row>
    <row r="35" spans="1:16" ht="30" hidden="1">
      <c r="E35" s="4" t="s">
        <v>117</v>
      </c>
      <c r="F35" s="4"/>
      <c r="G35" s="23">
        <f>AVERAGE(L21:L27)</f>
        <v>0.4642857142857143</v>
      </c>
      <c r="H35" s="23">
        <f t="shared" si="9"/>
        <v>0.5357142857142857</v>
      </c>
    </row>
    <row r="36" spans="1:16" ht="30" hidden="1">
      <c r="E36" s="4" t="s">
        <v>118</v>
      </c>
      <c r="F36" s="4"/>
      <c r="G36" s="23">
        <f>AVERAGE(L21:L27)</f>
        <v>0.4642857142857143</v>
      </c>
      <c r="H36" s="23">
        <f t="shared" si="9"/>
        <v>0.5357142857142857</v>
      </c>
    </row>
    <row r="38" spans="1:16" ht="30" customHeight="1">
      <c r="A38" s="37"/>
      <c r="B38" s="37"/>
      <c r="C38" s="37"/>
      <c r="D38" s="37"/>
      <c r="E38" s="37"/>
      <c r="F38" s="37"/>
      <c r="G38" s="37"/>
      <c r="H38" s="37"/>
      <c r="I38" s="37"/>
      <c r="J38" s="37"/>
      <c r="K38" s="37"/>
      <c r="L38" s="37"/>
      <c r="M38" s="37"/>
      <c r="N38" s="37"/>
      <c r="O38" s="37"/>
      <c r="P38" s="37"/>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F21:F24 F27</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G21:G24 G27</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H23:H24 H27</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I23:I24 I27</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I23:I24 I27</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F25:F26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G25:G26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H25:H26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I25:I26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I25:I26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I23:I27</xm:sqref>
        </x14:dataValidation>
        <x14:dataValidation type="list" allowBlank="1" showInputMessage="1" showErrorMessage="1">
          <x14:formula1>
            <xm:f>Values!$A$18:$A$22</xm:f>
          </x14:formula1>
          <xm:sqref>H23:H27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12" ma:contentTypeDescription="Create a new document." ma:contentTypeScope="" ma:versionID="832b5309a4220fe88f931aa88a02a021">
  <xsd:schema xmlns:xsd="http://www.w3.org/2001/XMLSchema" xmlns:xs="http://www.w3.org/2001/XMLSchema" xmlns:p="http://schemas.microsoft.com/office/2006/metadata/properties" xmlns:ns2="25e7633f-4e57-499f-8c01-61d4b8a615fa" xmlns:ns3="0b5ac5d0-2fec-473d-a78e-a88bd60c97cf" targetNamespace="http://schemas.microsoft.com/office/2006/metadata/properties" ma:root="true" ma:fieldsID="dcb697f5d88bd996f885fc96942d7180" ns2:_="" ns3:_="">
    <xsd:import namespace="25e7633f-4e57-499f-8c01-61d4b8a615fa"/>
    <xsd:import namespace="0b5ac5d0-2fec-473d-a78e-a88bd60c97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5ac5d0-2fec-473d-a78e-a88bd60c97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2.xml><?xml version="1.0" encoding="utf-8"?>
<ds:datastoreItem xmlns:ds="http://schemas.openxmlformats.org/officeDocument/2006/customXml" ds:itemID="{AA626A45-CF7E-481F-823B-BDAB7E11F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0b5ac5d0-2fec-473d-a78e-a88bd60c9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71DA27-F0D3-42B1-8CD5-C719B4F02555}">
  <ds:schemaRefs>
    <ds:schemaRef ds:uri="http://www.w3.org/XML/1998/namespace"/>
    <ds:schemaRef ds:uri="25e7633f-4e57-499f-8c01-61d4b8a615fa"/>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0b5ac5d0-2fec-473d-a78e-a88bd60c97cf"/>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kam.lutfullah@upaybd.com</dc:creator>
  <cp:keywords/>
  <dc:description/>
  <cp:lastModifiedBy>K. A. M Lutfullah</cp:lastModifiedBy>
  <cp:revision/>
  <cp:lastPrinted>2021-09-09T10:11:50Z</cp:lastPrinted>
  <dcterms:created xsi:type="dcterms:W3CDTF">2014-02-04T12:41:39Z</dcterms:created>
  <dcterms:modified xsi:type="dcterms:W3CDTF">2021-09-12T07:36:53Z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ies>
</file>