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asampat/research/BioGas/Code/Apoorva/Multi_Prod/julia_model_as/epa/v3_new_data/trans_update/pure_economics/InputData/"/>
    </mc:Choice>
  </mc:AlternateContent>
  <bookViews>
    <workbookView xWindow="0" yWindow="460" windowWidth="38400" windowHeight="19540"/>
  </bookViews>
  <sheets>
    <sheet name="supply_values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80" i="1" l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4" i="1"/>
  <c r="J4" i="1"/>
  <c r="D4" i="1"/>
  <c r="D103" i="1"/>
  <c r="E103" i="1"/>
  <c r="F103" i="1"/>
  <c r="G103" i="1"/>
  <c r="H103" i="1"/>
  <c r="I103" i="1"/>
  <c r="J103" i="1"/>
  <c r="B8" i="2"/>
  <c r="B10" i="2"/>
  <c r="B16" i="2"/>
  <c r="M103" i="1"/>
  <c r="D102" i="1"/>
  <c r="E102" i="1"/>
  <c r="F102" i="1"/>
  <c r="G102" i="1"/>
  <c r="H102" i="1"/>
  <c r="I102" i="1"/>
  <c r="J102" i="1"/>
  <c r="M102" i="1"/>
  <c r="D101" i="1"/>
  <c r="E101" i="1"/>
  <c r="F101" i="1"/>
  <c r="G101" i="1"/>
  <c r="H101" i="1"/>
  <c r="I101" i="1"/>
  <c r="J101" i="1"/>
  <c r="M101" i="1"/>
  <c r="D100" i="1"/>
  <c r="E100" i="1"/>
  <c r="F100" i="1"/>
  <c r="G100" i="1"/>
  <c r="H100" i="1"/>
  <c r="I100" i="1"/>
  <c r="J100" i="1"/>
  <c r="M100" i="1"/>
  <c r="D99" i="1"/>
  <c r="E99" i="1"/>
  <c r="F99" i="1"/>
  <c r="G99" i="1"/>
  <c r="H99" i="1"/>
  <c r="I99" i="1"/>
  <c r="J99" i="1"/>
  <c r="M99" i="1"/>
  <c r="D98" i="1"/>
  <c r="E98" i="1"/>
  <c r="F98" i="1"/>
  <c r="G98" i="1"/>
  <c r="H98" i="1"/>
  <c r="I98" i="1"/>
  <c r="J98" i="1"/>
  <c r="M98" i="1"/>
  <c r="D97" i="1"/>
  <c r="E97" i="1"/>
  <c r="F97" i="1"/>
  <c r="G97" i="1"/>
  <c r="H97" i="1"/>
  <c r="I97" i="1"/>
  <c r="J97" i="1"/>
  <c r="M97" i="1"/>
  <c r="D96" i="1"/>
  <c r="E96" i="1"/>
  <c r="F96" i="1"/>
  <c r="G96" i="1"/>
  <c r="H96" i="1"/>
  <c r="I96" i="1"/>
  <c r="J96" i="1"/>
  <c r="M96" i="1"/>
  <c r="D95" i="1"/>
  <c r="E95" i="1"/>
  <c r="F95" i="1"/>
  <c r="G95" i="1"/>
  <c r="H95" i="1"/>
  <c r="I95" i="1"/>
  <c r="J95" i="1"/>
  <c r="M95" i="1"/>
  <c r="D94" i="1"/>
  <c r="E94" i="1"/>
  <c r="F94" i="1"/>
  <c r="G94" i="1"/>
  <c r="H94" i="1"/>
  <c r="I94" i="1"/>
  <c r="J94" i="1"/>
  <c r="M94" i="1"/>
  <c r="D93" i="1"/>
  <c r="E93" i="1"/>
  <c r="F93" i="1"/>
  <c r="G93" i="1"/>
  <c r="H93" i="1"/>
  <c r="I93" i="1"/>
  <c r="J93" i="1"/>
  <c r="M93" i="1"/>
  <c r="D92" i="1"/>
  <c r="E92" i="1"/>
  <c r="F92" i="1"/>
  <c r="G92" i="1"/>
  <c r="H92" i="1"/>
  <c r="I92" i="1"/>
  <c r="J92" i="1"/>
  <c r="M92" i="1"/>
  <c r="D91" i="1"/>
  <c r="E91" i="1"/>
  <c r="F91" i="1"/>
  <c r="G91" i="1"/>
  <c r="H91" i="1"/>
  <c r="I91" i="1"/>
  <c r="J91" i="1"/>
  <c r="M91" i="1"/>
  <c r="D90" i="1"/>
  <c r="E90" i="1"/>
  <c r="F90" i="1"/>
  <c r="G90" i="1"/>
  <c r="H90" i="1"/>
  <c r="I90" i="1"/>
  <c r="J90" i="1"/>
  <c r="M90" i="1"/>
  <c r="D89" i="1"/>
  <c r="E89" i="1"/>
  <c r="F89" i="1"/>
  <c r="G89" i="1"/>
  <c r="H89" i="1"/>
  <c r="I89" i="1"/>
  <c r="J89" i="1"/>
  <c r="M89" i="1"/>
  <c r="D88" i="1"/>
  <c r="E88" i="1"/>
  <c r="F88" i="1"/>
  <c r="G88" i="1"/>
  <c r="H88" i="1"/>
  <c r="I88" i="1"/>
  <c r="J88" i="1"/>
  <c r="M88" i="1"/>
  <c r="D87" i="1"/>
  <c r="E87" i="1"/>
  <c r="F87" i="1"/>
  <c r="G87" i="1"/>
  <c r="H87" i="1"/>
  <c r="I87" i="1"/>
  <c r="J87" i="1"/>
  <c r="M87" i="1"/>
  <c r="D86" i="1"/>
  <c r="E86" i="1"/>
  <c r="F86" i="1"/>
  <c r="G86" i="1"/>
  <c r="H86" i="1"/>
  <c r="I86" i="1"/>
  <c r="J86" i="1"/>
  <c r="M86" i="1"/>
  <c r="D85" i="1"/>
  <c r="E85" i="1"/>
  <c r="F85" i="1"/>
  <c r="G85" i="1"/>
  <c r="H85" i="1"/>
  <c r="I85" i="1"/>
  <c r="J85" i="1"/>
  <c r="M85" i="1"/>
  <c r="D84" i="1"/>
  <c r="E84" i="1"/>
  <c r="F84" i="1"/>
  <c r="G84" i="1"/>
  <c r="H84" i="1"/>
  <c r="I84" i="1"/>
  <c r="J84" i="1"/>
  <c r="M84" i="1"/>
  <c r="D83" i="1"/>
  <c r="E83" i="1"/>
  <c r="F83" i="1"/>
  <c r="G83" i="1"/>
  <c r="H83" i="1"/>
  <c r="I83" i="1"/>
  <c r="J83" i="1"/>
  <c r="M83" i="1"/>
  <c r="D82" i="1"/>
  <c r="E82" i="1"/>
  <c r="F82" i="1"/>
  <c r="G82" i="1"/>
  <c r="H82" i="1"/>
  <c r="I82" i="1"/>
  <c r="J82" i="1"/>
  <c r="M82" i="1"/>
  <c r="D81" i="1"/>
  <c r="E81" i="1"/>
  <c r="F81" i="1"/>
  <c r="G81" i="1"/>
  <c r="H81" i="1"/>
  <c r="I81" i="1"/>
  <c r="J81" i="1"/>
  <c r="M81" i="1"/>
  <c r="D80" i="1"/>
  <c r="E80" i="1"/>
  <c r="F80" i="1"/>
  <c r="G80" i="1"/>
  <c r="H80" i="1"/>
  <c r="I80" i="1"/>
  <c r="J80" i="1"/>
  <c r="M80" i="1"/>
  <c r="D79" i="1"/>
  <c r="E79" i="1"/>
  <c r="F79" i="1"/>
  <c r="G79" i="1"/>
  <c r="H79" i="1"/>
  <c r="I79" i="1"/>
  <c r="J79" i="1"/>
  <c r="M79" i="1"/>
  <c r="D78" i="1"/>
  <c r="E78" i="1"/>
  <c r="F78" i="1"/>
  <c r="G78" i="1"/>
  <c r="H78" i="1"/>
  <c r="I78" i="1"/>
  <c r="J78" i="1"/>
  <c r="M78" i="1"/>
  <c r="D77" i="1"/>
  <c r="E77" i="1"/>
  <c r="F77" i="1"/>
  <c r="G77" i="1"/>
  <c r="H77" i="1"/>
  <c r="I77" i="1"/>
  <c r="J77" i="1"/>
  <c r="M77" i="1"/>
  <c r="D76" i="1"/>
  <c r="E76" i="1"/>
  <c r="F76" i="1"/>
  <c r="G76" i="1"/>
  <c r="H76" i="1"/>
  <c r="I76" i="1"/>
  <c r="J76" i="1"/>
  <c r="M76" i="1"/>
  <c r="D75" i="1"/>
  <c r="E75" i="1"/>
  <c r="F75" i="1"/>
  <c r="G75" i="1"/>
  <c r="H75" i="1"/>
  <c r="I75" i="1"/>
  <c r="J75" i="1"/>
  <c r="M75" i="1"/>
  <c r="D74" i="1"/>
  <c r="E74" i="1"/>
  <c r="F74" i="1"/>
  <c r="G74" i="1"/>
  <c r="H74" i="1"/>
  <c r="I74" i="1"/>
  <c r="J74" i="1"/>
  <c r="M74" i="1"/>
  <c r="D73" i="1"/>
  <c r="E73" i="1"/>
  <c r="F73" i="1"/>
  <c r="G73" i="1"/>
  <c r="H73" i="1"/>
  <c r="I73" i="1"/>
  <c r="J73" i="1"/>
  <c r="M73" i="1"/>
  <c r="D72" i="1"/>
  <c r="E72" i="1"/>
  <c r="F72" i="1"/>
  <c r="G72" i="1"/>
  <c r="H72" i="1"/>
  <c r="I72" i="1"/>
  <c r="J72" i="1"/>
  <c r="M72" i="1"/>
  <c r="D71" i="1"/>
  <c r="E71" i="1"/>
  <c r="F71" i="1"/>
  <c r="G71" i="1"/>
  <c r="H71" i="1"/>
  <c r="I71" i="1"/>
  <c r="J71" i="1"/>
  <c r="M71" i="1"/>
  <c r="D70" i="1"/>
  <c r="E70" i="1"/>
  <c r="F70" i="1"/>
  <c r="G70" i="1"/>
  <c r="H70" i="1"/>
  <c r="I70" i="1"/>
  <c r="J70" i="1"/>
  <c r="M70" i="1"/>
  <c r="D69" i="1"/>
  <c r="E69" i="1"/>
  <c r="F69" i="1"/>
  <c r="G69" i="1"/>
  <c r="H69" i="1"/>
  <c r="I69" i="1"/>
  <c r="J69" i="1"/>
  <c r="M69" i="1"/>
  <c r="D68" i="1"/>
  <c r="E68" i="1"/>
  <c r="F68" i="1"/>
  <c r="G68" i="1"/>
  <c r="H68" i="1"/>
  <c r="I68" i="1"/>
  <c r="J68" i="1"/>
  <c r="M68" i="1"/>
  <c r="D67" i="1"/>
  <c r="E67" i="1"/>
  <c r="F67" i="1"/>
  <c r="G67" i="1"/>
  <c r="H67" i="1"/>
  <c r="I67" i="1"/>
  <c r="J67" i="1"/>
  <c r="M67" i="1"/>
  <c r="D66" i="1"/>
  <c r="E66" i="1"/>
  <c r="F66" i="1"/>
  <c r="G66" i="1"/>
  <c r="H66" i="1"/>
  <c r="I66" i="1"/>
  <c r="J66" i="1"/>
  <c r="M66" i="1"/>
  <c r="D65" i="1"/>
  <c r="E65" i="1"/>
  <c r="F65" i="1"/>
  <c r="G65" i="1"/>
  <c r="H65" i="1"/>
  <c r="I65" i="1"/>
  <c r="J65" i="1"/>
  <c r="M65" i="1"/>
  <c r="D64" i="1"/>
  <c r="E64" i="1"/>
  <c r="F64" i="1"/>
  <c r="G64" i="1"/>
  <c r="H64" i="1"/>
  <c r="I64" i="1"/>
  <c r="J64" i="1"/>
  <c r="M64" i="1"/>
  <c r="D63" i="1"/>
  <c r="E63" i="1"/>
  <c r="F63" i="1"/>
  <c r="G63" i="1"/>
  <c r="H63" i="1"/>
  <c r="I63" i="1"/>
  <c r="J63" i="1"/>
  <c r="M63" i="1"/>
  <c r="D62" i="1"/>
  <c r="E62" i="1"/>
  <c r="F62" i="1"/>
  <c r="G62" i="1"/>
  <c r="H62" i="1"/>
  <c r="I62" i="1"/>
  <c r="J62" i="1"/>
  <c r="M62" i="1"/>
  <c r="D61" i="1"/>
  <c r="E61" i="1"/>
  <c r="F61" i="1"/>
  <c r="G61" i="1"/>
  <c r="H61" i="1"/>
  <c r="I61" i="1"/>
  <c r="J61" i="1"/>
  <c r="M61" i="1"/>
  <c r="D60" i="1"/>
  <c r="E60" i="1"/>
  <c r="F60" i="1"/>
  <c r="G60" i="1"/>
  <c r="H60" i="1"/>
  <c r="I60" i="1"/>
  <c r="J60" i="1"/>
  <c r="M60" i="1"/>
  <c r="D59" i="1"/>
  <c r="E59" i="1"/>
  <c r="F59" i="1"/>
  <c r="G59" i="1"/>
  <c r="H59" i="1"/>
  <c r="I59" i="1"/>
  <c r="J59" i="1"/>
  <c r="M59" i="1"/>
  <c r="D58" i="1"/>
  <c r="E58" i="1"/>
  <c r="F58" i="1"/>
  <c r="G58" i="1"/>
  <c r="H58" i="1"/>
  <c r="I58" i="1"/>
  <c r="J58" i="1"/>
  <c r="M58" i="1"/>
  <c r="D57" i="1"/>
  <c r="E57" i="1"/>
  <c r="F57" i="1"/>
  <c r="G57" i="1"/>
  <c r="H57" i="1"/>
  <c r="I57" i="1"/>
  <c r="J57" i="1"/>
  <c r="M57" i="1"/>
  <c r="D56" i="1"/>
  <c r="E56" i="1"/>
  <c r="F56" i="1"/>
  <c r="G56" i="1"/>
  <c r="H56" i="1"/>
  <c r="I56" i="1"/>
  <c r="J56" i="1"/>
  <c r="M56" i="1"/>
  <c r="D55" i="1"/>
  <c r="E55" i="1"/>
  <c r="F55" i="1"/>
  <c r="G55" i="1"/>
  <c r="H55" i="1"/>
  <c r="I55" i="1"/>
  <c r="J55" i="1"/>
  <c r="M55" i="1"/>
  <c r="D54" i="1"/>
  <c r="E54" i="1"/>
  <c r="F54" i="1"/>
  <c r="G54" i="1"/>
  <c r="H54" i="1"/>
  <c r="I54" i="1"/>
  <c r="J54" i="1"/>
  <c r="M54" i="1"/>
  <c r="D53" i="1"/>
  <c r="E53" i="1"/>
  <c r="F53" i="1"/>
  <c r="G53" i="1"/>
  <c r="H53" i="1"/>
  <c r="I53" i="1"/>
  <c r="J53" i="1"/>
  <c r="M53" i="1"/>
  <c r="D52" i="1"/>
  <c r="E52" i="1"/>
  <c r="F52" i="1"/>
  <c r="G52" i="1"/>
  <c r="H52" i="1"/>
  <c r="I52" i="1"/>
  <c r="J52" i="1"/>
  <c r="M52" i="1"/>
  <c r="D51" i="1"/>
  <c r="E51" i="1"/>
  <c r="F51" i="1"/>
  <c r="G51" i="1"/>
  <c r="H51" i="1"/>
  <c r="I51" i="1"/>
  <c r="J51" i="1"/>
  <c r="M51" i="1"/>
  <c r="D50" i="1"/>
  <c r="E50" i="1"/>
  <c r="F50" i="1"/>
  <c r="G50" i="1"/>
  <c r="H50" i="1"/>
  <c r="I50" i="1"/>
  <c r="J50" i="1"/>
  <c r="M50" i="1"/>
  <c r="D49" i="1"/>
  <c r="E49" i="1"/>
  <c r="F49" i="1"/>
  <c r="G49" i="1"/>
  <c r="H49" i="1"/>
  <c r="I49" i="1"/>
  <c r="J49" i="1"/>
  <c r="M49" i="1"/>
  <c r="D48" i="1"/>
  <c r="E48" i="1"/>
  <c r="F48" i="1"/>
  <c r="G48" i="1"/>
  <c r="H48" i="1"/>
  <c r="I48" i="1"/>
  <c r="J48" i="1"/>
  <c r="M48" i="1"/>
  <c r="D47" i="1"/>
  <c r="E47" i="1"/>
  <c r="F47" i="1"/>
  <c r="G47" i="1"/>
  <c r="H47" i="1"/>
  <c r="I47" i="1"/>
  <c r="J47" i="1"/>
  <c r="M47" i="1"/>
  <c r="D46" i="1"/>
  <c r="E46" i="1"/>
  <c r="F46" i="1"/>
  <c r="G46" i="1"/>
  <c r="H46" i="1"/>
  <c r="I46" i="1"/>
  <c r="J46" i="1"/>
  <c r="M46" i="1"/>
  <c r="D45" i="1"/>
  <c r="E45" i="1"/>
  <c r="F45" i="1"/>
  <c r="G45" i="1"/>
  <c r="H45" i="1"/>
  <c r="I45" i="1"/>
  <c r="J45" i="1"/>
  <c r="M45" i="1"/>
  <c r="D44" i="1"/>
  <c r="E44" i="1"/>
  <c r="F44" i="1"/>
  <c r="G44" i="1"/>
  <c r="H44" i="1"/>
  <c r="I44" i="1"/>
  <c r="J44" i="1"/>
  <c r="M44" i="1"/>
  <c r="D43" i="1"/>
  <c r="E43" i="1"/>
  <c r="F43" i="1"/>
  <c r="G43" i="1"/>
  <c r="H43" i="1"/>
  <c r="I43" i="1"/>
  <c r="J43" i="1"/>
  <c r="M43" i="1"/>
  <c r="D42" i="1"/>
  <c r="E42" i="1"/>
  <c r="F42" i="1"/>
  <c r="G42" i="1"/>
  <c r="H42" i="1"/>
  <c r="I42" i="1"/>
  <c r="J42" i="1"/>
  <c r="M42" i="1"/>
  <c r="D41" i="1"/>
  <c r="E41" i="1"/>
  <c r="F41" i="1"/>
  <c r="G41" i="1"/>
  <c r="H41" i="1"/>
  <c r="I41" i="1"/>
  <c r="J41" i="1"/>
  <c r="M41" i="1"/>
  <c r="D40" i="1"/>
  <c r="E40" i="1"/>
  <c r="F40" i="1"/>
  <c r="G40" i="1"/>
  <c r="H40" i="1"/>
  <c r="I40" i="1"/>
  <c r="J40" i="1"/>
  <c r="M40" i="1"/>
  <c r="D39" i="1"/>
  <c r="E39" i="1"/>
  <c r="F39" i="1"/>
  <c r="G39" i="1"/>
  <c r="H39" i="1"/>
  <c r="I39" i="1"/>
  <c r="J39" i="1"/>
  <c r="M39" i="1"/>
  <c r="D38" i="1"/>
  <c r="E38" i="1"/>
  <c r="F38" i="1"/>
  <c r="G38" i="1"/>
  <c r="H38" i="1"/>
  <c r="I38" i="1"/>
  <c r="J38" i="1"/>
  <c r="M38" i="1"/>
  <c r="D37" i="1"/>
  <c r="E37" i="1"/>
  <c r="F37" i="1"/>
  <c r="G37" i="1"/>
  <c r="H37" i="1"/>
  <c r="I37" i="1"/>
  <c r="J37" i="1"/>
  <c r="M37" i="1"/>
  <c r="D36" i="1"/>
  <c r="E36" i="1"/>
  <c r="F36" i="1"/>
  <c r="G36" i="1"/>
  <c r="H36" i="1"/>
  <c r="I36" i="1"/>
  <c r="J36" i="1"/>
  <c r="M36" i="1"/>
  <c r="D35" i="1"/>
  <c r="E35" i="1"/>
  <c r="F35" i="1"/>
  <c r="G35" i="1"/>
  <c r="H35" i="1"/>
  <c r="I35" i="1"/>
  <c r="J35" i="1"/>
  <c r="M35" i="1"/>
  <c r="D34" i="1"/>
  <c r="E34" i="1"/>
  <c r="F34" i="1"/>
  <c r="G34" i="1"/>
  <c r="H34" i="1"/>
  <c r="I34" i="1"/>
  <c r="J34" i="1"/>
  <c r="M34" i="1"/>
  <c r="D33" i="1"/>
  <c r="E33" i="1"/>
  <c r="F33" i="1"/>
  <c r="G33" i="1"/>
  <c r="H33" i="1"/>
  <c r="I33" i="1"/>
  <c r="J33" i="1"/>
  <c r="M33" i="1"/>
  <c r="D32" i="1"/>
  <c r="E32" i="1"/>
  <c r="F32" i="1"/>
  <c r="G32" i="1"/>
  <c r="H32" i="1"/>
  <c r="I32" i="1"/>
  <c r="J32" i="1"/>
  <c r="M32" i="1"/>
  <c r="D31" i="1"/>
  <c r="E31" i="1"/>
  <c r="F31" i="1"/>
  <c r="G31" i="1"/>
  <c r="H31" i="1"/>
  <c r="I31" i="1"/>
  <c r="J31" i="1"/>
  <c r="M31" i="1"/>
  <c r="D30" i="1"/>
  <c r="E30" i="1"/>
  <c r="F30" i="1"/>
  <c r="G30" i="1"/>
  <c r="H30" i="1"/>
  <c r="I30" i="1"/>
  <c r="J30" i="1"/>
  <c r="M30" i="1"/>
  <c r="D29" i="1"/>
  <c r="E29" i="1"/>
  <c r="F29" i="1"/>
  <c r="G29" i="1"/>
  <c r="H29" i="1"/>
  <c r="I29" i="1"/>
  <c r="J29" i="1"/>
  <c r="M29" i="1"/>
  <c r="D28" i="1"/>
  <c r="E28" i="1"/>
  <c r="F28" i="1"/>
  <c r="G28" i="1"/>
  <c r="H28" i="1"/>
  <c r="I28" i="1"/>
  <c r="J28" i="1"/>
  <c r="M28" i="1"/>
  <c r="D27" i="1"/>
  <c r="E27" i="1"/>
  <c r="F27" i="1"/>
  <c r="G27" i="1"/>
  <c r="H27" i="1"/>
  <c r="I27" i="1"/>
  <c r="J27" i="1"/>
  <c r="M27" i="1"/>
  <c r="D26" i="1"/>
  <c r="E26" i="1"/>
  <c r="F26" i="1"/>
  <c r="G26" i="1"/>
  <c r="H26" i="1"/>
  <c r="I26" i="1"/>
  <c r="J26" i="1"/>
  <c r="M26" i="1"/>
  <c r="D25" i="1"/>
  <c r="E25" i="1"/>
  <c r="F25" i="1"/>
  <c r="G25" i="1"/>
  <c r="H25" i="1"/>
  <c r="I25" i="1"/>
  <c r="J25" i="1"/>
  <c r="M25" i="1"/>
  <c r="D24" i="1"/>
  <c r="E24" i="1"/>
  <c r="F24" i="1"/>
  <c r="G24" i="1"/>
  <c r="H24" i="1"/>
  <c r="I24" i="1"/>
  <c r="J24" i="1"/>
  <c r="M24" i="1"/>
  <c r="D23" i="1"/>
  <c r="E23" i="1"/>
  <c r="F23" i="1"/>
  <c r="G23" i="1"/>
  <c r="H23" i="1"/>
  <c r="I23" i="1"/>
  <c r="J23" i="1"/>
  <c r="M23" i="1"/>
  <c r="D22" i="1"/>
  <c r="E22" i="1"/>
  <c r="F22" i="1"/>
  <c r="G22" i="1"/>
  <c r="H22" i="1"/>
  <c r="I22" i="1"/>
  <c r="J22" i="1"/>
  <c r="M22" i="1"/>
  <c r="D21" i="1"/>
  <c r="E21" i="1"/>
  <c r="F21" i="1"/>
  <c r="G21" i="1"/>
  <c r="H21" i="1"/>
  <c r="I21" i="1"/>
  <c r="J21" i="1"/>
  <c r="M21" i="1"/>
  <c r="D20" i="1"/>
  <c r="E20" i="1"/>
  <c r="F20" i="1"/>
  <c r="G20" i="1"/>
  <c r="H20" i="1"/>
  <c r="I20" i="1"/>
  <c r="J20" i="1"/>
  <c r="M20" i="1"/>
  <c r="D19" i="1"/>
  <c r="E19" i="1"/>
  <c r="F19" i="1"/>
  <c r="G19" i="1"/>
  <c r="H19" i="1"/>
  <c r="I19" i="1"/>
  <c r="J19" i="1"/>
  <c r="M19" i="1"/>
  <c r="D18" i="1"/>
  <c r="E18" i="1"/>
  <c r="F18" i="1"/>
  <c r="G18" i="1"/>
  <c r="H18" i="1"/>
  <c r="I18" i="1"/>
  <c r="J18" i="1"/>
  <c r="M18" i="1"/>
  <c r="D17" i="1"/>
  <c r="E17" i="1"/>
  <c r="F17" i="1"/>
  <c r="G17" i="1"/>
  <c r="H17" i="1"/>
  <c r="I17" i="1"/>
  <c r="J17" i="1"/>
  <c r="M17" i="1"/>
  <c r="D16" i="1"/>
  <c r="E16" i="1"/>
  <c r="F16" i="1"/>
  <c r="G16" i="1"/>
  <c r="H16" i="1"/>
  <c r="I16" i="1"/>
  <c r="J16" i="1"/>
  <c r="M16" i="1"/>
  <c r="D15" i="1"/>
  <c r="E15" i="1"/>
  <c r="F15" i="1"/>
  <c r="G15" i="1"/>
  <c r="H15" i="1"/>
  <c r="I15" i="1"/>
  <c r="J15" i="1"/>
  <c r="M15" i="1"/>
  <c r="D14" i="1"/>
  <c r="E14" i="1"/>
  <c r="F14" i="1"/>
  <c r="G14" i="1"/>
  <c r="H14" i="1"/>
  <c r="I14" i="1"/>
  <c r="J14" i="1"/>
  <c r="M14" i="1"/>
  <c r="D13" i="1"/>
  <c r="E13" i="1"/>
  <c r="F13" i="1"/>
  <c r="G13" i="1"/>
  <c r="H13" i="1"/>
  <c r="I13" i="1"/>
  <c r="J13" i="1"/>
  <c r="M13" i="1"/>
  <c r="D12" i="1"/>
  <c r="E12" i="1"/>
  <c r="F12" i="1"/>
  <c r="G12" i="1"/>
  <c r="H12" i="1"/>
  <c r="I12" i="1"/>
  <c r="J12" i="1"/>
  <c r="M12" i="1"/>
  <c r="D11" i="1"/>
  <c r="E11" i="1"/>
  <c r="F11" i="1"/>
  <c r="G11" i="1"/>
  <c r="H11" i="1"/>
  <c r="I11" i="1"/>
  <c r="J11" i="1"/>
  <c r="M11" i="1"/>
  <c r="D10" i="1"/>
  <c r="E10" i="1"/>
  <c r="F10" i="1"/>
  <c r="G10" i="1"/>
  <c r="H10" i="1"/>
  <c r="I10" i="1"/>
  <c r="J10" i="1"/>
  <c r="M10" i="1"/>
  <c r="D9" i="1"/>
  <c r="E9" i="1"/>
  <c r="F9" i="1"/>
  <c r="G9" i="1"/>
  <c r="H9" i="1"/>
  <c r="I9" i="1"/>
  <c r="J9" i="1"/>
  <c r="M9" i="1"/>
  <c r="D8" i="1"/>
  <c r="E8" i="1"/>
  <c r="F8" i="1"/>
  <c r="G8" i="1"/>
  <c r="H8" i="1"/>
  <c r="I8" i="1"/>
  <c r="J8" i="1"/>
  <c r="M8" i="1"/>
  <c r="D7" i="1"/>
  <c r="E7" i="1"/>
  <c r="F7" i="1"/>
  <c r="G7" i="1"/>
  <c r="H7" i="1"/>
  <c r="I7" i="1"/>
  <c r="J7" i="1"/>
  <c r="M7" i="1"/>
  <c r="D6" i="1"/>
  <c r="E6" i="1"/>
  <c r="F6" i="1"/>
  <c r="G6" i="1"/>
  <c r="H6" i="1"/>
  <c r="I6" i="1"/>
  <c r="J6" i="1"/>
  <c r="M6" i="1"/>
  <c r="D5" i="1"/>
  <c r="E5" i="1"/>
  <c r="F5" i="1"/>
  <c r="G5" i="1"/>
  <c r="H5" i="1"/>
  <c r="I5" i="1"/>
  <c r="J5" i="1"/>
  <c r="M5" i="1"/>
  <c r="E4" i="1"/>
  <c r="F4" i="1"/>
  <c r="G4" i="1"/>
  <c r="H4" i="1"/>
  <c r="I4" i="1"/>
  <c r="M4" i="1"/>
  <c r="B12" i="2"/>
  <c r="R103" i="1"/>
  <c r="AC7" i="1"/>
  <c r="AC10" i="1"/>
  <c r="S103" i="1"/>
  <c r="P103" i="1"/>
  <c r="AC1" i="1"/>
  <c r="AC4" i="1"/>
  <c r="Q103" i="1"/>
  <c r="O103" i="1"/>
  <c r="N103" i="1"/>
  <c r="L103" i="1"/>
  <c r="K103" i="1"/>
  <c r="R102" i="1"/>
  <c r="S102" i="1"/>
  <c r="P102" i="1"/>
  <c r="Q102" i="1"/>
  <c r="O102" i="1"/>
  <c r="N102" i="1"/>
  <c r="L102" i="1"/>
  <c r="K102" i="1"/>
  <c r="R101" i="1"/>
  <c r="S101" i="1"/>
  <c r="P101" i="1"/>
  <c r="Q101" i="1"/>
  <c r="O101" i="1"/>
  <c r="N101" i="1"/>
  <c r="L101" i="1"/>
  <c r="K101" i="1"/>
  <c r="R100" i="1"/>
  <c r="S100" i="1"/>
  <c r="P100" i="1"/>
  <c r="Q100" i="1"/>
  <c r="O100" i="1"/>
  <c r="N100" i="1"/>
  <c r="L100" i="1"/>
  <c r="K100" i="1"/>
  <c r="R99" i="1"/>
  <c r="S99" i="1"/>
  <c r="P99" i="1"/>
  <c r="Q99" i="1"/>
  <c r="O99" i="1"/>
  <c r="N99" i="1"/>
  <c r="L99" i="1"/>
  <c r="K99" i="1"/>
  <c r="R98" i="1"/>
  <c r="S98" i="1"/>
  <c r="P98" i="1"/>
  <c r="Q98" i="1"/>
  <c r="O98" i="1"/>
  <c r="N98" i="1"/>
  <c r="L98" i="1"/>
  <c r="K98" i="1"/>
  <c r="R97" i="1"/>
  <c r="S97" i="1"/>
  <c r="P97" i="1"/>
  <c r="Q97" i="1"/>
  <c r="O97" i="1"/>
  <c r="N97" i="1"/>
  <c r="L97" i="1"/>
  <c r="K97" i="1"/>
  <c r="R96" i="1"/>
  <c r="S96" i="1"/>
  <c r="P96" i="1"/>
  <c r="Q96" i="1"/>
  <c r="O96" i="1"/>
  <c r="N96" i="1"/>
  <c r="L96" i="1"/>
  <c r="K96" i="1"/>
  <c r="R95" i="1"/>
  <c r="S95" i="1"/>
  <c r="P95" i="1"/>
  <c r="Q95" i="1"/>
  <c r="O95" i="1"/>
  <c r="N95" i="1"/>
  <c r="L95" i="1"/>
  <c r="K95" i="1"/>
  <c r="R94" i="1"/>
  <c r="S94" i="1"/>
  <c r="P94" i="1"/>
  <c r="Q94" i="1"/>
  <c r="O94" i="1"/>
  <c r="N94" i="1"/>
  <c r="L94" i="1"/>
  <c r="K94" i="1"/>
  <c r="R93" i="1"/>
  <c r="S93" i="1"/>
  <c r="P93" i="1"/>
  <c r="Q93" i="1"/>
  <c r="O93" i="1"/>
  <c r="N93" i="1"/>
  <c r="L93" i="1"/>
  <c r="K93" i="1"/>
  <c r="R92" i="1"/>
  <c r="S92" i="1"/>
  <c r="P92" i="1"/>
  <c r="Q92" i="1"/>
  <c r="O92" i="1"/>
  <c r="N92" i="1"/>
  <c r="L92" i="1"/>
  <c r="K92" i="1"/>
  <c r="R91" i="1"/>
  <c r="S91" i="1"/>
  <c r="P91" i="1"/>
  <c r="Q91" i="1"/>
  <c r="O91" i="1"/>
  <c r="N91" i="1"/>
  <c r="L91" i="1"/>
  <c r="K91" i="1"/>
  <c r="R90" i="1"/>
  <c r="S90" i="1"/>
  <c r="P90" i="1"/>
  <c r="Q90" i="1"/>
  <c r="O90" i="1"/>
  <c r="N90" i="1"/>
  <c r="L90" i="1"/>
  <c r="K90" i="1"/>
  <c r="R89" i="1"/>
  <c r="S89" i="1"/>
  <c r="P89" i="1"/>
  <c r="Q89" i="1"/>
  <c r="O89" i="1"/>
  <c r="N89" i="1"/>
  <c r="L89" i="1"/>
  <c r="K89" i="1"/>
  <c r="R88" i="1"/>
  <c r="S88" i="1"/>
  <c r="P88" i="1"/>
  <c r="Q88" i="1"/>
  <c r="O88" i="1"/>
  <c r="N88" i="1"/>
  <c r="L88" i="1"/>
  <c r="K88" i="1"/>
  <c r="R87" i="1"/>
  <c r="S87" i="1"/>
  <c r="P87" i="1"/>
  <c r="Q87" i="1"/>
  <c r="O87" i="1"/>
  <c r="N87" i="1"/>
  <c r="L87" i="1"/>
  <c r="K87" i="1"/>
  <c r="R86" i="1"/>
  <c r="S86" i="1"/>
  <c r="P86" i="1"/>
  <c r="Q86" i="1"/>
  <c r="O86" i="1"/>
  <c r="N86" i="1"/>
  <c r="L86" i="1"/>
  <c r="K86" i="1"/>
  <c r="R85" i="1"/>
  <c r="S85" i="1"/>
  <c r="P85" i="1"/>
  <c r="Q85" i="1"/>
  <c r="O85" i="1"/>
  <c r="N85" i="1"/>
  <c r="L85" i="1"/>
  <c r="K85" i="1"/>
  <c r="R84" i="1"/>
  <c r="S84" i="1"/>
  <c r="P84" i="1"/>
  <c r="Q84" i="1"/>
  <c r="O84" i="1"/>
  <c r="N84" i="1"/>
  <c r="L84" i="1"/>
  <c r="K84" i="1"/>
  <c r="R83" i="1"/>
  <c r="S83" i="1"/>
  <c r="P83" i="1"/>
  <c r="Q83" i="1"/>
  <c r="O83" i="1"/>
  <c r="N83" i="1"/>
  <c r="L83" i="1"/>
  <c r="K83" i="1"/>
  <c r="R82" i="1"/>
  <c r="S82" i="1"/>
  <c r="P82" i="1"/>
  <c r="Q82" i="1"/>
  <c r="O82" i="1"/>
  <c r="N82" i="1"/>
  <c r="L82" i="1"/>
  <c r="K82" i="1"/>
  <c r="R81" i="1"/>
  <c r="S81" i="1"/>
  <c r="P81" i="1"/>
  <c r="Q81" i="1"/>
  <c r="O81" i="1"/>
  <c r="N81" i="1"/>
  <c r="L81" i="1"/>
  <c r="K81" i="1"/>
  <c r="R80" i="1"/>
  <c r="S80" i="1"/>
  <c r="P80" i="1"/>
  <c r="Q80" i="1"/>
  <c r="O80" i="1"/>
  <c r="N80" i="1"/>
  <c r="L80" i="1"/>
  <c r="K80" i="1"/>
  <c r="R79" i="1"/>
  <c r="S79" i="1"/>
  <c r="P79" i="1"/>
  <c r="Q79" i="1"/>
  <c r="O79" i="1"/>
  <c r="N79" i="1"/>
  <c r="L79" i="1"/>
  <c r="K79" i="1"/>
  <c r="R78" i="1"/>
  <c r="S78" i="1"/>
  <c r="P78" i="1"/>
  <c r="Q78" i="1"/>
  <c r="O78" i="1"/>
  <c r="N78" i="1"/>
  <c r="L78" i="1"/>
  <c r="K78" i="1"/>
  <c r="R77" i="1"/>
  <c r="S77" i="1"/>
  <c r="P77" i="1"/>
  <c r="Q77" i="1"/>
  <c r="O77" i="1"/>
  <c r="N77" i="1"/>
  <c r="L77" i="1"/>
  <c r="K77" i="1"/>
  <c r="R76" i="1"/>
  <c r="S76" i="1"/>
  <c r="P76" i="1"/>
  <c r="Q76" i="1"/>
  <c r="O76" i="1"/>
  <c r="N76" i="1"/>
  <c r="L76" i="1"/>
  <c r="K76" i="1"/>
  <c r="R75" i="1"/>
  <c r="S75" i="1"/>
  <c r="P75" i="1"/>
  <c r="Q75" i="1"/>
  <c r="O75" i="1"/>
  <c r="N75" i="1"/>
  <c r="L75" i="1"/>
  <c r="K75" i="1"/>
  <c r="R74" i="1"/>
  <c r="S74" i="1"/>
  <c r="P74" i="1"/>
  <c r="Q74" i="1"/>
  <c r="O74" i="1"/>
  <c r="N74" i="1"/>
  <c r="L74" i="1"/>
  <c r="K74" i="1"/>
  <c r="R73" i="1"/>
  <c r="S73" i="1"/>
  <c r="P73" i="1"/>
  <c r="Q73" i="1"/>
  <c r="O73" i="1"/>
  <c r="N73" i="1"/>
  <c r="L73" i="1"/>
  <c r="K73" i="1"/>
  <c r="R72" i="1"/>
  <c r="S72" i="1"/>
  <c r="P72" i="1"/>
  <c r="Q72" i="1"/>
  <c r="O72" i="1"/>
  <c r="N72" i="1"/>
  <c r="L72" i="1"/>
  <c r="K72" i="1"/>
  <c r="R71" i="1"/>
  <c r="S71" i="1"/>
  <c r="P71" i="1"/>
  <c r="Q71" i="1"/>
  <c r="O71" i="1"/>
  <c r="N71" i="1"/>
  <c r="L71" i="1"/>
  <c r="K71" i="1"/>
  <c r="R70" i="1"/>
  <c r="S70" i="1"/>
  <c r="P70" i="1"/>
  <c r="Q70" i="1"/>
  <c r="O70" i="1"/>
  <c r="N70" i="1"/>
  <c r="L70" i="1"/>
  <c r="K70" i="1"/>
  <c r="R69" i="1"/>
  <c r="S69" i="1"/>
  <c r="P69" i="1"/>
  <c r="Q69" i="1"/>
  <c r="O69" i="1"/>
  <c r="N69" i="1"/>
  <c r="L69" i="1"/>
  <c r="K69" i="1"/>
  <c r="R68" i="1"/>
  <c r="S68" i="1"/>
  <c r="P68" i="1"/>
  <c r="Q68" i="1"/>
  <c r="O68" i="1"/>
  <c r="N68" i="1"/>
  <c r="L68" i="1"/>
  <c r="K68" i="1"/>
  <c r="R67" i="1"/>
  <c r="S67" i="1"/>
  <c r="P67" i="1"/>
  <c r="Q67" i="1"/>
  <c r="O67" i="1"/>
  <c r="N67" i="1"/>
  <c r="L67" i="1"/>
  <c r="K67" i="1"/>
  <c r="R66" i="1"/>
  <c r="S66" i="1"/>
  <c r="P66" i="1"/>
  <c r="Q66" i="1"/>
  <c r="O66" i="1"/>
  <c r="N66" i="1"/>
  <c r="L66" i="1"/>
  <c r="K66" i="1"/>
  <c r="R65" i="1"/>
  <c r="S65" i="1"/>
  <c r="P65" i="1"/>
  <c r="Q65" i="1"/>
  <c r="O65" i="1"/>
  <c r="N65" i="1"/>
  <c r="L65" i="1"/>
  <c r="K65" i="1"/>
  <c r="R64" i="1"/>
  <c r="S64" i="1"/>
  <c r="P64" i="1"/>
  <c r="Q64" i="1"/>
  <c r="O64" i="1"/>
  <c r="N64" i="1"/>
  <c r="L64" i="1"/>
  <c r="K64" i="1"/>
  <c r="R63" i="1"/>
  <c r="S63" i="1"/>
  <c r="P63" i="1"/>
  <c r="Q63" i="1"/>
  <c r="O63" i="1"/>
  <c r="N63" i="1"/>
  <c r="L63" i="1"/>
  <c r="K63" i="1"/>
  <c r="R62" i="1"/>
  <c r="S62" i="1"/>
  <c r="P62" i="1"/>
  <c r="Q62" i="1"/>
  <c r="O62" i="1"/>
  <c r="N62" i="1"/>
  <c r="L62" i="1"/>
  <c r="K62" i="1"/>
  <c r="R61" i="1"/>
  <c r="S61" i="1"/>
  <c r="P61" i="1"/>
  <c r="Q61" i="1"/>
  <c r="O61" i="1"/>
  <c r="N61" i="1"/>
  <c r="L61" i="1"/>
  <c r="K61" i="1"/>
  <c r="R60" i="1"/>
  <c r="S60" i="1"/>
  <c r="P60" i="1"/>
  <c r="Q60" i="1"/>
  <c r="O60" i="1"/>
  <c r="N60" i="1"/>
  <c r="L60" i="1"/>
  <c r="K60" i="1"/>
  <c r="R59" i="1"/>
  <c r="S59" i="1"/>
  <c r="P59" i="1"/>
  <c r="Q59" i="1"/>
  <c r="O59" i="1"/>
  <c r="N59" i="1"/>
  <c r="L59" i="1"/>
  <c r="K59" i="1"/>
  <c r="R58" i="1"/>
  <c r="S58" i="1"/>
  <c r="P58" i="1"/>
  <c r="Q58" i="1"/>
  <c r="O58" i="1"/>
  <c r="N58" i="1"/>
  <c r="L58" i="1"/>
  <c r="K58" i="1"/>
  <c r="R57" i="1"/>
  <c r="S57" i="1"/>
  <c r="P57" i="1"/>
  <c r="Q57" i="1"/>
  <c r="O57" i="1"/>
  <c r="N57" i="1"/>
  <c r="L57" i="1"/>
  <c r="K57" i="1"/>
  <c r="R56" i="1"/>
  <c r="S56" i="1"/>
  <c r="P56" i="1"/>
  <c r="Q56" i="1"/>
  <c r="O56" i="1"/>
  <c r="N56" i="1"/>
  <c r="L56" i="1"/>
  <c r="K56" i="1"/>
  <c r="R55" i="1"/>
  <c r="S55" i="1"/>
  <c r="P55" i="1"/>
  <c r="Q55" i="1"/>
  <c r="O55" i="1"/>
  <c r="N55" i="1"/>
  <c r="L55" i="1"/>
  <c r="K55" i="1"/>
  <c r="R54" i="1"/>
  <c r="S54" i="1"/>
  <c r="P54" i="1"/>
  <c r="Q54" i="1"/>
  <c r="O54" i="1"/>
  <c r="N54" i="1"/>
  <c r="L54" i="1"/>
  <c r="K54" i="1"/>
  <c r="R53" i="1"/>
  <c r="S53" i="1"/>
  <c r="P53" i="1"/>
  <c r="Q53" i="1"/>
  <c r="O53" i="1"/>
  <c r="N53" i="1"/>
  <c r="L53" i="1"/>
  <c r="K53" i="1"/>
  <c r="R52" i="1"/>
  <c r="S52" i="1"/>
  <c r="P52" i="1"/>
  <c r="Q52" i="1"/>
  <c r="O52" i="1"/>
  <c r="N52" i="1"/>
  <c r="L52" i="1"/>
  <c r="K52" i="1"/>
  <c r="R51" i="1"/>
  <c r="S51" i="1"/>
  <c r="P51" i="1"/>
  <c r="Q51" i="1"/>
  <c r="O51" i="1"/>
  <c r="N51" i="1"/>
  <c r="L51" i="1"/>
  <c r="K51" i="1"/>
  <c r="R50" i="1"/>
  <c r="S50" i="1"/>
  <c r="P50" i="1"/>
  <c r="Q50" i="1"/>
  <c r="O50" i="1"/>
  <c r="N50" i="1"/>
  <c r="L50" i="1"/>
  <c r="K50" i="1"/>
  <c r="R49" i="1"/>
  <c r="S49" i="1"/>
  <c r="P49" i="1"/>
  <c r="Q49" i="1"/>
  <c r="O49" i="1"/>
  <c r="N49" i="1"/>
  <c r="L49" i="1"/>
  <c r="K49" i="1"/>
  <c r="R48" i="1"/>
  <c r="S48" i="1"/>
  <c r="P48" i="1"/>
  <c r="Q48" i="1"/>
  <c r="O48" i="1"/>
  <c r="N48" i="1"/>
  <c r="L48" i="1"/>
  <c r="K48" i="1"/>
  <c r="R47" i="1"/>
  <c r="S47" i="1"/>
  <c r="P47" i="1"/>
  <c r="Q47" i="1"/>
  <c r="O47" i="1"/>
  <c r="N47" i="1"/>
  <c r="L47" i="1"/>
  <c r="K47" i="1"/>
  <c r="R46" i="1"/>
  <c r="S46" i="1"/>
  <c r="P46" i="1"/>
  <c r="Q46" i="1"/>
  <c r="O46" i="1"/>
  <c r="N46" i="1"/>
  <c r="L46" i="1"/>
  <c r="K46" i="1"/>
  <c r="R45" i="1"/>
  <c r="S45" i="1"/>
  <c r="P45" i="1"/>
  <c r="Q45" i="1"/>
  <c r="O45" i="1"/>
  <c r="N45" i="1"/>
  <c r="L45" i="1"/>
  <c r="K45" i="1"/>
  <c r="R44" i="1"/>
  <c r="S44" i="1"/>
  <c r="P44" i="1"/>
  <c r="Q44" i="1"/>
  <c r="O44" i="1"/>
  <c r="N44" i="1"/>
  <c r="L44" i="1"/>
  <c r="K44" i="1"/>
  <c r="R43" i="1"/>
  <c r="S43" i="1"/>
  <c r="P43" i="1"/>
  <c r="Q43" i="1"/>
  <c r="O43" i="1"/>
  <c r="N43" i="1"/>
  <c r="L43" i="1"/>
  <c r="K43" i="1"/>
  <c r="R42" i="1"/>
  <c r="S42" i="1"/>
  <c r="P42" i="1"/>
  <c r="Q42" i="1"/>
  <c r="O42" i="1"/>
  <c r="N42" i="1"/>
  <c r="L42" i="1"/>
  <c r="K42" i="1"/>
  <c r="R41" i="1"/>
  <c r="S41" i="1"/>
  <c r="P41" i="1"/>
  <c r="Q41" i="1"/>
  <c r="O41" i="1"/>
  <c r="N41" i="1"/>
  <c r="L41" i="1"/>
  <c r="K41" i="1"/>
  <c r="R40" i="1"/>
  <c r="S40" i="1"/>
  <c r="P40" i="1"/>
  <c r="Q40" i="1"/>
  <c r="O40" i="1"/>
  <c r="N40" i="1"/>
  <c r="L40" i="1"/>
  <c r="K40" i="1"/>
  <c r="R39" i="1"/>
  <c r="S39" i="1"/>
  <c r="P39" i="1"/>
  <c r="Q39" i="1"/>
  <c r="O39" i="1"/>
  <c r="N39" i="1"/>
  <c r="L39" i="1"/>
  <c r="K39" i="1"/>
  <c r="R38" i="1"/>
  <c r="S38" i="1"/>
  <c r="P38" i="1"/>
  <c r="Q38" i="1"/>
  <c r="O38" i="1"/>
  <c r="N38" i="1"/>
  <c r="L38" i="1"/>
  <c r="K38" i="1"/>
  <c r="R37" i="1"/>
  <c r="S37" i="1"/>
  <c r="P37" i="1"/>
  <c r="Q37" i="1"/>
  <c r="O37" i="1"/>
  <c r="N37" i="1"/>
  <c r="L37" i="1"/>
  <c r="K37" i="1"/>
  <c r="R36" i="1"/>
  <c r="S36" i="1"/>
  <c r="P36" i="1"/>
  <c r="Q36" i="1"/>
  <c r="O36" i="1"/>
  <c r="N36" i="1"/>
  <c r="L36" i="1"/>
  <c r="K36" i="1"/>
  <c r="R35" i="1"/>
  <c r="S35" i="1"/>
  <c r="P35" i="1"/>
  <c r="Q35" i="1"/>
  <c r="O35" i="1"/>
  <c r="N35" i="1"/>
  <c r="L35" i="1"/>
  <c r="K35" i="1"/>
  <c r="R34" i="1"/>
  <c r="S34" i="1"/>
  <c r="P34" i="1"/>
  <c r="Q34" i="1"/>
  <c r="O34" i="1"/>
  <c r="N34" i="1"/>
  <c r="L34" i="1"/>
  <c r="K34" i="1"/>
  <c r="R33" i="1"/>
  <c r="S33" i="1"/>
  <c r="P33" i="1"/>
  <c r="Q33" i="1"/>
  <c r="O33" i="1"/>
  <c r="N33" i="1"/>
  <c r="L33" i="1"/>
  <c r="K33" i="1"/>
  <c r="R32" i="1"/>
  <c r="S32" i="1"/>
  <c r="P32" i="1"/>
  <c r="Q32" i="1"/>
  <c r="O32" i="1"/>
  <c r="N32" i="1"/>
  <c r="L32" i="1"/>
  <c r="K32" i="1"/>
  <c r="R31" i="1"/>
  <c r="S31" i="1"/>
  <c r="P31" i="1"/>
  <c r="Q31" i="1"/>
  <c r="O31" i="1"/>
  <c r="N31" i="1"/>
  <c r="L31" i="1"/>
  <c r="K31" i="1"/>
  <c r="R30" i="1"/>
  <c r="S30" i="1"/>
  <c r="P30" i="1"/>
  <c r="Q30" i="1"/>
  <c r="O30" i="1"/>
  <c r="N30" i="1"/>
  <c r="L30" i="1"/>
  <c r="K30" i="1"/>
  <c r="R29" i="1"/>
  <c r="S29" i="1"/>
  <c r="P29" i="1"/>
  <c r="Q29" i="1"/>
  <c r="O29" i="1"/>
  <c r="N29" i="1"/>
  <c r="L29" i="1"/>
  <c r="K29" i="1"/>
  <c r="R28" i="1"/>
  <c r="S28" i="1"/>
  <c r="P28" i="1"/>
  <c r="Q28" i="1"/>
  <c r="O28" i="1"/>
  <c r="N28" i="1"/>
  <c r="L28" i="1"/>
  <c r="K28" i="1"/>
  <c r="R27" i="1"/>
  <c r="S27" i="1"/>
  <c r="P27" i="1"/>
  <c r="Q27" i="1"/>
  <c r="O27" i="1"/>
  <c r="N27" i="1"/>
  <c r="L27" i="1"/>
  <c r="K27" i="1"/>
  <c r="R26" i="1"/>
  <c r="S26" i="1"/>
  <c r="P26" i="1"/>
  <c r="Q26" i="1"/>
  <c r="O26" i="1"/>
  <c r="N26" i="1"/>
  <c r="L26" i="1"/>
  <c r="K26" i="1"/>
  <c r="R25" i="1"/>
  <c r="S25" i="1"/>
  <c r="P25" i="1"/>
  <c r="Q25" i="1"/>
  <c r="O25" i="1"/>
  <c r="N25" i="1"/>
  <c r="L25" i="1"/>
  <c r="K25" i="1"/>
  <c r="R24" i="1"/>
  <c r="S24" i="1"/>
  <c r="P24" i="1"/>
  <c r="Q24" i="1"/>
  <c r="O24" i="1"/>
  <c r="N24" i="1"/>
  <c r="L24" i="1"/>
  <c r="K24" i="1"/>
  <c r="R23" i="1"/>
  <c r="S23" i="1"/>
  <c r="P23" i="1"/>
  <c r="Q23" i="1"/>
  <c r="O23" i="1"/>
  <c r="N23" i="1"/>
  <c r="L23" i="1"/>
  <c r="K23" i="1"/>
  <c r="R22" i="1"/>
  <c r="S22" i="1"/>
  <c r="P22" i="1"/>
  <c r="Q22" i="1"/>
  <c r="O22" i="1"/>
  <c r="N22" i="1"/>
  <c r="L22" i="1"/>
  <c r="K22" i="1"/>
  <c r="R21" i="1"/>
  <c r="S21" i="1"/>
  <c r="P21" i="1"/>
  <c r="Q21" i="1"/>
  <c r="O21" i="1"/>
  <c r="N21" i="1"/>
  <c r="L21" i="1"/>
  <c r="K21" i="1"/>
  <c r="R20" i="1"/>
  <c r="S20" i="1"/>
  <c r="P20" i="1"/>
  <c r="Q20" i="1"/>
  <c r="O20" i="1"/>
  <c r="N20" i="1"/>
  <c r="L20" i="1"/>
  <c r="K20" i="1"/>
  <c r="R19" i="1"/>
  <c r="S19" i="1"/>
  <c r="P19" i="1"/>
  <c r="Q19" i="1"/>
  <c r="O19" i="1"/>
  <c r="N19" i="1"/>
  <c r="L19" i="1"/>
  <c r="K19" i="1"/>
  <c r="R18" i="1"/>
  <c r="S18" i="1"/>
  <c r="P18" i="1"/>
  <c r="Q18" i="1"/>
  <c r="O18" i="1"/>
  <c r="N18" i="1"/>
  <c r="L18" i="1"/>
  <c r="K18" i="1"/>
  <c r="R17" i="1"/>
  <c r="S17" i="1"/>
  <c r="P17" i="1"/>
  <c r="Q17" i="1"/>
  <c r="O17" i="1"/>
  <c r="N17" i="1"/>
  <c r="L17" i="1"/>
  <c r="K17" i="1"/>
  <c r="R16" i="1"/>
  <c r="S16" i="1"/>
  <c r="P16" i="1"/>
  <c r="Q16" i="1"/>
  <c r="O16" i="1"/>
  <c r="N16" i="1"/>
  <c r="L16" i="1"/>
  <c r="K16" i="1"/>
  <c r="R15" i="1"/>
  <c r="S15" i="1"/>
  <c r="P15" i="1"/>
  <c r="Q15" i="1"/>
  <c r="O15" i="1"/>
  <c r="N15" i="1"/>
  <c r="L15" i="1"/>
  <c r="K15" i="1"/>
  <c r="R14" i="1"/>
  <c r="S14" i="1"/>
  <c r="P14" i="1"/>
  <c r="Q14" i="1"/>
  <c r="O14" i="1"/>
  <c r="N14" i="1"/>
  <c r="L14" i="1"/>
  <c r="K14" i="1"/>
  <c r="R13" i="1"/>
  <c r="S13" i="1"/>
  <c r="P13" i="1"/>
  <c r="Q13" i="1"/>
  <c r="O13" i="1"/>
  <c r="N13" i="1"/>
  <c r="L13" i="1"/>
  <c r="K13" i="1"/>
  <c r="R12" i="1"/>
  <c r="S12" i="1"/>
  <c r="P12" i="1"/>
  <c r="Q12" i="1"/>
  <c r="O12" i="1"/>
  <c r="N12" i="1"/>
  <c r="L12" i="1"/>
  <c r="K12" i="1"/>
  <c r="AC11" i="1"/>
  <c r="R11" i="1"/>
  <c r="S11" i="1"/>
  <c r="V11" i="1"/>
  <c r="P11" i="1"/>
  <c r="Q11" i="1"/>
  <c r="U11" i="1"/>
  <c r="O11" i="1"/>
  <c r="T11" i="1"/>
  <c r="N11" i="1"/>
  <c r="L11" i="1"/>
  <c r="K11" i="1"/>
  <c r="R10" i="1"/>
  <c r="S10" i="1"/>
  <c r="V10" i="1"/>
  <c r="P10" i="1"/>
  <c r="Q10" i="1"/>
  <c r="U10" i="1"/>
  <c r="O10" i="1"/>
  <c r="T10" i="1"/>
  <c r="N10" i="1"/>
  <c r="L10" i="1"/>
  <c r="K10" i="1"/>
  <c r="R9" i="1"/>
  <c r="S9" i="1"/>
  <c r="V9" i="1"/>
  <c r="P9" i="1"/>
  <c r="Q9" i="1"/>
  <c r="U9" i="1"/>
  <c r="O9" i="1"/>
  <c r="T9" i="1"/>
  <c r="N9" i="1"/>
  <c r="L9" i="1"/>
  <c r="K9" i="1"/>
  <c r="R8" i="1"/>
  <c r="S8" i="1"/>
  <c r="V8" i="1"/>
  <c r="P8" i="1"/>
  <c r="Q8" i="1"/>
  <c r="U8" i="1"/>
  <c r="O8" i="1"/>
  <c r="T8" i="1"/>
  <c r="N8" i="1"/>
  <c r="L8" i="1"/>
  <c r="K8" i="1"/>
  <c r="R7" i="1"/>
  <c r="S7" i="1"/>
  <c r="V7" i="1"/>
  <c r="P7" i="1"/>
  <c r="Q7" i="1"/>
  <c r="U7" i="1"/>
  <c r="O7" i="1"/>
  <c r="T7" i="1"/>
  <c r="N7" i="1"/>
  <c r="L7" i="1"/>
  <c r="K7" i="1"/>
  <c r="R6" i="1"/>
  <c r="S6" i="1"/>
  <c r="V6" i="1"/>
  <c r="P6" i="1"/>
  <c r="Q6" i="1"/>
  <c r="U6" i="1"/>
  <c r="O6" i="1"/>
  <c r="T6" i="1"/>
  <c r="N6" i="1"/>
  <c r="L6" i="1"/>
  <c r="K6" i="1"/>
  <c r="AC5" i="1"/>
  <c r="R5" i="1"/>
  <c r="S5" i="1"/>
  <c r="V5" i="1"/>
  <c r="P5" i="1"/>
  <c r="Q5" i="1"/>
  <c r="U5" i="1"/>
  <c r="O5" i="1"/>
  <c r="T5" i="1"/>
  <c r="N5" i="1"/>
  <c r="L5" i="1"/>
  <c r="K5" i="1"/>
  <c r="N4" i="1"/>
  <c r="X4" i="1"/>
  <c r="W4" i="1"/>
  <c r="R4" i="1"/>
  <c r="S4" i="1"/>
  <c r="V4" i="1"/>
  <c r="P4" i="1"/>
  <c r="Q4" i="1"/>
  <c r="U4" i="1"/>
  <c r="O4" i="1"/>
  <c r="T4" i="1"/>
  <c r="L4" i="1"/>
  <c r="K4" i="1"/>
</calcChain>
</file>

<file path=xl/sharedStrings.xml><?xml version="1.0" encoding="utf-8"?>
<sst xmlns="http://schemas.openxmlformats.org/spreadsheetml/2006/main" count="173" uniqueCount="145">
  <si>
    <t>#SUPS</t>
  </si>
  <si>
    <t>Manure (kg/day)</t>
  </si>
  <si>
    <t>AU</t>
  </si>
  <si>
    <t>animal weights</t>
  </si>
  <si>
    <t>lactating cows</t>
  </si>
  <si>
    <t>dry cows</t>
  </si>
  <si>
    <t>heifers</t>
  </si>
  <si>
    <t>calf</t>
  </si>
  <si>
    <t>manure</t>
  </si>
  <si>
    <t>TS</t>
  </si>
  <si>
    <t>VS</t>
  </si>
  <si>
    <t>water added</t>
  </si>
  <si>
    <t>total waste</t>
  </si>
  <si>
    <t>N</t>
  </si>
  <si>
    <t>P2O5</t>
  </si>
  <si>
    <t>P</t>
  </si>
  <si>
    <t>K2O</t>
  </si>
  <si>
    <t>K</t>
  </si>
  <si>
    <t>kg</t>
  </si>
  <si>
    <t>kg/day</t>
  </si>
  <si>
    <t>lb</t>
  </si>
  <si>
    <t>(with 7% dm)</t>
  </si>
  <si>
    <t>lb/day</t>
  </si>
  <si>
    <t>%</t>
  </si>
  <si>
    <t>TS%</t>
  </si>
  <si>
    <t>VS%</t>
  </si>
  <si>
    <t>increase from our initial assumption</t>
  </si>
  <si>
    <t>in excreted waste</t>
  </si>
  <si>
    <t>s1</t>
  </si>
  <si>
    <t>P2O5 to TP</t>
  </si>
  <si>
    <t>imp: there are two P in P2O5</t>
  </si>
  <si>
    <t>s2</t>
  </si>
  <si>
    <t>TP to P2O5</t>
  </si>
  <si>
    <t>s3</t>
  </si>
  <si>
    <t>s4</t>
  </si>
  <si>
    <t>s5</t>
  </si>
  <si>
    <t>s6</t>
  </si>
  <si>
    <t>s7</t>
  </si>
  <si>
    <t>K2O to TK</t>
  </si>
  <si>
    <t>s8</t>
  </si>
  <si>
    <t>TK to K2O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</si>
  <si>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</si>
  <si>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</si>
  <si>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</si>
  <si>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</si>
  <si>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</si>
  <si>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</si>
  <si>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</si>
  <si>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</si>
  <si>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</si>
  <si>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</si>
  <si>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</si>
  <si>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</si>
  <si>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</si>
  <si>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</si>
  <si>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</si>
  <si>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</si>
  <si>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</si>
  <si>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</si>
  <si>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</si>
  <si>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</si>
  <si>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</si>
  <si>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</si>
  <si>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</si>
  <si>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</si>
  <si>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</si>
  <si>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</si>
  <si>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</si>
  <si>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</si>
  <si>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</si>
  <si>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</si>
  <si>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</si>
  <si>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</si>
  <si>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</si>
  <si>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</si>
  <si>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</si>
  <si>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</si>
  <si>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</si>
  <si>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</si>
  <si>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</si>
  <si>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</si>
  <si>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</si>
  <si>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</si>
  <si>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</si>
  <si>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</si>
  <si>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</si>
  <si>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</si>
  <si>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</si>
  <si>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</si>
  <si>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</si>
  <si>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</si>
  <si>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</si>
  <si>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</si>
  <si>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</si>
  <si>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</si>
  <si>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</si>
  <si>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</si>
  <si>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</si>
  <si>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</si>
  <si>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</si>
  <si>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</si>
  <si>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</si>
  <si>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</si>
  <si>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</si>
  <si>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</si>
  <si>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</si>
  <si>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</si>
  <si>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</si>
  <si>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</si>
  <si>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</si>
  <si>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</si>
  <si>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</si>
  <si>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</si>
  <si>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</si>
  <si>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</si>
  <si>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</si>
  <si>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</si>
  <si>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</si>
  <si>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</si>
  <si>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</si>
  <si>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</si>
  <si>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</si>
  <si>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</si>
  <si>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</si>
  <si>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</si>
  <si>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</si>
  <si>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</si>
  <si>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</si>
  <si>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</si>
  <si>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</si>
  <si>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</si>
  <si>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</si>
  <si>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</si>
  <si>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As excreted manure</t>
  </si>
  <si>
    <t>water</t>
  </si>
  <si>
    <t>dilute to</t>
  </si>
  <si>
    <t>dry matter</t>
  </si>
  <si>
    <t>water to be added</t>
  </si>
  <si>
    <t>say x</t>
  </si>
  <si>
    <t>93 = (x + 88)/(100 + x)</t>
  </si>
  <si>
    <t>Water %</t>
  </si>
  <si>
    <t>per unit of waste, water to be added</t>
  </si>
  <si>
    <t>kg water/kg manure</t>
  </si>
  <si>
    <t>kg/day/AU</t>
  </si>
  <si>
    <t>diluted manure per AU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</si>
</sst>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&quot; &quot;;[Red]&quot;(&quot;0.000&quot;)&quot;"/>
    <numFmt numFmtId="167" formatCode="[$$-409]#,##0.00;[Red]&quot;-&quot;[$$-409]#,##0.00"/>
  </numFmts>
  <fonts count="6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rgb="FF000000"/>
      <name val="等线"/>
      <family val="4"/>
      <charset val="134"/>
    </font>
    <font>
      <sz val="10"/>
      <color rgb="FF000000"/>
      <name val="Liberation Sans"/>
    </font>
    <font>
      <sz val="10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6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4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165" fontId="0" fillId="0" borderId="0" xfId="0" applyNumberFormat="1" applyFont="1"/>
    <xf numFmtId="165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topLeftCell="Q1" zoomScale="160" zoomScaleNormal="160" workbookViewId="0">
      <selection activeCell="AG2" sqref="AG2"/>
    </sheetView>
  </sheetViews>
  <sheetFormatPr baseColWidth="10" defaultColWidth="8.83203125" defaultRowHeight="14" x14ac:dyDescent="0.15"/>
  <cols>
    <col min="1" max="1" width="7" customWidth="1"/>
    <col min="2" max="2" width="13.5" customWidth="1"/>
    <col min="3" max="5" width="10.6640625" customWidth="1"/>
    <col min="6" max="6" width="12.1640625" customWidth="1"/>
    <col min="7" max="30" width="10.6640625" customWidth="1"/>
  </cols>
  <sheetData>
    <row r="1" spans="1:33" ht="15" x14ac:dyDescent="0.2">
      <c r="A1" t="s">
        <v>0</v>
      </c>
      <c r="B1" t="s">
        <v>1</v>
      </c>
      <c r="D1" t="s">
        <v>2</v>
      </c>
      <c r="E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4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13</v>
      </c>
      <c r="U1" t="s">
        <v>15</v>
      </c>
      <c r="V1" t="s">
        <v>17</v>
      </c>
      <c r="AB1" t="s">
        <v>14</v>
      </c>
      <c r="AC1">
        <f>(31*2)+(16*5)</f>
        <v>142</v>
      </c>
      <c r="AD1" t="s">
        <v>18</v>
      </c>
      <c r="AG1" t="s">
        <v>144</v>
      </c>
    </row>
    <row r="2" spans="1:33" ht="15" x14ac:dyDescent="0.2">
      <c r="B2" t="s">
        <v>19</v>
      </c>
      <c r="E2" t="s">
        <v>20</v>
      </c>
      <c r="F2" s="5" t="s">
        <v>20</v>
      </c>
      <c r="G2" s="5" t="s">
        <v>20</v>
      </c>
      <c r="H2" s="5" t="s">
        <v>20</v>
      </c>
      <c r="I2" s="5" t="s">
        <v>20</v>
      </c>
      <c r="J2" s="6" t="s">
        <v>19</v>
      </c>
      <c r="K2" s="6" t="s">
        <v>19</v>
      </c>
      <c r="L2" s="6" t="s">
        <v>19</v>
      </c>
      <c r="M2" t="s">
        <v>18</v>
      </c>
      <c r="N2" t="s">
        <v>21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23</v>
      </c>
      <c r="U2" t="s">
        <v>23</v>
      </c>
      <c r="V2" t="s">
        <v>23</v>
      </c>
      <c r="W2" s="7" t="s">
        <v>24</v>
      </c>
      <c r="X2" s="7" t="s">
        <v>25</v>
      </c>
      <c r="Y2" t="s">
        <v>26</v>
      </c>
      <c r="AB2" t="s">
        <v>15</v>
      </c>
      <c r="AC2">
        <v>31</v>
      </c>
      <c r="AD2" t="s">
        <v>18</v>
      </c>
      <c r="AG2" t="s">
        <v>143</v>
      </c>
    </row>
    <row r="3" spans="1:33" x14ac:dyDescent="0.15">
      <c r="O3" s="15" t="s">
        <v>27</v>
      </c>
      <c r="P3" s="15"/>
      <c r="Q3" s="15"/>
      <c r="R3" s="15"/>
      <c r="S3" s="15"/>
      <c r="T3" s="15"/>
      <c r="U3" s="15"/>
      <c r="V3" s="15"/>
    </row>
    <row r="4" spans="1:33" x14ac:dyDescent="0.15">
      <c r="A4" t="s">
        <v>28</v>
      </c>
      <c r="B4">
        <v>417304.64</v>
      </c>
      <c r="D4">
        <f>B4/80/0.453592</f>
        <v>11500</v>
      </c>
      <c r="E4">
        <f t="shared" ref="E4:E35" si="0">D4*1000</f>
        <v>11500000</v>
      </c>
      <c r="F4">
        <f t="shared" ref="F4:F35" si="1">E4*0.72</f>
        <v>8280000</v>
      </c>
      <c r="G4">
        <f t="shared" ref="G4:G35" si="2">E4*0.045</f>
        <v>517500</v>
      </c>
      <c r="H4">
        <f t="shared" ref="H4:H35" si="3">E4*0.233</f>
        <v>2679500</v>
      </c>
      <c r="I4">
        <f t="shared" ref="I4:I35" si="4">E4*0.002</f>
        <v>23000</v>
      </c>
      <c r="J4" s="8">
        <f>(F4/1000*111+G4/1000*51+H4/1000*60+I4/250*20)*0.453592</f>
        <v>502617.35733999999</v>
      </c>
      <c r="K4" s="9">
        <f t="shared" ref="K4:K35" si="5">(F4/1000*14.3+G4/1000*6.5+H4/1000*8.9+I4/250*2.4)*0.453592</f>
        <v>66150.088271199988</v>
      </c>
      <c r="L4" s="9">
        <f t="shared" ref="L4:L35" si="6">(F4/1000*12.1+G4/1000*5.5+H4/1000*7.6+I4/250*2)*365*0.453592/1000</f>
        <v>20460.443891045998</v>
      </c>
      <c r="M4" s="10">
        <f>J4*Sheet2!$B$16</f>
        <v>359012.39809999999</v>
      </c>
      <c r="N4" s="10">
        <f t="shared" ref="N4:N35" si="7">J4+M4</f>
        <v>861629.75543999998</v>
      </c>
      <c r="O4" s="11">
        <f t="shared" ref="O4:O35" si="8">(F4/1000*0.72+G4/1000*0.3+H4/1000*0.3+I4/250*0.11)*0.453592</f>
        <v>3143.76450544</v>
      </c>
      <c r="P4" s="11">
        <f t="shared" ref="P4:P35" si="9">(F4/1000*0.37+G4/1000*0.11+H4/1000*0.1+I4/250*0.02)*0.453592</f>
        <v>1537.8197614799999</v>
      </c>
      <c r="Q4" s="12">
        <f t="shared" ref="Q4:Q35" si="10">P4*$AC$4</f>
        <v>671.44243106873228</v>
      </c>
      <c r="R4" s="11">
        <f t="shared" ref="R4:R35" si="11">(F4/1000*0.4+G4/1000*0.24+H4/1000*0.31+I4/250*0.09)*0.453592</f>
        <v>1939.1624989999996</v>
      </c>
      <c r="S4" s="12">
        <f t="shared" ref="S4:S35" si="12">R4*$AC$10</f>
        <v>1609.092286404255</v>
      </c>
      <c r="T4" s="13">
        <f t="shared" ref="T4:T11" si="13">O4/J4*100</f>
        <v>0.62547869856260707</v>
      </c>
      <c r="U4" s="13">
        <f t="shared" ref="U4:U11" si="14">Q4/J4*100</f>
        <v>0.13358918494621924</v>
      </c>
      <c r="V4" s="13">
        <f t="shared" ref="V4:V11" si="15">S4/J4*100</f>
        <v>0.32014260210193463</v>
      </c>
      <c r="W4">
        <f>(J4-B4)/B4*100</f>
        <v>20.443749999999994</v>
      </c>
      <c r="X4">
        <f>(N4-B4)/B4*100</f>
        <v>106.47499999999998</v>
      </c>
      <c r="AB4" t="s">
        <v>29</v>
      </c>
      <c r="AC4">
        <f>2*AC2/AC1</f>
        <v>0.43661971830985913</v>
      </c>
      <c r="AD4" t="s">
        <v>30</v>
      </c>
      <c r="AG4" s="16">
        <f>(J4+M4)/D4</f>
        <v>74.924326559999997</v>
      </c>
    </row>
    <row r="5" spans="1:33" x14ac:dyDescent="0.15">
      <c r="A5" t="s">
        <v>31</v>
      </c>
      <c r="B5">
        <v>368425.57</v>
      </c>
      <c r="D5" s="10">
        <f t="shared" ref="D4:D35" si="16">B5/80/0.453592</f>
        <v>10153.000108026597</v>
      </c>
      <c r="E5" s="10">
        <f t="shared" si="0"/>
        <v>10153000.108026598</v>
      </c>
      <c r="F5" s="10">
        <f t="shared" si="1"/>
        <v>7310160.0777791496</v>
      </c>
      <c r="G5" s="10">
        <f t="shared" si="2"/>
        <v>456885.00486119685</v>
      </c>
      <c r="H5" s="10">
        <f t="shared" si="3"/>
        <v>2365649.0251701972</v>
      </c>
      <c r="I5" s="10">
        <f t="shared" si="4"/>
        <v>20306.000216053195</v>
      </c>
      <c r="J5" s="8">
        <f t="shared" ref="J4:J35" si="17">(F5/1000*111+G5/1000*51+H5/1000*60+I5/250*20)*0.453592</f>
        <v>443745.57246687502</v>
      </c>
      <c r="K5" s="9">
        <f t="shared" si="5"/>
        <v>58401.900292475002</v>
      </c>
      <c r="L5" s="9">
        <f t="shared" si="6"/>
        <v>18063.903394440189</v>
      </c>
      <c r="M5" s="10">
        <f>J5*Sheet2!$B$16</f>
        <v>316961.12319062505</v>
      </c>
      <c r="N5" s="10">
        <f t="shared" si="7"/>
        <v>760706.69565750007</v>
      </c>
      <c r="O5" s="11">
        <f t="shared" si="8"/>
        <v>2775.5340315949998</v>
      </c>
      <c r="P5" s="11">
        <f t="shared" si="9"/>
        <v>1357.69427864625</v>
      </c>
      <c r="Q5" s="12">
        <f t="shared" si="10"/>
        <v>592.79609349343309</v>
      </c>
      <c r="R5" s="11">
        <f t="shared" si="11"/>
        <v>1712.0275705937499</v>
      </c>
      <c r="S5" s="12">
        <f t="shared" si="12"/>
        <v>1420.6186224075798</v>
      </c>
      <c r="T5" s="13">
        <f t="shared" si="13"/>
        <v>0.62547869856260696</v>
      </c>
      <c r="U5" s="13">
        <f t="shared" si="14"/>
        <v>0.13358918494621927</v>
      </c>
      <c r="V5" s="13">
        <f t="shared" si="15"/>
        <v>0.32014260210193468</v>
      </c>
      <c r="AB5" t="s">
        <v>32</v>
      </c>
      <c r="AC5">
        <f>1/AC4</f>
        <v>2.2903225806451615</v>
      </c>
      <c r="AG5" s="16">
        <f t="shared" ref="AG5:AG68" si="18">(J5+M5)/D5</f>
        <v>74.924326559999997</v>
      </c>
    </row>
    <row r="6" spans="1:33" x14ac:dyDescent="0.15">
      <c r="A6" t="s">
        <v>33</v>
      </c>
      <c r="B6">
        <v>238698.25</v>
      </c>
      <c r="D6" s="10">
        <f t="shared" si="16"/>
        <v>6577.999887564155</v>
      </c>
      <c r="E6" s="10">
        <f t="shared" si="0"/>
        <v>6577999.8875641553</v>
      </c>
      <c r="F6" s="10">
        <f t="shared" si="1"/>
        <v>4736159.9190461915</v>
      </c>
      <c r="G6" s="10">
        <f t="shared" si="2"/>
        <v>296009.99494038697</v>
      </c>
      <c r="H6" s="10">
        <f t="shared" si="3"/>
        <v>1532673.9738024483</v>
      </c>
      <c r="I6" s="10">
        <f t="shared" si="4"/>
        <v>13155.99977512831</v>
      </c>
      <c r="J6" s="8">
        <f t="shared" si="17"/>
        <v>287497.12348437501</v>
      </c>
      <c r="K6" s="9">
        <f t="shared" si="5"/>
        <v>37837.849844375</v>
      </c>
      <c r="L6" s="9">
        <f t="shared" si="6"/>
        <v>11703.373705635935</v>
      </c>
      <c r="M6" s="10">
        <f>J6*Sheet2!$B$16</f>
        <v>205355.08820312502</v>
      </c>
      <c r="N6" s="10">
        <f t="shared" si="7"/>
        <v>492852.21168750001</v>
      </c>
      <c r="O6" s="11">
        <f t="shared" si="8"/>
        <v>1798.2332663749996</v>
      </c>
      <c r="P6" s="11">
        <f t="shared" si="9"/>
        <v>879.63288853124993</v>
      </c>
      <c r="Q6" s="12">
        <f t="shared" si="10"/>
        <v>384.06506400660209</v>
      </c>
      <c r="R6" s="11">
        <f t="shared" si="11"/>
        <v>1109.2009304687501</v>
      </c>
      <c r="S6" s="12">
        <f t="shared" si="12"/>
        <v>920.40077209109052</v>
      </c>
      <c r="T6" s="13">
        <f t="shared" si="13"/>
        <v>0.62547869856260685</v>
      </c>
      <c r="U6" s="13">
        <f t="shared" si="14"/>
        <v>0.13358918494621924</v>
      </c>
      <c r="V6" s="13">
        <f t="shared" si="15"/>
        <v>0.32014260210193468</v>
      </c>
      <c r="AG6" s="16">
        <f t="shared" si="18"/>
        <v>74.924326559999997</v>
      </c>
    </row>
    <row r="7" spans="1:33" x14ac:dyDescent="0.15">
      <c r="A7" t="s">
        <v>34</v>
      </c>
      <c r="B7">
        <v>211627.88</v>
      </c>
      <c r="D7" s="10">
        <f t="shared" si="16"/>
        <v>5831.9999029965256</v>
      </c>
      <c r="E7" s="10">
        <f t="shared" si="0"/>
        <v>5831999.9029965252</v>
      </c>
      <c r="F7" s="10">
        <f t="shared" si="1"/>
        <v>4199039.9301574975</v>
      </c>
      <c r="G7" s="10">
        <f t="shared" si="2"/>
        <v>262439.9956348436</v>
      </c>
      <c r="H7" s="10">
        <f t="shared" si="3"/>
        <v>1358855.9773981904</v>
      </c>
      <c r="I7" s="10">
        <f t="shared" si="4"/>
        <v>11663.999805993051</v>
      </c>
      <c r="J7" s="8">
        <f t="shared" si="17"/>
        <v>254892.55471749988</v>
      </c>
      <c r="K7" s="9">
        <f t="shared" si="5"/>
        <v>33546.722467899992</v>
      </c>
      <c r="L7" s="9">
        <f t="shared" si="6"/>
        <v>10376.113633725745</v>
      </c>
      <c r="M7" s="10">
        <f>J7*Sheet2!$B$16</f>
        <v>182066.11051249993</v>
      </c>
      <c r="N7" s="10">
        <f t="shared" si="7"/>
        <v>436958.66522999981</v>
      </c>
      <c r="O7" s="11">
        <f t="shared" si="8"/>
        <v>1594.2986339799995</v>
      </c>
      <c r="P7" s="11">
        <f t="shared" si="9"/>
        <v>779.8751912849998</v>
      </c>
      <c r="Q7" s="12">
        <f t="shared" si="10"/>
        <v>340.50888633570412</v>
      </c>
      <c r="R7" s="11">
        <f t="shared" si="11"/>
        <v>983.40830487499977</v>
      </c>
      <c r="S7" s="12">
        <f t="shared" si="12"/>
        <v>816.01965723670196</v>
      </c>
      <c r="T7" s="13">
        <f t="shared" si="13"/>
        <v>0.62547869856260707</v>
      </c>
      <c r="U7" s="13">
        <f t="shared" si="14"/>
        <v>0.1335891849462193</v>
      </c>
      <c r="V7" s="13">
        <f t="shared" si="15"/>
        <v>0.32014260210193474</v>
      </c>
      <c r="AB7" t="s">
        <v>16</v>
      </c>
      <c r="AC7">
        <f>39*2+16</f>
        <v>94</v>
      </c>
      <c r="AG7" s="16">
        <f t="shared" si="18"/>
        <v>74.924326559999969</v>
      </c>
    </row>
    <row r="8" spans="1:33" x14ac:dyDescent="0.15">
      <c r="A8" t="s">
        <v>35</v>
      </c>
      <c r="B8">
        <v>211301.3</v>
      </c>
      <c r="D8" s="10">
        <f t="shared" si="16"/>
        <v>5823.00007495723</v>
      </c>
      <c r="E8" s="10">
        <f t="shared" si="0"/>
        <v>5823000.0749572301</v>
      </c>
      <c r="F8" s="10">
        <f t="shared" si="1"/>
        <v>4192560.0539692054</v>
      </c>
      <c r="G8" s="10">
        <f t="shared" si="2"/>
        <v>262035.00337307533</v>
      </c>
      <c r="H8" s="10">
        <f t="shared" si="3"/>
        <v>1356759.0174650347</v>
      </c>
      <c r="I8" s="10">
        <f t="shared" si="4"/>
        <v>11646.00014991446</v>
      </c>
      <c r="J8" s="8">
        <f t="shared" si="17"/>
        <v>254499.20951874994</v>
      </c>
      <c r="K8" s="9">
        <f t="shared" si="5"/>
        <v>33494.953822749994</v>
      </c>
      <c r="L8" s="9">
        <f t="shared" si="6"/>
        <v>10360.101418366872</v>
      </c>
      <c r="M8" s="10">
        <f>J8*Sheet2!$B$16</f>
        <v>181785.14965624997</v>
      </c>
      <c r="N8" s="10">
        <f t="shared" si="7"/>
        <v>436284.35917499987</v>
      </c>
      <c r="O8" s="11">
        <f t="shared" si="8"/>
        <v>1591.8383435499998</v>
      </c>
      <c r="P8" s="11">
        <f t="shared" si="9"/>
        <v>778.67170316249997</v>
      </c>
      <c r="Q8" s="12">
        <f t="shared" si="10"/>
        <v>339.983419690669</v>
      </c>
      <c r="R8" s="11">
        <f t="shared" si="11"/>
        <v>981.89072843749989</v>
      </c>
      <c r="S8" s="12">
        <f t="shared" si="12"/>
        <v>814.76039168218074</v>
      </c>
      <c r="T8" s="13">
        <f t="shared" si="13"/>
        <v>0.62547869856260707</v>
      </c>
      <c r="U8" s="13">
        <f t="shared" si="14"/>
        <v>0.1335891849462193</v>
      </c>
      <c r="V8" s="13">
        <f t="shared" si="15"/>
        <v>0.32014260210193474</v>
      </c>
      <c r="AB8" t="s">
        <v>17</v>
      </c>
      <c r="AC8">
        <v>39</v>
      </c>
      <c r="AG8" s="16">
        <f t="shared" si="18"/>
        <v>74.924326559999983</v>
      </c>
    </row>
    <row r="9" spans="1:33" x14ac:dyDescent="0.15">
      <c r="A9" t="s">
        <v>36</v>
      </c>
      <c r="B9">
        <v>208579.75</v>
      </c>
      <c r="D9" s="10">
        <f t="shared" si="16"/>
        <v>5748.0001300728409</v>
      </c>
      <c r="E9" s="10">
        <f t="shared" si="0"/>
        <v>5748000.1300728405</v>
      </c>
      <c r="F9" s="10">
        <f t="shared" si="1"/>
        <v>4138560.0936524449</v>
      </c>
      <c r="G9" s="10">
        <f t="shared" si="2"/>
        <v>258660.00585327781</v>
      </c>
      <c r="H9" s="10">
        <f t="shared" si="3"/>
        <v>1339284.0303069719</v>
      </c>
      <c r="I9" s="10">
        <f t="shared" si="4"/>
        <v>11496.000260145682</v>
      </c>
      <c r="J9" s="8">
        <f t="shared" si="17"/>
        <v>251221.27264062496</v>
      </c>
      <c r="K9" s="9">
        <f t="shared" si="5"/>
        <v>33063.540520625</v>
      </c>
      <c r="L9" s="9">
        <f t="shared" si="6"/>
        <v>10226.66383887656</v>
      </c>
      <c r="M9" s="10">
        <f>J9*Sheet2!$B$16</f>
        <v>179443.76617187497</v>
      </c>
      <c r="N9" s="10">
        <f t="shared" si="7"/>
        <v>430665.03881249996</v>
      </c>
      <c r="O9" s="11">
        <f t="shared" si="8"/>
        <v>1571.335546625</v>
      </c>
      <c r="P9" s="11">
        <f t="shared" si="9"/>
        <v>768.64245121875001</v>
      </c>
      <c r="Q9" s="12">
        <f t="shared" si="10"/>
        <v>335.60445053213027</v>
      </c>
      <c r="R9" s="11">
        <f t="shared" si="11"/>
        <v>969.24402578124977</v>
      </c>
      <c r="S9" s="12">
        <f t="shared" si="12"/>
        <v>804.2663192652924</v>
      </c>
      <c r="T9" s="13">
        <f t="shared" si="13"/>
        <v>0.62547869856260707</v>
      </c>
      <c r="U9" s="13">
        <f t="shared" si="14"/>
        <v>0.1335891849462193</v>
      </c>
      <c r="V9" s="13">
        <f t="shared" si="15"/>
        <v>0.32014260210193468</v>
      </c>
      <c r="AG9" s="16">
        <f t="shared" si="18"/>
        <v>74.924326559999997</v>
      </c>
    </row>
    <row r="10" spans="1:33" x14ac:dyDescent="0.15">
      <c r="A10" t="s">
        <v>37</v>
      </c>
      <c r="B10">
        <v>200306.23</v>
      </c>
      <c r="D10" s="10">
        <f t="shared" si="16"/>
        <v>5520.0000771618543</v>
      </c>
      <c r="E10" s="10">
        <f t="shared" si="0"/>
        <v>5520000.0771618541</v>
      </c>
      <c r="F10" s="10">
        <f t="shared" si="1"/>
        <v>3974400.0555565348</v>
      </c>
      <c r="G10" s="10">
        <f t="shared" si="2"/>
        <v>248400.00347228342</v>
      </c>
      <c r="H10" s="10">
        <f t="shared" si="3"/>
        <v>1286160.017978712</v>
      </c>
      <c r="I10" s="10">
        <f t="shared" si="4"/>
        <v>11040.000154323709</v>
      </c>
      <c r="J10" s="8">
        <f t="shared" si="17"/>
        <v>241256.33489562501</v>
      </c>
      <c r="K10" s="9">
        <f t="shared" si="5"/>
        <v>31752.042814024997</v>
      </c>
      <c r="L10" s="9">
        <f t="shared" si="6"/>
        <v>9821.0132049860622</v>
      </c>
      <c r="M10" s="10">
        <f>J10*Sheet2!$B$16</f>
        <v>172325.95349687501</v>
      </c>
      <c r="N10" s="10">
        <f t="shared" si="7"/>
        <v>413582.28839250002</v>
      </c>
      <c r="O10" s="11">
        <f t="shared" si="8"/>
        <v>1509.0069837049998</v>
      </c>
      <c r="P10" s="11">
        <f t="shared" si="9"/>
        <v>738.1534958287499</v>
      </c>
      <c r="Q10" s="12">
        <f t="shared" si="10"/>
        <v>322.29237141818658</v>
      </c>
      <c r="R10" s="11">
        <f t="shared" si="11"/>
        <v>930.79801253124992</v>
      </c>
      <c r="S10" s="12">
        <f t="shared" si="12"/>
        <v>772.36430827061167</v>
      </c>
      <c r="T10" s="13">
        <f t="shared" si="13"/>
        <v>0.62547869856260696</v>
      </c>
      <c r="U10" s="13">
        <f t="shared" si="14"/>
        <v>0.13358918494621924</v>
      </c>
      <c r="V10" s="13">
        <f t="shared" si="15"/>
        <v>0.32014260210193463</v>
      </c>
      <c r="AB10" t="s">
        <v>38</v>
      </c>
      <c r="AC10">
        <f>AC8*2/AC7</f>
        <v>0.82978723404255317</v>
      </c>
      <c r="AG10" s="16">
        <f t="shared" si="18"/>
        <v>74.924326560000011</v>
      </c>
    </row>
    <row r="11" spans="1:33" x14ac:dyDescent="0.15">
      <c r="A11" t="s">
        <v>39</v>
      </c>
      <c r="B11">
        <v>191125.53</v>
      </c>
      <c r="D11" s="10">
        <f t="shared" si="16"/>
        <v>5267.0001344820894</v>
      </c>
      <c r="E11" s="10">
        <f t="shared" si="0"/>
        <v>5267000.1344820894</v>
      </c>
      <c r="F11" s="10">
        <f t="shared" si="1"/>
        <v>3792240.0968271042</v>
      </c>
      <c r="G11" s="10">
        <f t="shared" si="2"/>
        <v>237015.00605169401</v>
      </c>
      <c r="H11" s="10">
        <f t="shared" si="3"/>
        <v>1227211.0313343268</v>
      </c>
      <c r="I11" s="10">
        <f t="shared" si="4"/>
        <v>10534.000268964179</v>
      </c>
      <c r="J11" s="8">
        <f t="shared" si="17"/>
        <v>230198.75553937501</v>
      </c>
      <c r="K11" s="9">
        <f t="shared" si="5"/>
        <v>30296.741201775003</v>
      </c>
      <c r="L11" s="9">
        <f t="shared" si="6"/>
        <v>9370.8835413654378</v>
      </c>
      <c r="M11" s="10">
        <f>J11*Sheet2!$B$16</f>
        <v>164427.68252812501</v>
      </c>
      <c r="N11" s="10">
        <f t="shared" si="7"/>
        <v>394626.43806750001</v>
      </c>
      <c r="O11" s="11">
        <f t="shared" si="8"/>
        <v>1439.8441802549999</v>
      </c>
      <c r="P11" s="11">
        <f t="shared" si="9"/>
        <v>704.32146874124999</v>
      </c>
      <c r="Q11" s="12">
        <f t="shared" si="10"/>
        <v>307.52064128139079</v>
      </c>
      <c r="R11" s="11">
        <f t="shared" si="11"/>
        <v>888.13644721874982</v>
      </c>
      <c r="S11" s="12">
        <f t="shared" si="12"/>
        <v>736.96428599002638</v>
      </c>
      <c r="T11" s="13">
        <f t="shared" si="13"/>
        <v>0.62547869856260696</v>
      </c>
      <c r="U11" s="13">
        <f t="shared" si="14"/>
        <v>0.13358918494621924</v>
      </c>
      <c r="V11" s="13">
        <f t="shared" si="15"/>
        <v>0.32014260210193457</v>
      </c>
      <c r="AB11" t="s">
        <v>40</v>
      </c>
      <c r="AC11">
        <f>1/AC10</f>
        <v>1.2051282051282051</v>
      </c>
      <c r="AG11" s="16">
        <f t="shared" si="18"/>
        <v>74.924326560000011</v>
      </c>
    </row>
    <row r="12" spans="1:33" x14ac:dyDescent="0.15">
      <c r="A12" t="s">
        <v>41</v>
      </c>
      <c r="B12">
        <v>190182.05</v>
      </c>
      <c r="D12" s="10">
        <f t="shared" si="16"/>
        <v>5240.999896382652</v>
      </c>
      <c r="E12" s="10">
        <f t="shared" si="0"/>
        <v>5240999.8963826522</v>
      </c>
      <c r="F12" s="10">
        <f t="shared" si="1"/>
        <v>3773519.9253955097</v>
      </c>
      <c r="G12" s="10">
        <f t="shared" si="2"/>
        <v>235844.99533721936</v>
      </c>
      <c r="H12" s="10">
        <f t="shared" si="3"/>
        <v>1221152.975857158</v>
      </c>
      <c r="I12" s="10">
        <f t="shared" si="4"/>
        <v>10481.999792765304</v>
      </c>
      <c r="J12" s="8">
        <f t="shared" si="17"/>
        <v>229062.39284687501</v>
      </c>
      <c r="K12" s="9">
        <f t="shared" si="5"/>
        <v>30147.183110875005</v>
      </c>
      <c r="L12" s="9">
        <f t="shared" si="6"/>
        <v>9324.6247228621869</v>
      </c>
      <c r="M12" s="10">
        <f>J12*Sheet2!$B$16</f>
        <v>163615.99489062501</v>
      </c>
      <c r="N12" s="10">
        <f t="shared" si="7"/>
        <v>392678.38773750002</v>
      </c>
      <c r="O12" s="11">
        <f t="shared" si="8"/>
        <v>1432.7364736749998</v>
      </c>
      <c r="P12" s="11">
        <f t="shared" si="9"/>
        <v>700.84462700625011</v>
      </c>
      <c r="Q12" s="12">
        <f t="shared" si="10"/>
        <v>306.00258362244722</v>
      </c>
      <c r="R12" s="11">
        <f t="shared" si="11"/>
        <v>883.75221359375007</v>
      </c>
      <c r="S12" s="12">
        <f t="shared" si="12"/>
        <v>733.32630489694156</v>
      </c>
      <c r="AG12" s="16">
        <f t="shared" si="18"/>
        <v>74.924326560000011</v>
      </c>
    </row>
    <row r="13" spans="1:33" x14ac:dyDescent="0.15">
      <c r="A13" t="s">
        <v>42</v>
      </c>
      <c r="B13">
        <v>188694.27</v>
      </c>
      <c r="D13" s="10">
        <f t="shared" si="16"/>
        <v>5199.9999448843892</v>
      </c>
      <c r="E13" s="10">
        <f t="shared" si="0"/>
        <v>5199999.9448843887</v>
      </c>
      <c r="F13" s="10">
        <f t="shared" si="1"/>
        <v>3743999.9603167595</v>
      </c>
      <c r="G13" s="10">
        <f t="shared" si="2"/>
        <v>233999.99751979747</v>
      </c>
      <c r="H13" s="10">
        <f t="shared" si="3"/>
        <v>1211599.9871580626</v>
      </c>
      <c r="I13" s="10">
        <f t="shared" si="4"/>
        <v>10399.999889768778</v>
      </c>
      <c r="J13" s="8">
        <f t="shared" si="17"/>
        <v>227270.45482312495</v>
      </c>
      <c r="K13" s="9">
        <f t="shared" si="5"/>
        <v>29911.343944724995</v>
      </c>
      <c r="L13" s="9">
        <f t="shared" si="6"/>
        <v>9251.6788787608111</v>
      </c>
      <c r="M13" s="10">
        <f>J13*Sheet2!$B$16</f>
        <v>162336.03915937498</v>
      </c>
      <c r="N13" s="10">
        <f t="shared" si="7"/>
        <v>389606.49398249993</v>
      </c>
      <c r="O13" s="11">
        <f t="shared" si="8"/>
        <v>1421.5282830449994</v>
      </c>
      <c r="P13" s="11">
        <f t="shared" si="9"/>
        <v>695.36197173374978</v>
      </c>
      <c r="Q13" s="12">
        <f t="shared" si="10"/>
        <v>303.60874822177806</v>
      </c>
      <c r="R13" s="11">
        <f t="shared" si="11"/>
        <v>876.83868590624991</v>
      </c>
      <c r="S13" s="12">
        <f t="shared" si="12"/>
        <v>727.58954787965411</v>
      </c>
      <c r="AG13" s="16">
        <f t="shared" si="18"/>
        <v>74.924326559999997</v>
      </c>
    </row>
    <row r="14" spans="1:33" x14ac:dyDescent="0.15">
      <c r="A14" t="s">
        <v>43</v>
      </c>
      <c r="B14">
        <v>171711.79</v>
      </c>
      <c r="D14" s="10">
        <f t="shared" si="16"/>
        <v>4732.0000683433573</v>
      </c>
      <c r="E14" s="10">
        <f t="shared" si="0"/>
        <v>4732000.0683433572</v>
      </c>
      <c r="F14" s="10">
        <f t="shared" si="1"/>
        <v>3407040.0492072171</v>
      </c>
      <c r="G14" s="10">
        <f t="shared" si="2"/>
        <v>212940.00307545107</v>
      </c>
      <c r="H14" s="10">
        <f t="shared" si="3"/>
        <v>1102556.0159240023</v>
      </c>
      <c r="I14" s="10">
        <f t="shared" si="4"/>
        <v>9464.0001366867145</v>
      </c>
      <c r="J14" s="8">
        <f t="shared" si="17"/>
        <v>206816.119068125</v>
      </c>
      <c r="K14" s="9">
        <f t="shared" si="5"/>
        <v>27219.323671325001</v>
      </c>
      <c r="L14" s="9">
        <f t="shared" si="6"/>
        <v>8419.0279905013122</v>
      </c>
      <c r="M14" s="10">
        <f>J14*Sheet2!$B$16</f>
        <v>147725.79933437501</v>
      </c>
      <c r="N14" s="10">
        <f t="shared" si="7"/>
        <v>354541.91840249998</v>
      </c>
      <c r="O14" s="11">
        <f t="shared" si="8"/>
        <v>1293.5907699649999</v>
      </c>
      <c r="P14" s="11">
        <f t="shared" si="9"/>
        <v>632.77941012374993</v>
      </c>
      <c r="Q14" s="12">
        <f t="shared" si="10"/>
        <v>276.28396780051054</v>
      </c>
      <c r="R14" s="11">
        <f t="shared" si="11"/>
        <v>797.92322415624994</v>
      </c>
      <c r="S14" s="12">
        <f t="shared" si="12"/>
        <v>662.10650515093073</v>
      </c>
      <c r="AG14" s="16">
        <f t="shared" si="18"/>
        <v>74.924326559999997</v>
      </c>
    </row>
    <row r="15" spans="1:33" x14ac:dyDescent="0.15">
      <c r="A15" t="s">
        <v>44</v>
      </c>
      <c r="B15">
        <v>167647.6</v>
      </c>
      <c r="D15" s="10">
        <f t="shared" si="16"/>
        <v>4619.9999118150236</v>
      </c>
      <c r="E15" s="10">
        <f t="shared" si="0"/>
        <v>4619999.911815024</v>
      </c>
      <c r="F15" s="10">
        <f t="shared" si="1"/>
        <v>3326399.9365068171</v>
      </c>
      <c r="G15" s="10">
        <f t="shared" si="2"/>
        <v>207899.99603167607</v>
      </c>
      <c r="H15" s="10">
        <f t="shared" si="3"/>
        <v>1076459.9794529006</v>
      </c>
      <c r="I15" s="10">
        <f t="shared" si="4"/>
        <v>9239.9998236300489</v>
      </c>
      <c r="J15" s="8">
        <f t="shared" si="17"/>
        <v>201921.05622500004</v>
      </c>
      <c r="K15" s="9">
        <f t="shared" si="5"/>
        <v>26575.078433000002</v>
      </c>
      <c r="L15" s="9">
        <f t="shared" si="6"/>
        <v>8219.7607802025013</v>
      </c>
      <c r="M15" s="10">
        <f>J15*Sheet2!$B$16</f>
        <v>144229.32587500004</v>
      </c>
      <c r="N15" s="10">
        <f t="shared" si="7"/>
        <v>346150.38210000005</v>
      </c>
      <c r="O15" s="11">
        <f t="shared" si="8"/>
        <v>1262.9731945999999</v>
      </c>
      <c r="P15" s="11">
        <f t="shared" si="9"/>
        <v>617.80236194999998</v>
      </c>
      <c r="Q15" s="12">
        <f t="shared" si="10"/>
        <v>269.74469324577461</v>
      </c>
      <c r="R15" s="11">
        <f t="shared" si="11"/>
        <v>779.03744125000014</v>
      </c>
      <c r="S15" s="12">
        <f t="shared" si="12"/>
        <v>646.43532359042558</v>
      </c>
      <c r="AG15" s="16">
        <f t="shared" si="18"/>
        <v>74.924326559999997</v>
      </c>
    </row>
    <row r="16" spans="1:33" x14ac:dyDescent="0.15">
      <c r="A16" t="s">
        <v>45</v>
      </c>
      <c r="B16">
        <v>166050.96</v>
      </c>
      <c r="D16" s="10">
        <f t="shared" si="16"/>
        <v>4576.0000176369949</v>
      </c>
      <c r="E16" s="10">
        <f t="shared" si="0"/>
        <v>4576000.0176369948</v>
      </c>
      <c r="F16" s="10">
        <f t="shared" si="1"/>
        <v>3294720.0126986359</v>
      </c>
      <c r="G16" s="10">
        <f t="shared" si="2"/>
        <v>205920.00079366475</v>
      </c>
      <c r="H16" s="10">
        <f t="shared" si="3"/>
        <v>1066208.0041094199</v>
      </c>
      <c r="I16" s="10">
        <f t="shared" si="4"/>
        <v>9152.0000352739899</v>
      </c>
      <c r="J16" s="8">
        <f t="shared" si="17"/>
        <v>199998.00313499995</v>
      </c>
      <c r="K16" s="9">
        <f t="shared" si="5"/>
        <v>26321.983051799998</v>
      </c>
      <c r="L16" s="9">
        <f t="shared" si="6"/>
        <v>8141.4775309814977</v>
      </c>
      <c r="M16" s="10">
        <f>J16*Sheet2!$B$16</f>
        <v>142855.71652499997</v>
      </c>
      <c r="N16" s="10">
        <f t="shared" si="7"/>
        <v>342853.71965999994</v>
      </c>
      <c r="O16" s="11">
        <f t="shared" si="8"/>
        <v>1250.9449071599997</v>
      </c>
      <c r="P16" s="11">
        <f t="shared" si="9"/>
        <v>611.91854396999986</v>
      </c>
      <c r="Q16" s="12">
        <f t="shared" si="10"/>
        <v>267.17570229676051</v>
      </c>
      <c r="R16" s="11">
        <f t="shared" si="11"/>
        <v>771.61805474999983</v>
      </c>
      <c r="S16" s="12">
        <f t="shared" si="12"/>
        <v>640.27881138829775</v>
      </c>
      <c r="AG16" s="16">
        <f t="shared" si="18"/>
        <v>74.924326559999997</v>
      </c>
    </row>
    <row r="17" spans="1:33" x14ac:dyDescent="0.15">
      <c r="A17" t="s">
        <v>46</v>
      </c>
      <c r="B17">
        <v>154838.17000000001</v>
      </c>
      <c r="D17" s="10">
        <f t="shared" si="16"/>
        <v>4267.0001344820903</v>
      </c>
      <c r="E17" s="10">
        <f t="shared" si="0"/>
        <v>4267000.1344820904</v>
      </c>
      <c r="F17" s="10">
        <f t="shared" si="1"/>
        <v>3072240.0968271052</v>
      </c>
      <c r="G17" s="10">
        <f t="shared" si="2"/>
        <v>192015.00605169407</v>
      </c>
      <c r="H17" s="10">
        <f t="shared" si="3"/>
        <v>994211.03133432707</v>
      </c>
      <c r="I17" s="10">
        <f t="shared" si="4"/>
        <v>8534.0002689641806</v>
      </c>
      <c r="J17" s="8">
        <f t="shared" si="17"/>
        <v>186492.89837937502</v>
      </c>
      <c r="K17" s="9">
        <f t="shared" si="5"/>
        <v>24544.559612975008</v>
      </c>
      <c r="L17" s="9">
        <f t="shared" si="6"/>
        <v>7591.7145073614392</v>
      </c>
      <c r="M17" s="10">
        <f>J17*Sheet2!$B$16</f>
        <v>133209.21312812503</v>
      </c>
      <c r="N17" s="10">
        <f t="shared" si="7"/>
        <v>319702.11150750006</v>
      </c>
      <c r="O17" s="11">
        <f t="shared" si="8"/>
        <v>1166.473353695</v>
      </c>
      <c r="P17" s="11">
        <f t="shared" si="9"/>
        <v>570.59801122125009</v>
      </c>
      <c r="Q17" s="12">
        <f t="shared" si="10"/>
        <v>249.13434292758805</v>
      </c>
      <c r="R17" s="11">
        <f t="shared" si="11"/>
        <v>719.51362121875002</v>
      </c>
      <c r="S17" s="12">
        <f t="shared" si="12"/>
        <v>597.04321760704784</v>
      </c>
      <c r="AG17" s="16">
        <f t="shared" si="18"/>
        <v>74.924326559999997</v>
      </c>
    </row>
    <row r="18" spans="1:33" x14ac:dyDescent="0.15">
      <c r="A18" t="s">
        <v>47</v>
      </c>
      <c r="B18">
        <v>153060.07999999999</v>
      </c>
      <c r="D18" s="10">
        <f t="shared" si="16"/>
        <v>4217.9998765410319</v>
      </c>
      <c r="E18" s="10">
        <f t="shared" si="0"/>
        <v>4217999.8765410315</v>
      </c>
      <c r="F18" s="10">
        <f t="shared" si="1"/>
        <v>3036959.9111095425</v>
      </c>
      <c r="G18" s="10">
        <f t="shared" si="2"/>
        <v>189809.9944443464</v>
      </c>
      <c r="H18" s="10">
        <f t="shared" si="3"/>
        <v>982793.97123406036</v>
      </c>
      <c r="I18" s="10">
        <f t="shared" si="4"/>
        <v>8435.9997530820638</v>
      </c>
      <c r="J18" s="8">
        <f t="shared" si="17"/>
        <v>184351.30010499994</v>
      </c>
      <c r="K18" s="9">
        <f t="shared" si="5"/>
        <v>24262.701231399995</v>
      </c>
      <c r="L18" s="9">
        <f t="shared" si="6"/>
        <v>7504.5347657744969</v>
      </c>
      <c r="M18" s="10">
        <f>J18*Sheet2!$B$16</f>
        <v>131679.50007499996</v>
      </c>
      <c r="N18" s="10">
        <f t="shared" si="7"/>
        <v>316030.8001799999</v>
      </c>
      <c r="O18" s="11">
        <f t="shared" si="8"/>
        <v>1153.07811268</v>
      </c>
      <c r="P18" s="11">
        <f t="shared" si="9"/>
        <v>564.04552730999978</v>
      </c>
      <c r="Q18" s="12">
        <f t="shared" si="10"/>
        <v>246.27339924802806</v>
      </c>
      <c r="R18" s="11">
        <f t="shared" si="11"/>
        <v>711.2510592499998</v>
      </c>
      <c r="S18" s="12">
        <f t="shared" si="12"/>
        <v>590.18704916489344</v>
      </c>
      <c r="AG18" s="16">
        <f t="shared" si="18"/>
        <v>74.924326559999983</v>
      </c>
    </row>
    <row r="19" spans="1:33" x14ac:dyDescent="0.15">
      <c r="A19" t="s">
        <v>48</v>
      </c>
      <c r="B19">
        <v>145512.31</v>
      </c>
      <c r="D19" s="10">
        <f t="shared" si="16"/>
        <v>4009.9999007919009</v>
      </c>
      <c r="E19" s="10">
        <f t="shared" si="0"/>
        <v>4009999.9007919007</v>
      </c>
      <c r="F19" s="10">
        <f t="shared" si="1"/>
        <v>2887199.9285701686</v>
      </c>
      <c r="G19" s="10">
        <f t="shared" si="2"/>
        <v>180449.99553563553</v>
      </c>
      <c r="H19" s="10">
        <f t="shared" si="3"/>
        <v>934329.97688451293</v>
      </c>
      <c r="I19" s="10">
        <f t="shared" si="4"/>
        <v>8019.9998015838019</v>
      </c>
      <c r="J19" s="8">
        <f t="shared" si="17"/>
        <v>175260.48287562496</v>
      </c>
      <c r="K19" s="9">
        <f t="shared" si="5"/>
        <v>23066.247600424998</v>
      </c>
      <c r="L19" s="9">
        <f t="shared" si="6"/>
        <v>7134.4676498480621</v>
      </c>
      <c r="M19" s="10">
        <f>J19*Sheet2!$B$16</f>
        <v>125186.05919687498</v>
      </c>
      <c r="N19" s="10">
        <f t="shared" si="7"/>
        <v>300446.54207249993</v>
      </c>
      <c r="O19" s="11">
        <f t="shared" si="8"/>
        <v>1096.2169873849998</v>
      </c>
      <c r="P19" s="11">
        <f t="shared" si="9"/>
        <v>536.23105138874996</v>
      </c>
      <c r="Q19" s="12">
        <f t="shared" si="10"/>
        <v>234.12905060635561</v>
      </c>
      <c r="R19" s="11">
        <f t="shared" si="11"/>
        <v>676.17751553124992</v>
      </c>
      <c r="S19" s="12">
        <f t="shared" si="12"/>
        <v>561.08347033444136</v>
      </c>
      <c r="AG19" s="16">
        <f t="shared" si="18"/>
        <v>74.924326559999983</v>
      </c>
    </row>
    <row r="20" spans="1:33" x14ac:dyDescent="0.15">
      <c r="A20" t="s">
        <v>49</v>
      </c>
      <c r="B20">
        <v>142282.74</v>
      </c>
      <c r="D20" s="10">
        <f t="shared" si="16"/>
        <v>3921.0000396832393</v>
      </c>
      <c r="E20" s="10">
        <f t="shared" si="0"/>
        <v>3921000.0396832391</v>
      </c>
      <c r="F20" s="10">
        <f t="shared" si="1"/>
        <v>2823120.0285719321</v>
      </c>
      <c r="G20" s="10">
        <f t="shared" si="2"/>
        <v>176445.00178574576</v>
      </c>
      <c r="H20" s="10">
        <f t="shared" si="3"/>
        <v>913593.00924619474</v>
      </c>
      <c r="I20" s="10">
        <f t="shared" si="4"/>
        <v>7842.0000793664785</v>
      </c>
      <c r="J20" s="8">
        <f t="shared" si="17"/>
        <v>171370.66765875</v>
      </c>
      <c r="K20" s="9">
        <f t="shared" si="5"/>
        <v>22554.304237949997</v>
      </c>
      <c r="L20" s="9">
        <f t="shared" si="6"/>
        <v>6976.1218529328744</v>
      </c>
      <c r="M20" s="10">
        <f>J20*Sheet2!$B$16</f>
        <v>122407.61975625</v>
      </c>
      <c r="N20" s="10">
        <f t="shared" si="7"/>
        <v>293778.28741500003</v>
      </c>
      <c r="O20" s="11">
        <f t="shared" si="8"/>
        <v>1071.8870217899998</v>
      </c>
      <c r="P20" s="11">
        <f t="shared" si="9"/>
        <v>524.32968224249987</v>
      </c>
      <c r="Q20" s="12">
        <f t="shared" si="10"/>
        <v>228.93267816221825</v>
      </c>
      <c r="R20" s="11">
        <f t="shared" si="11"/>
        <v>661.17010743749984</v>
      </c>
      <c r="S20" s="12">
        <f t="shared" si="12"/>
        <v>548.63051468218066</v>
      </c>
      <c r="AG20" s="16">
        <f t="shared" si="18"/>
        <v>74.924326560000011</v>
      </c>
    </row>
    <row r="21" spans="1:33" x14ac:dyDescent="0.15">
      <c r="A21" t="s">
        <v>50</v>
      </c>
      <c r="B21">
        <v>140105.5</v>
      </c>
      <c r="D21" s="10">
        <f t="shared" si="16"/>
        <v>3861.0000837757279</v>
      </c>
      <c r="E21" s="10">
        <f t="shared" si="0"/>
        <v>3861000.083775728</v>
      </c>
      <c r="F21" s="10">
        <f t="shared" si="1"/>
        <v>2779920.060318524</v>
      </c>
      <c r="G21" s="10">
        <f t="shared" si="2"/>
        <v>173745.00376990775</v>
      </c>
      <c r="H21" s="10">
        <f t="shared" si="3"/>
        <v>899613.01951974467</v>
      </c>
      <c r="I21" s="10">
        <f t="shared" si="4"/>
        <v>7722.0001675514559</v>
      </c>
      <c r="J21" s="8">
        <f t="shared" si="17"/>
        <v>168748.31815625</v>
      </c>
      <c r="K21" s="9">
        <f t="shared" si="5"/>
        <v>22209.173596249999</v>
      </c>
      <c r="L21" s="9">
        <f t="shared" si="6"/>
        <v>6869.3717893406238</v>
      </c>
      <c r="M21" s="10">
        <f>J21*Sheet2!$B$16</f>
        <v>120534.51296875</v>
      </c>
      <c r="N21" s="10">
        <f t="shared" si="7"/>
        <v>289282.83112500003</v>
      </c>
      <c r="O21" s="11">
        <f t="shared" si="8"/>
        <v>1055.4847842499998</v>
      </c>
      <c r="P21" s="11">
        <f t="shared" si="9"/>
        <v>516.30628068750002</v>
      </c>
      <c r="Q21" s="12">
        <f t="shared" si="10"/>
        <v>225.42950283538732</v>
      </c>
      <c r="R21" s="11">
        <f t="shared" si="11"/>
        <v>651.05274531250018</v>
      </c>
      <c r="S21" s="12">
        <f t="shared" si="12"/>
        <v>540.23525674867039</v>
      </c>
      <c r="AG21" s="16">
        <f t="shared" si="18"/>
        <v>74.924326560000011</v>
      </c>
    </row>
    <row r="22" spans="1:33" x14ac:dyDescent="0.15">
      <c r="A22" t="s">
        <v>51</v>
      </c>
      <c r="B22">
        <v>134988.98000000001</v>
      </c>
      <c r="D22" s="10">
        <f t="shared" si="16"/>
        <v>3720.0000220462443</v>
      </c>
      <c r="E22" s="10">
        <f t="shared" si="0"/>
        <v>3720000.0220462442</v>
      </c>
      <c r="F22" s="10">
        <f t="shared" si="1"/>
        <v>2678400.0158732957</v>
      </c>
      <c r="G22" s="10">
        <f t="shared" si="2"/>
        <v>167400.00099208098</v>
      </c>
      <c r="H22" s="10">
        <f t="shared" si="3"/>
        <v>866760.00513677497</v>
      </c>
      <c r="I22" s="10">
        <f t="shared" si="4"/>
        <v>7440.0000440924887</v>
      </c>
      <c r="J22" s="8">
        <f t="shared" si="17"/>
        <v>162585.78959874998</v>
      </c>
      <c r="K22" s="9">
        <f t="shared" si="5"/>
        <v>21398.11563715</v>
      </c>
      <c r="L22" s="9">
        <f t="shared" si="6"/>
        <v>6618.5088457188749</v>
      </c>
      <c r="M22" s="10">
        <f>J22*Sheet2!$B$16</f>
        <v>116132.70685624999</v>
      </c>
      <c r="N22" s="10">
        <f t="shared" si="7"/>
        <v>278718.49645499996</v>
      </c>
      <c r="O22" s="11">
        <f t="shared" si="8"/>
        <v>1016.9394808299999</v>
      </c>
      <c r="P22" s="11">
        <f t="shared" si="9"/>
        <v>497.4512649225</v>
      </c>
      <c r="Q22" s="12">
        <f t="shared" si="10"/>
        <v>217.19703116334506</v>
      </c>
      <c r="R22" s="11">
        <f t="shared" si="11"/>
        <v>627.27691643749995</v>
      </c>
      <c r="S22" s="12">
        <f t="shared" si="12"/>
        <v>520.50637746941482</v>
      </c>
      <c r="AG22" s="16">
        <f t="shared" si="18"/>
        <v>74.924326559999983</v>
      </c>
    </row>
    <row r="23" spans="1:33" x14ac:dyDescent="0.15">
      <c r="A23" t="s">
        <v>52</v>
      </c>
      <c r="B23">
        <v>129255.58</v>
      </c>
      <c r="D23" s="10">
        <f t="shared" si="16"/>
        <v>3562.0001014127238</v>
      </c>
      <c r="E23" s="10">
        <f t="shared" si="0"/>
        <v>3562000.1014127238</v>
      </c>
      <c r="F23" s="10">
        <f t="shared" si="1"/>
        <v>2564640.0730171609</v>
      </c>
      <c r="G23" s="10">
        <f t="shared" si="2"/>
        <v>160290.00456357255</v>
      </c>
      <c r="H23" s="10">
        <f t="shared" si="3"/>
        <v>829946.02362916467</v>
      </c>
      <c r="I23" s="10">
        <f t="shared" si="4"/>
        <v>7124.0002028254476</v>
      </c>
      <c r="J23" s="8">
        <f t="shared" si="17"/>
        <v>155680.26763624998</v>
      </c>
      <c r="K23" s="9">
        <f t="shared" si="5"/>
        <v>20489.27140265</v>
      </c>
      <c r="L23" s="9">
        <f t="shared" si="6"/>
        <v>6337.4002795526249</v>
      </c>
      <c r="M23" s="10">
        <f>J23*Sheet2!$B$16</f>
        <v>111200.19116874998</v>
      </c>
      <c r="N23" s="10">
        <f t="shared" si="7"/>
        <v>266880.45880499994</v>
      </c>
      <c r="O23" s="11">
        <f t="shared" si="8"/>
        <v>973.74691193000001</v>
      </c>
      <c r="P23" s="11">
        <f t="shared" si="9"/>
        <v>476.32296924750005</v>
      </c>
      <c r="Q23" s="12">
        <f t="shared" si="10"/>
        <v>207.97200065735916</v>
      </c>
      <c r="R23" s="11">
        <f t="shared" si="11"/>
        <v>600.63452331249994</v>
      </c>
      <c r="S23" s="12">
        <f t="shared" si="12"/>
        <v>498.39885976994674</v>
      </c>
      <c r="AG23" s="16">
        <f t="shared" si="18"/>
        <v>74.924326559999969</v>
      </c>
    </row>
    <row r="24" spans="1:33" x14ac:dyDescent="0.15">
      <c r="A24" t="s">
        <v>53</v>
      </c>
      <c r="B24">
        <v>126969.47</v>
      </c>
      <c r="D24" s="10">
        <f t="shared" si="16"/>
        <v>3498.9999272473942</v>
      </c>
      <c r="E24" s="10">
        <f t="shared" si="0"/>
        <v>3498999.9272473943</v>
      </c>
      <c r="F24" s="10">
        <f t="shared" si="1"/>
        <v>2519279.9476181236</v>
      </c>
      <c r="G24" s="10">
        <f t="shared" si="2"/>
        <v>157454.99672613273</v>
      </c>
      <c r="H24" s="10">
        <f t="shared" si="3"/>
        <v>815266.98304864287</v>
      </c>
      <c r="I24" s="10">
        <f t="shared" si="4"/>
        <v>6997.9998544947885</v>
      </c>
      <c r="J24" s="8">
        <f t="shared" si="17"/>
        <v>152926.79102312503</v>
      </c>
      <c r="K24" s="9">
        <f t="shared" si="5"/>
        <v>20126.882960724997</v>
      </c>
      <c r="L24" s="9">
        <f t="shared" si="6"/>
        <v>6225.3123205408119</v>
      </c>
      <c r="M24" s="10">
        <f>J24*Sheet2!$B$16</f>
        <v>109233.42215937503</v>
      </c>
      <c r="N24" s="10">
        <f t="shared" si="7"/>
        <v>262160.21318250004</v>
      </c>
      <c r="O24" s="11">
        <f t="shared" si="8"/>
        <v>956.52450224499989</v>
      </c>
      <c r="P24" s="11">
        <f t="shared" si="9"/>
        <v>467.8983681337499</v>
      </c>
      <c r="Q24" s="12">
        <f t="shared" si="10"/>
        <v>204.29365369220065</v>
      </c>
      <c r="R24" s="11">
        <f t="shared" si="11"/>
        <v>590.01125590624997</v>
      </c>
      <c r="S24" s="12">
        <f t="shared" si="12"/>
        <v>489.58380809242016</v>
      </c>
      <c r="AG24" s="16">
        <f t="shared" si="18"/>
        <v>74.924326560000011</v>
      </c>
    </row>
    <row r="25" spans="1:33" x14ac:dyDescent="0.15">
      <c r="A25" t="s">
        <v>54</v>
      </c>
      <c r="B25">
        <v>125554.27</v>
      </c>
      <c r="D25" s="10">
        <f t="shared" si="16"/>
        <v>3460.000121254343</v>
      </c>
      <c r="E25" s="10">
        <f t="shared" si="0"/>
        <v>3460000.1212543431</v>
      </c>
      <c r="F25" s="10">
        <f t="shared" si="1"/>
        <v>2491200.0873031267</v>
      </c>
      <c r="G25" s="10">
        <f t="shared" si="2"/>
        <v>155700.00545644542</v>
      </c>
      <c r="H25" s="10">
        <f t="shared" si="3"/>
        <v>806180.02825226192</v>
      </c>
      <c r="I25" s="10">
        <f t="shared" si="4"/>
        <v>6920.0002425086859</v>
      </c>
      <c r="J25" s="8">
        <f t="shared" si="17"/>
        <v>151222.27107312498</v>
      </c>
      <c r="K25" s="9">
        <f t="shared" si="5"/>
        <v>19902.548994724999</v>
      </c>
      <c r="L25" s="9">
        <f t="shared" si="6"/>
        <v>6155.9250733858107</v>
      </c>
      <c r="M25" s="10">
        <f>J25*Sheet2!$B$16</f>
        <v>108015.90790937499</v>
      </c>
      <c r="N25" s="10">
        <f t="shared" si="7"/>
        <v>259238.17898249999</v>
      </c>
      <c r="O25" s="11">
        <f t="shared" si="8"/>
        <v>945.8630930449998</v>
      </c>
      <c r="P25" s="11">
        <f t="shared" si="9"/>
        <v>462.68317923374997</v>
      </c>
      <c r="Q25" s="12">
        <f t="shared" si="10"/>
        <v>202.01659938374996</v>
      </c>
      <c r="R25" s="11">
        <f t="shared" si="11"/>
        <v>583.43499840624986</v>
      </c>
      <c r="S25" s="12">
        <f t="shared" si="12"/>
        <v>484.12691357114346</v>
      </c>
      <c r="AG25" s="16">
        <f t="shared" si="18"/>
        <v>74.924326559999997</v>
      </c>
    </row>
    <row r="26" spans="1:33" x14ac:dyDescent="0.15">
      <c r="A26" t="s">
        <v>55</v>
      </c>
      <c r="B26">
        <v>125191.39</v>
      </c>
      <c r="D26" s="10">
        <f t="shared" si="16"/>
        <v>3449.9999448843892</v>
      </c>
      <c r="E26" s="10">
        <f t="shared" si="0"/>
        <v>3449999.9448843892</v>
      </c>
      <c r="F26" s="10">
        <f t="shared" si="1"/>
        <v>2483999.96031676</v>
      </c>
      <c r="G26" s="10">
        <f t="shared" si="2"/>
        <v>155249.9975197975</v>
      </c>
      <c r="H26" s="10">
        <f t="shared" si="3"/>
        <v>803849.98715806275</v>
      </c>
      <c r="I26" s="10">
        <f t="shared" si="4"/>
        <v>6899.9998897687783</v>
      </c>
      <c r="J26" s="8">
        <f t="shared" si="17"/>
        <v>150785.20479312498</v>
      </c>
      <c r="K26" s="9">
        <f t="shared" si="5"/>
        <v>19845.026164324998</v>
      </c>
      <c r="L26" s="9">
        <f t="shared" si="6"/>
        <v>6138.1330692538104</v>
      </c>
      <c r="M26" s="10">
        <f>J26*Sheet2!$B$16</f>
        <v>107703.71770937499</v>
      </c>
      <c r="N26" s="10">
        <f t="shared" si="7"/>
        <v>258488.92250249998</v>
      </c>
      <c r="O26" s="11">
        <f t="shared" si="8"/>
        <v>943.12933656499956</v>
      </c>
      <c r="P26" s="11">
        <f t="shared" si="9"/>
        <v>461.34592107374988</v>
      </c>
      <c r="Q26" s="12">
        <f t="shared" si="10"/>
        <v>201.43272610262318</v>
      </c>
      <c r="R26" s="11">
        <f t="shared" si="11"/>
        <v>581.74874040624991</v>
      </c>
      <c r="S26" s="12">
        <f t="shared" si="12"/>
        <v>482.72767820944142</v>
      </c>
      <c r="AG26" s="16">
        <f t="shared" si="18"/>
        <v>74.924326559999997</v>
      </c>
    </row>
    <row r="27" spans="1:33" x14ac:dyDescent="0.15">
      <c r="A27" t="s">
        <v>56</v>
      </c>
      <c r="B27">
        <v>125082.53</v>
      </c>
      <c r="D27" s="10">
        <f t="shared" si="16"/>
        <v>3447.0000022046247</v>
      </c>
      <c r="E27" s="10">
        <f t="shared" si="0"/>
        <v>3447000.0022046249</v>
      </c>
      <c r="F27" s="10">
        <f t="shared" si="1"/>
        <v>2481840.0015873299</v>
      </c>
      <c r="G27" s="10">
        <f t="shared" si="2"/>
        <v>155115.00009920812</v>
      </c>
      <c r="H27" s="10">
        <f t="shared" si="3"/>
        <v>803151.0005136776</v>
      </c>
      <c r="I27" s="10">
        <f t="shared" si="4"/>
        <v>6894.0000044092503</v>
      </c>
      <c r="J27" s="8">
        <f t="shared" si="17"/>
        <v>150654.08972687501</v>
      </c>
      <c r="K27" s="9">
        <f t="shared" si="5"/>
        <v>19827.769949275</v>
      </c>
      <c r="L27" s="9">
        <f t="shared" si="6"/>
        <v>6132.7956641341889</v>
      </c>
      <c r="M27" s="10">
        <f>J27*Sheet2!$B$16</f>
        <v>107610.064090625</v>
      </c>
      <c r="N27" s="10">
        <f t="shared" si="7"/>
        <v>258264.15381750002</v>
      </c>
      <c r="O27" s="11">
        <f t="shared" si="8"/>
        <v>942.30923975499991</v>
      </c>
      <c r="P27" s="11">
        <f t="shared" si="9"/>
        <v>460.94475836625003</v>
      </c>
      <c r="Q27" s="12">
        <f t="shared" si="10"/>
        <v>201.25757055427817</v>
      </c>
      <c r="R27" s="11">
        <f t="shared" si="11"/>
        <v>581.24288159375021</v>
      </c>
      <c r="S27" s="12">
        <f t="shared" si="12"/>
        <v>482.30792302460122</v>
      </c>
      <c r="AG27" s="16">
        <f t="shared" si="18"/>
        <v>74.924326559999997</v>
      </c>
    </row>
    <row r="28" spans="1:33" x14ac:dyDescent="0.15">
      <c r="A28" t="s">
        <v>57</v>
      </c>
      <c r="B28">
        <v>121744.09</v>
      </c>
      <c r="D28" s="10">
        <f t="shared" si="16"/>
        <v>3354.9999228381453</v>
      </c>
      <c r="E28" s="10">
        <f t="shared" si="0"/>
        <v>3354999.9228381454</v>
      </c>
      <c r="F28" s="10">
        <f t="shared" si="1"/>
        <v>2415599.9444434647</v>
      </c>
      <c r="G28" s="10">
        <f t="shared" si="2"/>
        <v>150974.99652771655</v>
      </c>
      <c r="H28" s="10">
        <f t="shared" si="3"/>
        <v>781714.9820212879</v>
      </c>
      <c r="I28" s="10">
        <f t="shared" si="4"/>
        <v>6709.9998456762905</v>
      </c>
      <c r="J28" s="8">
        <f t="shared" si="17"/>
        <v>146633.14739937498</v>
      </c>
      <c r="K28" s="9">
        <f t="shared" si="5"/>
        <v>19298.568786574997</v>
      </c>
      <c r="L28" s="9">
        <f t="shared" si="6"/>
        <v>5969.1119717994379</v>
      </c>
      <c r="M28" s="10">
        <f>J28*Sheet2!$B$16</f>
        <v>104737.96242812499</v>
      </c>
      <c r="N28" s="10">
        <f t="shared" si="7"/>
        <v>251371.10982749995</v>
      </c>
      <c r="O28" s="11">
        <f t="shared" si="8"/>
        <v>917.15910201499992</v>
      </c>
      <c r="P28" s="11">
        <f t="shared" si="9"/>
        <v>448.64218966125003</v>
      </c>
      <c r="Q28" s="12">
        <f t="shared" si="10"/>
        <v>195.88602647181338</v>
      </c>
      <c r="R28" s="11">
        <f t="shared" si="11"/>
        <v>565.72956821875016</v>
      </c>
      <c r="S28" s="12">
        <f t="shared" si="12"/>
        <v>469.43517362832461</v>
      </c>
      <c r="AG28" s="16">
        <f t="shared" si="18"/>
        <v>74.924326559999983</v>
      </c>
    </row>
    <row r="29" spans="1:33" x14ac:dyDescent="0.15">
      <c r="A29" t="s">
        <v>58</v>
      </c>
      <c r="B29">
        <v>109587.83</v>
      </c>
      <c r="D29" s="10">
        <f t="shared" si="16"/>
        <v>3020.0000771618547</v>
      </c>
      <c r="E29" s="10">
        <f t="shared" si="0"/>
        <v>3020000.0771618546</v>
      </c>
      <c r="F29" s="10">
        <f t="shared" si="1"/>
        <v>2174400.0555565353</v>
      </c>
      <c r="G29" s="10">
        <f t="shared" si="2"/>
        <v>135900.00347228345</v>
      </c>
      <c r="H29" s="10">
        <f t="shared" si="3"/>
        <v>703660.01797871222</v>
      </c>
      <c r="I29" s="10">
        <f t="shared" si="4"/>
        <v>6040.0001543237095</v>
      </c>
      <c r="J29" s="8">
        <f t="shared" si="17"/>
        <v>131991.69199562501</v>
      </c>
      <c r="K29" s="9">
        <f t="shared" si="5"/>
        <v>17371.588842024998</v>
      </c>
      <c r="L29" s="9">
        <f t="shared" si="6"/>
        <v>5373.090619976063</v>
      </c>
      <c r="M29" s="10">
        <f>J29*Sheet2!$B$16</f>
        <v>94279.779996875004</v>
      </c>
      <c r="N29" s="10">
        <f t="shared" si="7"/>
        <v>226271.47199250001</v>
      </c>
      <c r="O29" s="11">
        <f t="shared" si="8"/>
        <v>825.57991730499998</v>
      </c>
      <c r="P29" s="11">
        <f t="shared" si="9"/>
        <v>403.84485202874998</v>
      </c>
      <c r="Q29" s="12">
        <f t="shared" si="10"/>
        <v>176.32662553367956</v>
      </c>
      <c r="R29" s="11">
        <f t="shared" si="11"/>
        <v>509.24094753125007</v>
      </c>
      <c r="S29" s="12">
        <f t="shared" si="12"/>
        <v>422.56163731316497</v>
      </c>
      <c r="AG29" s="16">
        <f t="shared" si="18"/>
        <v>74.924326559999997</v>
      </c>
    </row>
    <row r="30" spans="1:33" x14ac:dyDescent="0.15">
      <c r="A30" t="s">
        <v>59</v>
      </c>
      <c r="B30">
        <v>106684.84</v>
      </c>
      <c r="D30" s="10">
        <f t="shared" si="16"/>
        <v>2940.0000440924887</v>
      </c>
      <c r="E30" s="10">
        <f t="shared" si="0"/>
        <v>2940000.0440924885</v>
      </c>
      <c r="F30" s="10">
        <f t="shared" si="1"/>
        <v>2116800.0317465914</v>
      </c>
      <c r="G30" s="10">
        <f t="shared" si="2"/>
        <v>132300.00198416197</v>
      </c>
      <c r="H30" s="10">
        <f t="shared" si="3"/>
        <v>685020.01027354982</v>
      </c>
      <c r="I30" s="10">
        <f t="shared" si="4"/>
        <v>5880.0000881849774</v>
      </c>
      <c r="J30" s="8">
        <f t="shared" si="17"/>
        <v>128495.22197749997</v>
      </c>
      <c r="K30" s="9">
        <f t="shared" si="5"/>
        <v>16911.414124700001</v>
      </c>
      <c r="L30" s="9">
        <f t="shared" si="6"/>
        <v>5230.7570384197488</v>
      </c>
      <c r="M30" s="10">
        <f>J30*Sheet2!$B$16</f>
        <v>91782.301412499975</v>
      </c>
      <c r="N30" s="10">
        <f t="shared" si="7"/>
        <v>220277.52338999993</v>
      </c>
      <c r="O30" s="11">
        <f t="shared" si="8"/>
        <v>803.71024213999999</v>
      </c>
      <c r="P30" s="11">
        <f t="shared" si="9"/>
        <v>393.1469710049999</v>
      </c>
      <c r="Q30" s="12">
        <f t="shared" si="10"/>
        <v>171.65571973457742</v>
      </c>
      <c r="R30" s="11">
        <f t="shared" si="11"/>
        <v>495.75111587499998</v>
      </c>
      <c r="S30" s="12">
        <f t="shared" si="12"/>
        <v>411.36794721542549</v>
      </c>
      <c r="AG30" s="16">
        <f t="shared" si="18"/>
        <v>74.924326559999969</v>
      </c>
    </row>
    <row r="31" spans="1:33" x14ac:dyDescent="0.15">
      <c r="A31" t="s">
        <v>60</v>
      </c>
      <c r="B31">
        <v>105959.09</v>
      </c>
      <c r="D31" s="10">
        <f t="shared" si="16"/>
        <v>2919.9999669306335</v>
      </c>
      <c r="E31" s="10">
        <f t="shared" si="0"/>
        <v>2919999.9669306334</v>
      </c>
      <c r="F31" s="10">
        <f t="shared" si="1"/>
        <v>2102399.9761900562</v>
      </c>
      <c r="G31" s="10">
        <f t="shared" si="2"/>
        <v>131399.99851187851</v>
      </c>
      <c r="H31" s="10">
        <f t="shared" si="3"/>
        <v>680359.9922948376</v>
      </c>
      <c r="I31" s="10">
        <f t="shared" si="4"/>
        <v>5839.999933861267</v>
      </c>
      <c r="J31" s="8">
        <f t="shared" si="17"/>
        <v>127621.10146187501</v>
      </c>
      <c r="K31" s="9">
        <f t="shared" si="5"/>
        <v>16796.370049075002</v>
      </c>
      <c r="L31" s="9">
        <f t="shared" si="6"/>
        <v>5195.1735204556862</v>
      </c>
      <c r="M31" s="10">
        <f>J31*Sheet2!$B$16</f>
        <v>91157.929615625006</v>
      </c>
      <c r="N31" s="10">
        <f t="shared" si="7"/>
        <v>218779.03107750003</v>
      </c>
      <c r="O31" s="11">
        <f t="shared" si="8"/>
        <v>798.24280451499988</v>
      </c>
      <c r="P31" s="11">
        <f t="shared" si="9"/>
        <v>390.47249153625</v>
      </c>
      <c r="Q31" s="12">
        <f t="shared" si="10"/>
        <v>170.48798926230634</v>
      </c>
      <c r="R31" s="11">
        <f t="shared" si="11"/>
        <v>492.37864634375001</v>
      </c>
      <c r="S31" s="12">
        <f t="shared" si="12"/>
        <v>408.56951505119679</v>
      </c>
      <c r="AG31" s="16">
        <f t="shared" si="18"/>
        <v>74.924326560000011</v>
      </c>
    </row>
    <row r="32" spans="1:33" x14ac:dyDescent="0.15">
      <c r="A32" t="s">
        <v>61</v>
      </c>
      <c r="B32">
        <v>105378.49</v>
      </c>
      <c r="D32" s="10">
        <f t="shared" si="16"/>
        <v>2903.9999052011499</v>
      </c>
      <c r="E32" s="10">
        <f t="shared" si="0"/>
        <v>2903999.9052011501</v>
      </c>
      <c r="F32" s="10">
        <f t="shared" si="1"/>
        <v>2090879.9317448279</v>
      </c>
      <c r="G32" s="10">
        <f t="shared" si="2"/>
        <v>130679.99573405174</v>
      </c>
      <c r="H32" s="10">
        <f t="shared" si="3"/>
        <v>676631.97791186802</v>
      </c>
      <c r="I32" s="10">
        <f t="shared" si="4"/>
        <v>5807.9998104023007</v>
      </c>
      <c r="J32" s="8">
        <f t="shared" si="17"/>
        <v>126921.80504937499</v>
      </c>
      <c r="K32" s="9">
        <f t="shared" si="5"/>
        <v>16704.334788575001</v>
      </c>
      <c r="L32" s="9">
        <f t="shared" si="6"/>
        <v>5166.7067060844365</v>
      </c>
      <c r="M32" s="10">
        <f>J32*Sheet2!$B$16</f>
        <v>90658.432178124989</v>
      </c>
      <c r="N32" s="10">
        <f t="shared" si="7"/>
        <v>217580.23722749998</v>
      </c>
      <c r="O32" s="11">
        <f t="shared" si="8"/>
        <v>793.86885441499999</v>
      </c>
      <c r="P32" s="11">
        <f t="shared" si="9"/>
        <v>388.33290796124999</v>
      </c>
      <c r="Q32" s="12">
        <f t="shared" si="10"/>
        <v>169.55380488448941</v>
      </c>
      <c r="R32" s="11">
        <f t="shared" si="11"/>
        <v>489.68067071874998</v>
      </c>
      <c r="S32" s="12">
        <f t="shared" si="12"/>
        <v>406.33076931981378</v>
      </c>
      <c r="AG32" s="16">
        <f t="shared" si="18"/>
        <v>74.924326559999997</v>
      </c>
    </row>
    <row r="33" spans="1:33" x14ac:dyDescent="0.15">
      <c r="A33" t="s">
        <v>62</v>
      </c>
      <c r="B33">
        <v>104144.72</v>
      </c>
      <c r="D33" s="10">
        <f t="shared" si="16"/>
        <v>2869.9999118150231</v>
      </c>
      <c r="E33" s="10">
        <f t="shared" si="0"/>
        <v>2869999.911815023</v>
      </c>
      <c r="F33" s="10">
        <f t="shared" si="1"/>
        <v>2066399.9365068164</v>
      </c>
      <c r="G33" s="10">
        <f t="shared" si="2"/>
        <v>129149.99603167603</v>
      </c>
      <c r="H33" s="10">
        <f t="shared" si="3"/>
        <v>668709.97945290036</v>
      </c>
      <c r="I33" s="10">
        <f t="shared" si="4"/>
        <v>5739.9998236300462</v>
      </c>
      <c r="J33" s="8">
        <f t="shared" si="17"/>
        <v>125435.806195</v>
      </c>
      <c r="K33" s="9">
        <f t="shared" si="5"/>
        <v>16508.760652600002</v>
      </c>
      <c r="L33" s="9">
        <f t="shared" si="6"/>
        <v>5106.2149706955006</v>
      </c>
      <c r="M33" s="10">
        <f>J33*Sheet2!$B$16</f>
        <v>89597.004425000006</v>
      </c>
      <c r="N33" s="10">
        <f t="shared" si="7"/>
        <v>215032.81062</v>
      </c>
      <c r="O33" s="11">
        <f t="shared" si="8"/>
        <v>784.57424811999999</v>
      </c>
      <c r="P33" s="11">
        <f t="shared" si="9"/>
        <v>383.78631129000001</v>
      </c>
      <c r="Q33" s="12">
        <f t="shared" si="10"/>
        <v>167.56867112661971</v>
      </c>
      <c r="R33" s="11">
        <f t="shared" si="11"/>
        <v>483.94749574999992</v>
      </c>
      <c r="S33" s="12">
        <f t="shared" si="12"/>
        <v>401.57345392021267</v>
      </c>
      <c r="AG33" s="16">
        <f t="shared" si="18"/>
        <v>74.924326559999997</v>
      </c>
    </row>
    <row r="34" spans="1:33" x14ac:dyDescent="0.15">
      <c r="A34" t="s">
        <v>63</v>
      </c>
      <c r="B34">
        <v>102257.78</v>
      </c>
      <c r="D34" s="10">
        <f t="shared" si="16"/>
        <v>2817.9999867722536</v>
      </c>
      <c r="E34" s="10">
        <f t="shared" si="0"/>
        <v>2817999.9867722536</v>
      </c>
      <c r="F34" s="10">
        <f t="shared" si="1"/>
        <v>2028959.9904760225</v>
      </c>
      <c r="G34" s="10">
        <f t="shared" si="2"/>
        <v>126809.9994047514</v>
      </c>
      <c r="H34" s="10">
        <f t="shared" si="3"/>
        <v>656593.99691793509</v>
      </c>
      <c r="I34" s="10">
        <f t="shared" si="4"/>
        <v>5635.9999735445072</v>
      </c>
      <c r="J34" s="8">
        <f t="shared" si="17"/>
        <v>123163.10489875</v>
      </c>
      <c r="K34" s="9">
        <f t="shared" si="5"/>
        <v>16209.647641150001</v>
      </c>
      <c r="L34" s="9">
        <f t="shared" si="6"/>
        <v>5013.6983142888748</v>
      </c>
      <c r="M34" s="10">
        <f>J34*Sheet2!$B$16</f>
        <v>87973.646356249999</v>
      </c>
      <c r="N34" s="10">
        <f t="shared" si="7"/>
        <v>211136.75125500001</v>
      </c>
      <c r="O34" s="11">
        <f t="shared" si="8"/>
        <v>770.35898562999989</v>
      </c>
      <c r="P34" s="11">
        <f t="shared" si="9"/>
        <v>376.83270152250003</v>
      </c>
      <c r="Q34" s="12">
        <f t="shared" si="10"/>
        <v>164.53258798869717</v>
      </c>
      <c r="R34" s="11">
        <f t="shared" si="11"/>
        <v>475.17912143749999</v>
      </c>
      <c r="S34" s="12">
        <f t="shared" si="12"/>
        <v>394.29756885239357</v>
      </c>
      <c r="AG34" s="16">
        <f t="shared" si="18"/>
        <v>74.924326559999997</v>
      </c>
    </row>
    <row r="35" spans="1:33" x14ac:dyDescent="0.15">
      <c r="A35" t="s">
        <v>64</v>
      </c>
      <c r="B35">
        <v>99499.94</v>
      </c>
      <c r="D35" s="10">
        <f t="shared" si="16"/>
        <v>2741.9999691352582</v>
      </c>
      <c r="E35" s="10">
        <f t="shared" si="0"/>
        <v>2741999.9691352583</v>
      </c>
      <c r="F35" s="10">
        <f t="shared" si="1"/>
        <v>1974239.9777773859</v>
      </c>
      <c r="G35" s="10">
        <f t="shared" si="2"/>
        <v>123389.99861108662</v>
      </c>
      <c r="H35" s="10">
        <f t="shared" si="3"/>
        <v>638885.99280851521</v>
      </c>
      <c r="I35" s="10">
        <f t="shared" si="4"/>
        <v>5483.9999382705164</v>
      </c>
      <c r="J35" s="8">
        <f t="shared" si="17"/>
        <v>119841.45898375</v>
      </c>
      <c r="K35" s="9">
        <f t="shared" si="5"/>
        <v>15772.481738950004</v>
      </c>
      <c r="L35" s="9">
        <f t="shared" si="6"/>
        <v>4878.4814363253754</v>
      </c>
      <c r="M35" s="10">
        <f>J35*Sheet2!$B$16</f>
        <v>85601.042131249997</v>
      </c>
      <c r="N35" s="10">
        <f t="shared" si="7"/>
        <v>205442.50111499999</v>
      </c>
      <c r="O35" s="11">
        <f t="shared" si="8"/>
        <v>749.5827979899999</v>
      </c>
      <c r="P35" s="11">
        <f t="shared" si="9"/>
        <v>366.66971639249999</v>
      </c>
      <c r="Q35" s="12">
        <f t="shared" si="10"/>
        <v>160.09522828404928</v>
      </c>
      <c r="R35" s="11">
        <f t="shared" si="11"/>
        <v>462.36378368750002</v>
      </c>
      <c r="S35" s="12">
        <f t="shared" si="12"/>
        <v>383.66356518750001</v>
      </c>
      <c r="AG35" s="16">
        <f t="shared" si="18"/>
        <v>74.924326559999997</v>
      </c>
    </row>
    <row r="36" spans="1:33" x14ac:dyDescent="0.15">
      <c r="A36" t="s">
        <v>65</v>
      </c>
      <c r="B36">
        <v>99064.49</v>
      </c>
      <c r="D36" s="10">
        <f t="shared" ref="D36:D67" si="19">B36/80/0.453592</f>
        <v>2729.9999228381453</v>
      </c>
      <c r="E36" s="10">
        <f t="shared" ref="E36:E67" si="20">D36*1000</f>
        <v>2729999.9228381454</v>
      </c>
      <c r="F36" s="10">
        <f t="shared" ref="F36:F67" si="21">E36*0.72</f>
        <v>1965599.9444434645</v>
      </c>
      <c r="G36" s="10">
        <f t="shared" ref="G36:G67" si="22">E36*0.045</f>
        <v>122849.99652771653</v>
      </c>
      <c r="H36" s="10">
        <f t="shared" ref="H36:H67" si="23">E36*0.233</f>
        <v>636089.9820212879</v>
      </c>
      <c r="I36" s="10">
        <f t="shared" ref="I36:I67" si="24">E36*0.002</f>
        <v>5459.9998456762905</v>
      </c>
      <c r="J36" s="8">
        <f t="shared" ref="J36:J67" si="25">(F36/1000*111+G36/1000*51+H36/1000*60+I36/250*20)*0.453592</f>
        <v>119316.98667437497</v>
      </c>
      <c r="K36" s="9">
        <f t="shared" ref="K36:K67" si="26">(F36/1000*14.3+G36/1000*6.5+H36/1000*8.9+I36/250*2.4)*0.453592</f>
        <v>15703.455293574998</v>
      </c>
      <c r="L36" s="9">
        <f t="shared" ref="L36:L67" si="27">(F36/1000*12.1+G36/1000*5.5+H36/1000*7.6+I36/250*2)*365*0.453592/1000</f>
        <v>4857.1313255469358</v>
      </c>
      <c r="M36" s="10">
        <f>J36*Sheet2!$B$16</f>
        <v>85226.419053124977</v>
      </c>
      <c r="N36" s="10">
        <f t="shared" ref="N36:N67" si="28">J36+M36</f>
        <v>204543.40572749995</v>
      </c>
      <c r="O36" s="11">
        <f t="shared" ref="O36:O67" si="29">(F36/1000*0.72+G36/1000*0.3+H36/1000*0.3+I36/250*0.11)*0.453592</f>
        <v>746.3023354149999</v>
      </c>
      <c r="P36" s="11">
        <f t="shared" ref="P36:P67" si="30">(F36/1000*0.37+G36/1000*0.11+H36/1000*0.1+I36/250*0.02)*0.453592</f>
        <v>365.06502871124997</v>
      </c>
      <c r="Q36" s="12">
        <f t="shared" ref="Q36:Q67" si="31">P36*$AC$4</f>
        <v>159.39459000068661</v>
      </c>
      <c r="R36" s="11">
        <f t="shared" ref="R36:R67" si="32">(F36/1000*0.4+G36/1000*0.24+H36/1000*0.31+I36/250*0.09)*0.453592</f>
        <v>460.34030196875005</v>
      </c>
      <c r="S36" s="12">
        <f t="shared" ref="S36:S67" si="33">R36*$AC$10</f>
        <v>381.98450588896281</v>
      </c>
      <c r="AG36" s="16">
        <f t="shared" si="18"/>
        <v>74.924326559999983</v>
      </c>
    </row>
    <row r="37" spans="1:33" x14ac:dyDescent="0.15">
      <c r="A37" t="s">
        <v>66</v>
      </c>
      <c r="B37">
        <v>98483.9</v>
      </c>
      <c r="D37" s="10">
        <f t="shared" si="19"/>
        <v>2714.0001366867141</v>
      </c>
      <c r="E37" s="10">
        <f t="shared" si="20"/>
        <v>2714000.1366867139</v>
      </c>
      <c r="F37" s="10">
        <f t="shared" si="21"/>
        <v>1954080.0984144339</v>
      </c>
      <c r="G37" s="10">
        <f t="shared" si="22"/>
        <v>122130.00615090212</v>
      </c>
      <c r="H37" s="10">
        <f t="shared" si="23"/>
        <v>632362.03184800432</v>
      </c>
      <c r="I37" s="10">
        <f t="shared" si="24"/>
        <v>5428.0002733734282</v>
      </c>
      <c r="J37" s="8">
        <f t="shared" si="25"/>
        <v>118617.70230624999</v>
      </c>
      <c r="K37" s="9">
        <f t="shared" si="26"/>
        <v>15611.421618249997</v>
      </c>
      <c r="L37" s="9">
        <f t="shared" si="27"/>
        <v>4828.6650014756242</v>
      </c>
      <c r="M37" s="10">
        <f>J37*Sheet2!$B$16</f>
        <v>84726.93021875</v>
      </c>
      <c r="N37" s="10">
        <f t="shared" si="28"/>
        <v>203344.63252499999</v>
      </c>
      <c r="O37" s="11">
        <f t="shared" si="29"/>
        <v>741.92846064999992</v>
      </c>
      <c r="P37" s="11">
        <f t="shared" si="30"/>
        <v>362.92548198749995</v>
      </c>
      <c r="Q37" s="12">
        <f t="shared" si="31"/>
        <v>158.46042171285208</v>
      </c>
      <c r="R37" s="11">
        <f t="shared" si="32"/>
        <v>457.64237281249996</v>
      </c>
      <c r="S37" s="12">
        <f t="shared" si="33"/>
        <v>379.74579871675525</v>
      </c>
      <c r="AG37" s="16">
        <f t="shared" si="18"/>
        <v>74.924326559999997</v>
      </c>
    </row>
    <row r="38" spans="1:33" x14ac:dyDescent="0.15">
      <c r="A38" t="s">
        <v>67</v>
      </c>
      <c r="B38">
        <v>97431.56</v>
      </c>
      <c r="D38" s="10">
        <f t="shared" si="19"/>
        <v>2684.9999559075113</v>
      </c>
      <c r="E38" s="10">
        <f t="shared" si="20"/>
        <v>2684999.9559075115</v>
      </c>
      <c r="F38" s="10">
        <f t="shared" si="21"/>
        <v>1933199.9682534083</v>
      </c>
      <c r="G38" s="10">
        <f t="shared" si="22"/>
        <v>120824.99801583802</v>
      </c>
      <c r="H38" s="10">
        <f t="shared" si="23"/>
        <v>625604.98972645018</v>
      </c>
      <c r="I38" s="10">
        <f t="shared" si="24"/>
        <v>5369.9999118150236</v>
      </c>
      <c r="J38" s="8">
        <f t="shared" si="25"/>
        <v>117350.22454749999</v>
      </c>
      <c r="K38" s="9">
        <f t="shared" si="26"/>
        <v>15444.607312300001</v>
      </c>
      <c r="L38" s="9">
        <f t="shared" si="27"/>
        <v>4777.068777852749</v>
      </c>
      <c r="M38" s="10">
        <f>J38*Sheet2!$B$16</f>
        <v>83821.588962499998</v>
      </c>
      <c r="N38" s="10">
        <f t="shared" si="28"/>
        <v>201171.81351000001</v>
      </c>
      <c r="O38" s="11">
        <f t="shared" si="29"/>
        <v>734.0006572599998</v>
      </c>
      <c r="P38" s="11">
        <f t="shared" si="30"/>
        <v>359.04747754500005</v>
      </c>
      <c r="Q38" s="12">
        <f t="shared" si="31"/>
        <v>156.76720850556339</v>
      </c>
      <c r="R38" s="11">
        <f t="shared" si="32"/>
        <v>452.752280375</v>
      </c>
      <c r="S38" s="12">
        <f t="shared" si="33"/>
        <v>375.68806243882977</v>
      </c>
      <c r="AG38" s="16">
        <f t="shared" si="18"/>
        <v>74.924326560000011</v>
      </c>
    </row>
    <row r="39" spans="1:33" x14ac:dyDescent="0.15">
      <c r="A39" t="s">
        <v>68</v>
      </c>
      <c r="B39">
        <v>96887.25</v>
      </c>
      <c r="D39" s="10">
        <f t="shared" si="19"/>
        <v>2669.9999669306339</v>
      </c>
      <c r="E39" s="10">
        <f t="shared" si="20"/>
        <v>2669999.9669306339</v>
      </c>
      <c r="F39" s="10">
        <f t="shared" si="21"/>
        <v>1922399.9761900564</v>
      </c>
      <c r="G39" s="10">
        <f t="shared" si="22"/>
        <v>120149.99851187853</v>
      </c>
      <c r="H39" s="10">
        <f t="shared" si="23"/>
        <v>622109.99229483772</v>
      </c>
      <c r="I39" s="10">
        <f t="shared" si="24"/>
        <v>5339.9999338612679</v>
      </c>
      <c r="J39" s="8">
        <f t="shared" si="25"/>
        <v>116694.637171875</v>
      </c>
      <c r="K39" s="9">
        <f t="shared" si="26"/>
        <v>15358.324651875002</v>
      </c>
      <c r="L39" s="9">
        <f t="shared" si="27"/>
        <v>4750.3812619546879</v>
      </c>
      <c r="M39" s="10">
        <f>J39*Sheet2!$B$16</f>
        <v>83353.312265625005</v>
      </c>
      <c r="N39" s="10">
        <f t="shared" si="28"/>
        <v>200047.94943750001</v>
      </c>
      <c r="O39" s="11">
        <f t="shared" si="29"/>
        <v>729.90009787499991</v>
      </c>
      <c r="P39" s="11">
        <f t="shared" si="30"/>
        <v>357.04162715625</v>
      </c>
      <c r="Q39" s="12">
        <f t="shared" si="31"/>
        <v>155.89141467385562</v>
      </c>
      <c r="R39" s="11">
        <f t="shared" si="32"/>
        <v>450.22293984375</v>
      </c>
      <c r="S39" s="12">
        <f t="shared" si="33"/>
        <v>373.58924795545209</v>
      </c>
      <c r="AG39" s="16">
        <f t="shared" si="18"/>
        <v>74.924326559999997</v>
      </c>
    </row>
    <row r="40" spans="1:33" x14ac:dyDescent="0.15">
      <c r="A40" t="s">
        <v>69</v>
      </c>
      <c r="B40">
        <v>95036.6</v>
      </c>
      <c r="D40" s="10">
        <f t="shared" si="19"/>
        <v>2619.0001146404697</v>
      </c>
      <c r="E40" s="10">
        <f t="shared" si="20"/>
        <v>2619000.1146404697</v>
      </c>
      <c r="F40" s="10">
        <f t="shared" si="21"/>
        <v>1885680.0825411382</v>
      </c>
      <c r="G40" s="10">
        <f t="shared" si="22"/>
        <v>117855.00515882114</v>
      </c>
      <c r="H40" s="10">
        <f t="shared" si="23"/>
        <v>610227.02671122947</v>
      </c>
      <c r="I40" s="10">
        <f t="shared" si="24"/>
        <v>5238.0002292809395</v>
      </c>
      <c r="J40" s="8">
        <f t="shared" si="25"/>
        <v>114465.64491249999</v>
      </c>
      <c r="K40" s="9">
        <f t="shared" si="26"/>
        <v>15064.964240499998</v>
      </c>
      <c r="L40" s="9">
        <f t="shared" si="27"/>
        <v>4659.643904021249</v>
      </c>
      <c r="M40" s="10">
        <f>J40*Sheet2!$B$16</f>
        <v>81761.174937499993</v>
      </c>
      <c r="N40" s="10">
        <f t="shared" si="28"/>
        <v>196226.81984999997</v>
      </c>
      <c r="O40" s="11">
        <f t="shared" si="29"/>
        <v>715.95822609999982</v>
      </c>
      <c r="P40" s="11">
        <f t="shared" si="30"/>
        <v>350.22175057499993</v>
      </c>
      <c r="Q40" s="12">
        <f t="shared" si="31"/>
        <v>152.91372208204223</v>
      </c>
      <c r="R40" s="11">
        <f t="shared" si="32"/>
        <v>441.62320062499998</v>
      </c>
      <c r="S40" s="12">
        <f t="shared" si="33"/>
        <v>366.45329413563826</v>
      </c>
      <c r="AG40" s="16">
        <f t="shared" si="18"/>
        <v>74.924326559999997</v>
      </c>
    </row>
    <row r="41" spans="1:33" x14ac:dyDescent="0.15">
      <c r="A41" t="s">
        <v>70</v>
      </c>
      <c r="B41">
        <v>93403.66</v>
      </c>
      <c r="D41" s="10">
        <f t="shared" si="19"/>
        <v>2573.9998721317838</v>
      </c>
      <c r="E41" s="10">
        <f t="shared" si="20"/>
        <v>2573999.872131784</v>
      </c>
      <c r="F41" s="10">
        <f t="shared" si="21"/>
        <v>1853279.9079348843</v>
      </c>
      <c r="G41" s="10">
        <f t="shared" si="22"/>
        <v>115829.99424593027</v>
      </c>
      <c r="H41" s="10">
        <f t="shared" si="23"/>
        <v>599741.97020670574</v>
      </c>
      <c r="I41" s="10">
        <f t="shared" si="24"/>
        <v>5147.9997442635677</v>
      </c>
      <c r="J41" s="8">
        <f t="shared" si="25"/>
        <v>112498.87074125001</v>
      </c>
      <c r="K41" s="9">
        <f t="shared" si="26"/>
        <v>14806.114674050003</v>
      </c>
      <c r="L41" s="9">
        <f t="shared" si="27"/>
        <v>4579.5808660271259</v>
      </c>
      <c r="M41" s="10">
        <f>J41*Sheet2!$B$16</f>
        <v>80356.336243750004</v>
      </c>
      <c r="N41" s="10">
        <f t="shared" si="28"/>
        <v>192855.206985</v>
      </c>
      <c r="O41" s="11">
        <f t="shared" si="29"/>
        <v>703.65647260999992</v>
      </c>
      <c r="P41" s="11">
        <f t="shared" si="30"/>
        <v>344.20416255750001</v>
      </c>
      <c r="Q41" s="12">
        <f t="shared" si="31"/>
        <v>150.28632449693663</v>
      </c>
      <c r="R41" s="11">
        <f t="shared" si="32"/>
        <v>434.03513256250005</v>
      </c>
      <c r="S41" s="12">
        <f t="shared" si="33"/>
        <v>360.15681212632984</v>
      </c>
      <c r="AG41" s="16">
        <f t="shared" si="18"/>
        <v>74.924326559999997</v>
      </c>
    </row>
    <row r="42" spans="1:33" x14ac:dyDescent="0.15">
      <c r="A42" t="s">
        <v>71</v>
      </c>
      <c r="B42">
        <v>92387.62</v>
      </c>
      <c r="D42" s="10">
        <f t="shared" si="19"/>
        <v>2546.0000396832393</v>
      </c>
      <c r="E42" s="10">
        <f t="shared" si="20"/>
        <v>2546000.0396832391</v>
      </c>
      <c r="F42" s="10">
        <f t="shared" si="21"/>
        <v>1833120.0285719321</v>
      </c>
      <c r="G42" s="10">
        <f t="shared" si="22"/>
        <v>114570.00178574576</v>
      </c>
      <c r="H42" s="10">
        <f t="shared" si="23"/>
        <v>593218.00924619474</v>
      </c>
      <c r="I42" s="10">
        <f t="shared" si="24"/>
        <v>5092.0000793664785</v>
      </c>
      <c r="J42" s="8">
        <f t="shared" si="25"/>
        <v>111275.11406374996</v>
      </c>
      <c r="K42" s="9">
        <f t="shared" si="26"/>
        <v>14645.054553349997</v>
      </c>
      <c r="L42" s="9">
        <f t="shared" si="27"/>
        <v>4529.7644311773747</v>
      </c>
      <c r="M42" s="10">
        <f>J42*Sheet2!$B$16</f>
        <v>79482.224331249978</v>
      </c>
      <c r="N42" s="10">
        <f t="shared" si="28"/>
        <v>190757.33839499994</v>
      </c>
      <c r="O42" s="11">
        <f t="shared" si="29"/>
        <v>696.00213526999983</v>
      </c>
      <c r="P42" s="11">
        <f t="shared" si="30"/>
        <v>340.45992815249991</v>
      </c>
      <c r="Q42" s="12">
        <f t="shared" si="31"/>
        <v>148.6515179257394</v>
      </c>
      <c r="R42" s="11">
        <f t="shared" si="32"/>
        <v>429.31372168749994</v>
      </c>
      <c r="S42" s="12">
        <f t="shared" si="33"/>
        <v>356.23904565558502</v>
      </c>
      <c r="AG42" s="16">
        <f t="shared" si="18"/>
        <v>74.924326559999983</v>
      </c>
    </row>
    <row r="43" spans="1:33" x14ac:dyDescent="0.15">
      <c r="A43" t="s">
        <v>72</v>
      </c>
      <c r="B43">
        <v>92169.89</v>
      </c>
      <c r="D43" s="10">
        <f t="shared" si="19"/>
        <v>2539.9998787456566</v>
      </c>
      <c r="E43" s="10">
        <f t="shared" si="20"/>
        <v>2539999.8787456565</v>
      </c>
      <c r="F43" s="10">
        <f t="shared" si="21"/>
        <v>1828799.9126968726</v>
      </c>
      <c r="G43" s="10">
        <f t="shared" si="22"/>
        <v>114299.99454355454</v>
      </c>
      <c r="H43" s="10">
        <f t="shared" si="23"/>
        <v>591819.97174773796</v>
      </c>
      <c r="I43" s="10">
        <f t="shared" si="24"/>
        <v>5079.9997574913132</v>
      </c>
      <c r="J43" s="8">
        <f t="shared" si="25"/>
        <v>111012.87188687497</v>
      </c>
      <c r="K43" s="9">
        <f t="shared" si="26"/>
        <v>14610.540538074996</v>
      </c>
      <c r="L43" s="9">
        <f t="shared" si="27"/>
        <v>4519.0891306381855</v>
      </c>
      <c r="M43" s="10">
        <f>J43*Sheet2!$B$16</f>
        <v>79294.908490624977</v>
      </c>
      <c r="N43" s="10">
        <f t="shared" si="28"/>
        <v>190307.78037749993</v>
      </c>
      <c r="O43" s="11">
        <f t="shared" si="29"/>
        <v>694.3618663149997</v>
      </c>
      <c r="P43" s="11">
        <f t="shared" si="30"/>
        <v>339.65756588624987</v>
      </c>
      <c r="Q43" s="12">
        <f t="shared" si="31"/>
        <v>148.30119073906684</v>
      </c>
      <c r="R43" s="11">
        <f t="shared" si="32"/>
        <v>428.30195759374988</v>
      </c>
      <c r="S43" s="12">
        <f t="shared" si="33"/>
        <v>355.39949672672861</v>
      </c>
      <c r="AG43" s="16">
        <f t="shared" si="18"/>
        <v>74.924326559999983</v>
      </c>
    </row>
    <row r="44" spans="1:33" x14ac:dyDescent="0.15">
      <c r="A44" t="s">
        <v>73</v>
      </c>
      <c r="B44">
        <v>91661.87</v>
      </c>
      <c r="D44" s="10">
        <f t="shared" si="19"/>
        <v>2525.999962521385</v>
      </c>
      <c r="E44" s="10">
        <f t="shared" si="20"/>
        <v>2525999.9625213849</v>
      </c>
      <c r="F44" s="10">
        <f t="shared" si="21"/>
        <v>1818719.9730153971</v>
      </c>
      <c r="G44" s="10">
        <f t="shared" si="22"/>
        <v>113669.99831346232</v>
      </c>
      <c r="H44" s="10">
        <f t="shared" si="23"/>
        <v>588557.99126748275</v>
      </c>
      <c r="I44" s="10">
        <f t="shared" si="24"/>
        <v>5051.99992504277</v>
      </c>
      <c r="J44" s="8">
        <f t="shared" si="25"/>
        <v>110400.993548125</v>
      </c>
      <c r="K44" s="9">
        <f t="shared" si="26"/>
        <v>14530.010477725</v>
      </c>
      <c r="L44" s="9">
        <f t="shared" si="27"/>
        <v>4494.180913213313</v>
      </c>
      <c r="M44" s="10">
        <f>J44*Sheet2!$B$16</f>
        <v>78857.852534375008</v>
      </c>
      <c r="N44" s="10">
        <f t="shared" si="28"/>
        <v>189258.84608250001</v>
      </c>
      <c r="O44" s="11">
        <f t="shared" si="29"/>
        <v>690.53469764499994</v>
      </c>
      <c r="P44" s="11">
        <f t="shared" si="30"/>
        <v>337.78544868375002</v>
      </c>
      <c r="Q44" s="12">
        <f t="shared" si="31"/>
        <v>147.4837874534683</v>
      </c>
      <c r="R44" s="11">
        <f t="shared" si="32"/>
        <v>425.94125215625002</v>
      </c>
      <c r="S44" s="12">
        <f t="shared" si="33"/>
        <v>353.44061349135637</v>
      </c>
      <c r="AG44" s="16">
        <f t="shared" si="18"/>
        <v>74.924326559999997</v>
      </c>
    </row>
    <row r="45" spans="1:33" x14ac:dyDescent="0.15">
      <c r="A45" t="s">
        <v>74</v>
      </c>
      <c r="B45">
        <v>90863.55</v>
      </c>
      <c r="D45" s="10">
        <f t="shared" si="19"/>
        <v>2504.0000154323707</v>
      </c>
      <c r="E45" s="10">
        <f t="shared" si="20"/>
        <v>2504000.0154323708</v>
      </c>
      <c r="F45" s="10">
        <f t="shared" si="21"/>
        <v>1802880.011111307</v>
      </c>
      <c r="G45" s="10">
        <f t="shared" si="22"/>
        <v>112680.00069445668</v>
      </c>
      <c r="H45" s="10">
        <f t="shared" si="23"/>
        <v>583432.0035957424</v>
      </c>
      <c r="I45" s="10">
        <f t="shared" si="24"/>
        <v>5008.0000308647413</v>
      </c>
      <c r="J45" s="8">
        <f t="shared" si="25"/>
        <v>109439.467003125</v>
      </c>
      <c r="K45" s="9">
        <f t="shared" si="26"/>
        <v>14403.462787125</v>
      </c>
      <c r="L45" s="9">
        <f t="shared" si="27"/>
        <v>4455.0392886028121</v>
      </c>
      <c r="M45" s="10">
        <f>J45*Sheet2!$B$16</f>
        <v>78171.047859375001</v>
      </c>
      <c r="N45" s="10">
        <f t="shared" si="28"/>
        <v>187610.51486250001</v>
      </c>
      <c r="O45" s="11">
        <f t="shared" si="29"/>
        <v>684.52055392499972</v>
      </c>
      <c r="P45" s="11">
        <f t="shared" si="30"/>
        <v>334.84353969374996</v>
      </c>
      <c r="Q45" s="12">
        <f t="shared" si="31"/>
        <v>146.19929197896124</v>
      </c>
      <c r="R45" s="11">
        <f t="shared" si="32"/>
        <v>422.23155890624997</v>
      </c>
      <c r="S45" s="12">
        <f t="shared" si="33"/>
        <v>350.36235739029252</v>
      </c>
      <c r="AG45" s="16">
        <f t="shared" si="18"/>
        <v>74.924326560000011</v>
      </c>
    </row>
    <row r="46" spans="1:33" x14ac:dyDescent="0.15">
      <c r="A46" t="s">
        <v>75</v>
      </c>
      <c r="B46">
        <v>87597.69</v>
      </c>
      <c r="D46" s="10">
        <f t="shared" si="19"/>
        <v>2414.0000815711037</v>
      </c>
      <c r="E46" s="10">
        <f t="shared" si="20"/>
        <v>2414000.0815711035</v>
      </c>
      <c r="F46" s="10">
        <f t="shared" si="21"/>
        <v>1738080.0587311946</v>
      </c>
      <c r="G46" s="10">
        <f t="shared" si="22"/>
        <v>108630.00367069966</v>
      </c>
      <c r="H46" s="10">
        <f t="shared" si="23"/>
        <v>562462.01900606719</v>
      </c>
      <c r="I46" s="10">
        <f t="shared" si="24"/>
        <v>4828.0001631422074</v>
      </c>
      <c r="J46" s="8">
        <f t="shared" si="25"/>
        <v>105505.942749375</v>
      </c>
      <c r="K46" s="9">
        <f t="shared" si="26"/>
        <v>13885.766824574999</v>
      </c>
      <c r="L46" s="9">
        <f t="shared" si="27"/>
        <v>4294.9141932144375</v>
      </c>
      <c r="M46" s="10">
        <f>J46*Sheet2!$B$16</f>
        <v>75361.387678125</v>
      </c>
      <c r="N46" s="10">
        <f t="shared" si="28"/>
        <v>180867.33042750001</v>
      </c>
      <c r="O46" s="11">
        <f t="shared" si="29"/>
        <v>659.91719761500008</v>
      </c>
      <c r="P46" s="11">
        <f t="shared" si="30"/>
        <v>322.80843736125001</v>
      </c>
      <c r="Q46" s="12">
        <f t="shared" si="31"/>
        <v>140.94452898871478</v>
      </c>
      <c r="R46" s="11">
        <f t="shared" si="32"/>
        <v>407.05551571875003</v>
      </c>
      <c r="S46" s="12">
        <f t="shared" si="33"/>
        <v>337.76947049002661</v>
      </c>
      <c r="AG46" s="16">
        <f t="shared" si="18"/>
        <v>74.924326559999997</v>
      </c>
    </row>
    <row r="47" spans="1:33" x14ac:dyDescent="0.15">
      <c r="A47" t="s">
        <v>76</v>
      </c>
      <c r="B47">
        <v>87162.240000000005</v>
      </c>
      <c r="D47" s="10">
        <f t="shared" si="19"/>
        <v>2402.0000352739908</v>
      </c>
      <c r="E47" s="10">
        <f t="shared" si="20"/>
        <v>2402000.0352739906</v>
      </c>
      <c r="F47" s="10">
        <f t="shared" si="21"/>
        <v>1729440.0253972732</v>
      </c>
      <c r="G47" s="10">
        <f t="shared" si="22"/>
        <v>108090.00158732958</v>
      </c>
      <c r="H47" s="10">
        <f t="shared" si="23"/>
        <v>559666.00821883988</v>
      </c>
      <c r="I47" s="10">
        <f t="shared" si="24"/>
        <v>4804.0000705479815</v>
      </c>
      <c r="J47" s="8">
        <f t="shared" si="25"/>
        <v>104981.47044000002</v>
      </c>
      <c r="K47" s="9">
        <f t="shared" si="26"/>
        <v>13816.7403792</v>
      </c>
      <c r="L47" s="9">
        <f t="shared" si="27"/>
        <v>4273.5640824359998</v>
      </c>
      <c r="M47" s="10">
        <f>J47*Sheet2!$B$16</f>
        <v>74986.76460000001</v>
      </c>
      <c r="N47" s="10">
        <f t="shared" si="28"/>
        <v>179968.23504000003</v>
      </c>
      <c r="O47" s="11">
        <f t="shared" si="29"/>
        <v>656.63673503999985</v>
      </c>
      <c r="P47" s="11">
        <f t="shared" si="30"/>
        <v>321.20374967999999</v>
      </c>
      <c r="Q47" s="12">
        <f t="shared" si="31"/>
        <v>140.2438907053521</v>
      </c>
      <c r="R47" s="11">
        <f t="shared" si="32"/>
        <v>405.03203400000001</v>
      </c>
      <c r="S47" s="12">
        <f t="shared" si="33"/>
        <v>336.09041119148935</v>
      </c>
      <c r="AG47" s="16">
        <f t="shared" si="18"/>
        <v>74.924326560000011</v>
      </c>
    </row>
    <row r="48" spans="1:33" x14ac:dyDescent="0.15">
      <c r="A48" t="s">
        <v>77</v>
      </c>
      <c r="B48">
        <v>87017.09</v>
      </c>
      <c r="D48" s="10">
        <f t="shared" si="19"/>
        <v>2398.0000198416196</v>
      </c>
      <c r="E48" s="10">
        <f t="shared" si="20"/>
        <v>2398000.0198416198</v>
      </c>
      <c r="F48" s="10">
        <f t="shared" si="21"/>
        <v>1726560.0142859661</v>
      </c>
      <c r="G48" s="10">
        <f t="shared" si="22"/>
        <v>107910.00089287288</v>
      </c>
      <c r="H48" s="10">
        <f t="shared" si="23"/>
        <v>558734.00462309748</v>
      </c>
      <c r="I48" s="10">
        <f t="shared" si="24"/>
        <v>4796.0000396832393</v>
      </c>
      <c r="J48" s="8">
        <f t="shared" si="25"/>
        <v>104806.646336875</v>
      </c>
      <c r="K48" s="9">
        <f t="shared" si="26"/>
        <v>13793.731564074998</v>
      </c>
      <c r="L48" s="9">
        <f t="shared" si="27"/>
        <v>4266.447378843186</v>
      </c>
      <c r="M48" s="10">
        <f>J48*Sheet2!$B$16</f>
        <v>74861.890240624998</v>
      </c>
      <c r="N48" s="10">
        <f t="shared" si="28"/>
        <v>179668.5365775</v>
      </c>
      <c r="O48" s="11">
        <f t="shared" si="29"/>
        <v>655.54324751499996</v>
      </c>
      <c r="P48" s="11">
        <f t="shared" si="30"/>
        <v>320.66885378624988</v>
      </c>
      <c r="Q48" s="12">
        <f t="shared" si="31"/>
        <v>140.01034461089782</v>
      </c>
      <c r="R48" s="11">
        <f t="shared" si="32"/>
        <v>404.35754009374995</v>
      </c>
      <c r="S48" s="12">
        <f t="shared" si="33"/>
        <v>335.53072475864354</v>
      </c>
      <c r="AG48" s="16">
        <f t="shared" si="18"/>
        <v>74.924326559999997</v>
      </c>
    </row>
    <row r="49" spans="1:33" x14ac:dyDescent="0.15">
      <c r="A49" t="s">
        <v>78</v>
      </c>
      <c r="B49">
        <v>86654.22</v>
      </c>
      <c r="D49" s="10">
        <f t="shared" si="19"/>
        <v>2388.0001190497187</v>
      </c>
      <c r="E49" s="10">
        <f t="shared" si="20"/>
        <v>2388000.1190497186</v>
      </c>
      <c r="F49" s="10">
        <f t="shared" si="21"/>
        <v>1719360.0857157973</v>
      </c>
      <c r="G49" s="10">
        <f t="shared" si="22"/>
        <v>107460.00535723733</v>
      </c>
      <c r="H49" s="10">
        <f t="shared" si="23"/>
        <v>556404.02773858444</v>
      </c>
      <c r="I49" s="10">
        <f t="shared" si="24"/>
        <v>4776.0002380994374</v>
      </c>
      <c r="J49" s="8">
        <f t="shared" si="25"/>
        <v>104369.59210125</v>
      </c>
      <c r="K49" s="9">
        <f t="shared" si="26"/>
        <v>13736.210318849999</v>
      </c>
      <c r="L49" s="9">
        <f t="shared" si="27"/>
        <v>4248.6558650111247</v>
      </c>
      <c r="M49" s="10">
        <f>J49*Sheet2!$B$16</f>
        <v>74549.708643750011</v>
      </c>
      <c r="N49" s="10">
        <f t="shared" si="28"/>
        <v>178919.30074500002</v>
      </c>
      <c r="O49" s="11">
        <f t="shared" si="29"/>
        <v>652.80956636999974</v>
      </c>
      <c r="P49" s="11">
        <f t="shared" si="30"/>
        <v>319.33163247749997</v>
      </c>
      <c r="Q49" s="12">
        <f t="shared" si="31"/>
        <v>139.4264874197535</v>
      </c>
      <c r="R49" s="11">
        <f t="shared" si="32"/>
        <v>402.67132856250004</v>
      </c>
      <c r="S49" s="12">
        <f t="shared" si="33"/>
        <v>334.13152795611705</v>
      </c>
      <c r="AG49" s="16">
        <f t="shared" si="18"/>
        <v>74.924326560000011</v>
      </c>
    </row>
    <row r="50" spans="1:33" x14ac:dyDescent="0.15">
      <c r="A50" t="s">
        <v>79</v>
      </c>
      <c r="B50">
        <v>85638.17</v>
      </c>
      <c r="D50" s="10">
        <f t="shared" si="19"/>
        <v>2360.0000110231217</v>
      </c>
      <c r="E50" s="10">
        <f t="shared" si="20"/>
        <v>2360000.0110231219</v>
      </c>
      <c r="F50" s="10">
        <f t="shared" si="21"/>
        <v>1699200.0079366476</v>
      </c>
      <c r="G50" s="10">
        <f t="shared" si="22"/>
        <v>106200.00049604048</v>
      </c>
      <c r="H50" s="10">
        <f t="shared" si="23"/>
        <v>549880.00256838743</v>
      </c>
      <c r="I50" s="10">
        <f t="shared" si="24"/>
        <v>4720.0000220462434</v>
      </c>
      <c r="J50" s="8">
        <f t="shared" si="25"/>
        <v>103145.82337937498</v>
      </c>
      <c r="K50" s="9">
        <f t="shared" si="26"/>
        <v>13575.148612974999</v>
      </c>
      <c r="L50" s="9">
        <f t="shared" si="27"/>
        <v>4198.8389398614363</v>
      </c>
      <c r="M50" s="10">
        <f>J50*Sheet2!$B$16</f>
        <v>73675.588128124989</v>
      </c>
      <c r="N50" s="10">
        <f t="shared" si="28"/>
        <v>176821.41150749999</v>
      </c>
      <c r="O50" s="11">
        <f t="shared" si="29"/>
        <v>645.15515369499974</v>
      </c>
      <c r="P50" s="11">
        <f t="shared" si="30"/>
        <v>315.58736122124992</v>
      </c>
      <c r="Q50" s="12">
        <f t="shared" si="31"/>
        <v>137.79166475857389</v>
      </c>
      <c r="R50" s="11">
        <f t="shared" si="32"/>
        <v>397.94987121874993</v>
      </c>
      <c r="S50" s="12">
        <f t="shared" si="33"/>
        <v>330.21372292619674</v>
      </c>
      <c r="AG50" s="16">
        <f t="shared" si="18"/>
        <v>74.924326560000011</v>
      </c>
    </row>
    <row r="51" spans="1:33" x14ac:dyDescent="0.15">
      <c r="A51" t="s">
        <v>80</v>
      </c>
      <c r="B51">
        <v>85166.43</v>
      </c>
      <c r="D51" s="10">
        <f t="shared" si="19"/>
        <v>2346.9998919734035</v>
      </c>
      <c r="E51" s="10">
        <f t="shared" si="20"/>
        <v>2346999.8919734033</v>
      </c>
      <c r="F51" s="10">
        <f t="shared" si="21"/>
        <v>1689839.9222208504</v>
      </c>
      <c r="G51" s="10">
        <f t="shared" si="22"/>
        <v>105614.99513880315</v>
      </c>
      <c r="H51" s="10">
        <f t="shared" si="23"/>
        <v>546850.97482980299</v>
      </c>
      <c r="I51" s="10">
        <f t="shared" si="24"/>
        <v>4693.9997839468069</v>
      </c>
      <c r="J51" s="8">
        <f t="shared" si="25"/>
        <v>102577.642033125</v>
      </c>
      <c r="K51" s="9">
        <f t="shared" si="26"/>
        <v>13500.369567525</v>
      </c>
      <c r="L51" s="9">
        <f t="shared" si="27"/>
        <v>4175.7095306098117</v>
      </c>
      <c r="M51" s="10">
        <f>J51*Sheet2!$B$16</f>
        <v>73269.744309375004</v>
      </c>
      <c r="N51" s="10">
        <f t="shared" si="28"/>
        <v>175847.38634249999</v>
      </c>
      <c r="O51" s="11">
        <f t="shared" si="29"/>
        <v>641.60130040499996</v>
      </c>
      <c r="P51" s="11">
        <f t="shared" si="30"/>
        <v>313.84894035374998</v>
      </c>
      <c r="Q51" s="12">
        <f t="shared" si="31"/>
        <v>137.0326359291021</v>
      </c>
      <c r="R51" s="11">
        <f t="shared" si="32"/>
        <v>395.75775440625</v>
      </c>
      <c r="S51" s="12">
        <f t="shared" si="33"/>
        <v>328.39473237965427</v>
      </c>
      <c r="AG51" s="16">
        <f t="shared" si="18"/>
        <v>74.924326559999997</v>
      </c>
    </row>
    <row r="52" spans="1:33" x14ac:dyDescent="0.15">
      <c r="A52" t="s">
        <v>81</v>
      </c>
      <c r="B52">
        <v>84912.42</v>
      </c>
      <c r="D52" s="10">
        <f t="shared" si="19"/>
        <v>2339.9999338612674</v>
      </c>
      <c r="E52" s="10">
        <f t="shared" si="20"/>
        <v>2339999.9338612673</v>
      </c>
      <c r="F52" s="10">
        <f t="shared" si="21"/>
        <v>1684799.9523801124</v>
      </c>
      <c r="G52" s="10">
        <f t="shared" si="22"/>
        <v>105299.99702375702</v>
      </c>
      <c r="H52" s="10">
        <f t="shared" si="23"/>
        <v>545219.98458967532</v>
      </c>
      <c r="I52" s="10">
        <f t="shared" si="24"/>
        <v>4679.9998677225349</v>
      </c>
      <c r="J52" s="8">
        <f t="shared" si="25"/>
        <v>102271.70286375</v>
      </c>
      <c r="K52" s="9">
        <f t="shared" si="26"/>
        <v>13460.10453735</v>
      </c>
      <c r="L52" s="9">
        <f t="shared" si="27"/>
        <v>4163.2554218973746</v>
      </c>
      <c r="M52" s="10">
        <f>J52*Sheet2!$B$16</f>
        <v>73051.216331250005</v>
      </c>
      <c r="N52" s="10">
        <f t="shared" si="28"/>
        <v>175322.91919500002</v>
      </c>
      <c r="O52" s="11">
        <f t="shared" si="29"/>
        <v>639.68771606999996</v>
      </c>
      <c r="P52" s="11">
        <f t="shared" si="30"/>
        <v>312.91288175250003</v>
      </c>
      <c r="Q52" s="12">
        <f t="shared" si="31"/>
        <v>136.62393428630281</v>
      </c>
      <c r="R52" s="11">
        <f t="shared" si="32"/>
        <v>394.57740168750001</v>
      </c>
      <c r="S52" s="12">
        <f t="shared" si="33"/>
        <v>327.41529076196809</v>
      </c>
      <c r="AG52" s="16">
        <f t="shared" si="18"/>
        <v>74.924326560000011</v>
      </c>
    </row>
    <row r="53" spans="1:33" x14ac:dyDescent="0.15">
      <c r="A53" t="s">
        <v>82</v>
      </c>
      <c r="B53">
        <v>84331.82</v>
      </c>
      <c r="D53" s="10">
        <f t="shared" si="19"/>
        <v>2323.9998721317838</v>
      </c>
      <c r="E53" s="10">
        <f t="shared" si="20"/>
        <v>2323999.872131784</v>
      </c>
      <c r="F53" s="10">
        <f t="shared" si="21"/>
        <v>1673279.9079348843</v>
      </c>
      <c r="G53" s="10">
        <f t="shared" si="22"/>
        <v>104579.99424593027</v>
      </c>
      <c r="H53" s="10">
        <f t="shared" si="23"/>
        <v>541491.97020670574</v>
      </c>
      <c r="I53" s="10">
        <f t="shared" si="24"/>
        <v>4647.9997442635677</v>
      </c>
      <c r="J53" s="8">
        <f t="shared" si="25"/>
        <v>101572.40645125</v>
      </c>
      <c r="K53" s="9">
        <f t="shared" si="26"/>
        <v>13368.069276850001</v>
      </c>
      <c r="L53" s="9">
        <f t="shared" si="27"/>
        <v>4134.7886075261258</v>
      </c>
      <c r="M53" s="10">
        <f>J53*Sheet2!$B$16</f>
        <v>72551.718893750003</v>
      </c>
      <c r="N53" s="10">
        <f t="shared" si="28"/>
        <v>174124.12534500001</v>
      </c>
      <c r="O53" s="11">
        <f t="shared" si="29"/>
        <v>635.31376597000008</v>
      </c>
      <c r="P53" s="11">
        <f t="shared" si="30"/>
        <v>310.77329817750007</v>
      </c>
      <c r="Q53" s="12">
        <f t="shared" si="31"/>
        <v>135.68974990848594</v>
      </c>
      <c r="R53" s="11">
        <f t="shared" si="32"/>
        <v>391.87942606250004</v>
      </c>
      <c r="S53" s="12">
        <f t="shared" si="33"/>
        <v>325.17654503058515</v>
      </c>
      <c r="AG53" s="16">
        <f t="shared" si="18"/>
        <v>74.924326559999997</v>
      </c>
    </row>
    <row r="54" spans="1:33" x14ac:dyDescent="0.15">
      <c r="A54" t="s">
        <v>83</v>
      </c>
      <c r="B54">
        <v>84295.54</v>
      </c>
      <c r="D54" s="10">
        <f t="shared" si="19"/>
        <v>2323.0000749572305</v>
      </c>
      <c r="E54" s="10">
        <f t="shared" si="20"/>
        <v>2323000.0749572306</v>
      </c>
      <c r="F54" s="10">
        <f t="shared" si="21"/>
        <v>1672560.0539692061</v>
      </c>
      <c r="G54" s="10">
        <f t="shared" si="22"/>
        <v>104535.00337307538</v>
      </c>
      <c r="H54" s="10">
        <f t="shared" si="23"/>
        <v>541259.01746503473</v>
      </c>
      <c r="I54" s="10">
        <f t="shared" si="24"/>
        <v>4646.000149914461</v>
      </c>
      <c r="J54" s="8">
        <f t="shared" si="25"/>
        <v>101528.70945875002</v>
      </c>
      <c r="K54" s="9">
        <f t="shared" si="26"/>
        <v>13362.318261950004</v>
      </c>
      <c r="L54" s="9">
        <f t="shared" si="27"/>
        <v>4133.0097993528752</v>
      </c>
      <c r="M54" s="10">
        <f>J54*Sheet2!$B$16</f>
        <v>72520.506756250019</v>
      </c>
      <c r="N54" s="10">
        <f t="shared" si="28"/>
        <v>174049.21621500002</v>
      </c>
      <c r="O54" s="11">
        <f t="shared" si="29"/>
        <v>635.04045059000021</v>
      </c>
      <c r="P54" s="11">
        <f t="shared" si="30"/>
        <v>310.63960184250004</v>
      </c>
      <c r="Q54" s="12">
        <f t="shared" si="31"/>
        <v>135.63137545235915</v>
      </c>
      <c r="R54" s="11">
        <f t="shared" si="32"/>
        <v>391.71083743750006</v>
      </c>
      <c r="S54" s="12">
        <f t="shared" si="33"/>
        <v>325.03665234175537</v>
      </c>
      <c r="AG54" s="16">
        <f t="shared" si="18"/>
        <v>74.924326559999997</v>
      </c>
    </row>
    <row r="55" spans="1:33" x14ac:dyDescent="0.15">
      <c r="A55" t="s">
        <v>84</v>
      </c>
      <c r="B55">
        <v>81283.69</v>
      </c>
      <c r="D55" s="10">
        <f t="shared" si="19"/>
        <v>2240.0000992080991</v>
      </c>
      <c r="E55" s="10">
        <f t="shared" si="20"/>
        <v>2240000.0992080993</v>
      </c>
      <c r="F55" s="10">
        <f t="shared" si="21"/>
        <v>1612800.0714298314</v>
      </c>
      <c r="G55" s="10">
        <f t="shared" si="22"/>
        <v>100800.00446436447</v>
      </c>
      <c r="H55" s="10">
        <f t="shared" si="23"/>
        <v>521920.02311548719</v>
      </c>
      <c r="I55" s="10">
        <f t="shared" si="24"/>
        <v>4480.0001984161991</v>
      </c>
      <c r="J55" s="8">
        <f t="shared" si="25"/>
        <v>97901.124374375009</v>
      </c>
      <c r="K55" s="9">
        <f t="shared" si="26"/>
        <v>12884.887329575004</v>
      </c>
      <c r="L55" s="9">
        <f t="shared" si="27"/>
        <v>3985.3388126769378</v>
      </c>
      <c r="M55" s="10">
        <f>J55*Sheet2!$B$16</f>
        <v>69929.374553125002</v>
      </c>
      <c r="N55" s="10">
        <f t="shared" si="28"/>
        <v>167830.49892750001</v>
      </c>
      <c r="O55" s="11">
        <f t="shared" si="29"/>
        <v>612.35067861499999</v>
      </c>
      <c r="P55" s="11">
        <f t="shared" si="30"/>
        <v>299.54055811124999</v>
      </c>
      <c r="Q55" s="12">
        <f t="shared" si="31"/>
        <v>130.78531410491195</v>
      </c>
      <c r="R55" s="11">
        <f t="shared" si="32"/>
        <v>377.7151469687501</v>
      </c>
      <c r="S55" s="12">
        <f t="shared" si="33"/>
        <v>313.42320705917564</v>
      </c>
      <c r="AG55" s="16">
        <f t="shared" si="18"/>
        <v>74.924326559999997</v>
      </c>
    </row>
    <row r="56" spans="1:33" x14ac:dyDescent="0.15">
      <c r="A56" t="s">
        <v>85</v>
      </c>
      <c r="B56">
        <v>80993.39</v>
      </c>
      <c r="D56" s="10">
        <f t="shared" si="19"/>
        <v>2232.0000683433568</v>
      </c>
      <c r="E56" s="10">
        <f t="shared" si="20"/>
        <v>2232000.0683433567</v>
      </c>
      <c r="F56" s="10">
        <f t="shared" si="21"/>
        <v>1607040.0492072168</v>
      </c>
      <c r="G56" s="10">
        <f t="shared" si="22"/>
        <v>100440.00307545105</v>
      </c>
      <c r="H56" s="10">
        <f t="shared" si="23"/>
        <v>520056.01592400216</v>
      </c>
      <c r="I56" s="10">
        <f t="shared" si="24"/>
        <v>4464.0001366867136</v>
      </c>
      <c r="J56" s="8">
        <f t="shared" si="25"/>
        <v>97551.47616812498</v>
      </c>
      <c r="K56" s="9">
        <f t="shared" si="26"/>
        <v>12838.869699325</v>
      </c>
      <c r="L56" s="9">
        <f t="shared" si="27"/>
        <v>3971.1054054913116</v>
      </c>
      <c r="M56" s="10">
        <f>J56*Sheet2!$B$16</f>
        <v>69679.625834374994</v>
      </c>
      <c r="N56" s="10">
        <f t="shared" si="28"/>
        <v>167231.10200249997</v>
      </c>
      <c r="O56" s="11">
        <f t="shared" si="29"/>
        <v>610.16370356499988</v>
      </c>
      <c r="P56" s="11">
        <f t="shared" si="30"/>
        <v>298.47076632374996</v>
      </c>
      <c r="Q56" s="12">
        <f t="shared" si="31"/>
        <v>130.31822191600349</v>
      </c>
      <c r="R56" s="11">
        <f t="shared" si="32"/>
        <v>376.36615915624986</v>
      </c>
      <c r="S56" s="12">
        <f t="shared" si="33"/>
        <v>312.30383419348391</v>
      </c>
      <c r="AG56" s="16">
        <f t="shared" si="18"/>
        <v>74.924326559999997</v>
      </c>
    </row>
    <row r="57" spans="1:33" x14ac:dyDescent="0.15">
      <c r="A57" t="s">
        <v>86</v>
      </c>
      <c r="B57">
        <v>78344.41</v>
      </c>
      <c r="D57" s="10">
        <f t="shared" si="19"/>
        <v>2158.9999933861268</v>
      </c>
      <c r="E57" s="10">
        <f t="shared" si="20"/>
        <v>2158999.9933861266</v>
      </c>
      <c r="F57" s="10">
        <f t="shared" si="21"/>
        <v>1554479.995238011</v>
      </c>
      <c r="G57" s="10">
        <f t="shared" si="22"/>
        <v>97154.999702375688</v>
      </c>
      <c r="H57" s="10">
        <f t="shared" si="23"/>
        <v>503046.99845896754</v>
      </c>
      <c r="I57" s="10">
        <f t="shared" si="24"/>
        <v>4317.9999867722536</v>
      </c>
      <c r="J57" s="8">
        <f t="shared" si="25"/>
        <v>94360.945319374994</v>
      </c>
      <c r="K57" s="9">
        <f t="shared" si="26"/>
        <v>12418.960012174997</v>
      </c>
      <c r="L57" s="9">
        <f t="shared" si="27"/>
        <v>3841.2259326474368</v>
      </c>
      <c r="M57" s="10">
        <f>J57*Sheet2!$B$16</f>
        <v>67400.675228124994</v>
      </c>
      <c r="N57" s="10">
        <f t="shared" si="28"/>
        <v>161761.62054749997</v>
      </c>
      <c r="O57" s="11">
        <f t="shared" si="29"/>
        <v>590.20761273499988</v>
      </c>
      <c r="P57" s="11">
        <f t="shared" si="30"/>
        <v>288.70894390124994</v>
      </c>
      <c r="Q57" s="12">
        <f t="shared" si="31"/>
        <v>126.05601775970067</v>
      </c>
      <c r="R57" s="11">
        <f t="shared" si="32"/>
        <v>364.05668021874999</v>
      </c>
      <c r="S57" s="12">
        <f t="shared" si="33"/>
        <v>302.08958571343084</v>
      </c>
      <c r="AG57" s="16">
        <f t="shared" si="18"/>
        <v>74.924326559999983</v>
      </c>
    </row>
    <row r="58" spans="1:33" x14ac:dyDescent="0.15">
      <c r="A58" t="s">
        <v>87</v>
      </c>
      <c r="B58">
        <v>77981.539999999994</v>
      </c>
      <c r="D58" s="10">
        <f t="shared" si="19"/>
        <v>2149.0000925942254</v>
      </c>
      <c r="E58" s="10">
        <f t="shared" si="20"/>
        <v>2149000.0925942254</v>
      </c>
      <c r="F58" s="10">
        <f t="shared" si="21"/>
        <v>1547280.0666678422</v>
      </c>
      <c r="G58" s="10">
        <f t="shared" si="22"/>
        <v>96705.004166740138</v>
      </c>
      <c r="H58" s="10">
        <f t="shared" si="23"/>
        <v>500717.02157445456</v>
      </c>
      <c r="I58" s="10">
        <f t="shared" si="24"/>
        <v>4298.0001851884508</v>
      </c>
      <c r="J58" s="8">
        <f t="shared" si="25"/>
        <v>93923.891083749986</v>
      </c>
      <c r="K58" s="9">
        <f t="shared" si="26"/>
        <v>12361.438766949999</v>
      </c>
      <c r="L58" s="9">
        <f t="shared" si="27"/>
        <v>3823.4344188153746</v>
      </c>
      <c r="M58" s="10">
        <f>J58*Sheet2!$B$16</f>
        <v>67088.493631249992</v>
      </c>
      <c r="N58" s="10">
        <f t="shared" si="28"/>
        <v>161012.38471499999</v>
      </c>
      <c r="O58" s="11">
        <f t="shared" si="29"/>
        <v>587.47393159000001</v>
      </c>
      <c r="P58" s="11">
        <f t="shared" si="30"/>
        <v>287.37172259249991</v>
      </c>
      <c r="Q58" s="12">
        <f t="shared" si="31"/>
        <v>125.47216056855629</v>
      </c>
      <c r="R58" s="11">
        <f t="shared" si="32"/>
        <v>362.37046868750002</v>
      </c>
      <c r="S58" s="12">
        <f t="shared" si="33"/>
        <v>300.69038891090429</v>
      </c>
      <c r="AG58" s="16">
        <f t="shared" si="18"/>
        <v>74.924326560000011</v>
      </c>
    </row>
    <row r="59" spans="1:33" x14ac:dyDescent="0.15">
      <c r="A59" t="s">
        <v>88</v>
      </c>
      <c r="B59">
        <v>77509.8</v>
      </c>
      <c r="D59" s="10">
        <f t="shared" si="19"/>
        <v>2135.9999735445072</v>
      </c>
      <c r="E59" s="10">
        <f t="shared" si="20"/>
        <v>2135999.9735445073</v>
      </c>
      <c r="F59" s="10">
        <f t="shared" si="21"/>
        <v>1537919.9809520452</v>
      </c>
      <c r="G59" s="10">
        <f t="shared" si="22"/>
        <v>96119.998809502824</v>
      </c>
      <c r="H59" s="10">
        <f t="shared" si="23"/>
        <v>497687.99383587023</v>
      </c>
      <c r="I59" s="10">
        <f t="shared" si="24"/>
        <v>4271.9999470890143</v>
      </c>
      <c r="J59" s="8">
        <f t="shared" si="25"/>
        <v>93355.709737500001</v>
      </c>
      <c r="K59" s="9">
        <f t="shared" si="26"/>
        <v>12286.659721500002</v>
      </c>
      <c r="L59" s="9">
        <f t="shared" si="27"/>
        <v>3800.3050095637495</v>
      </c>
      <c r="M59" s="10">
        <f>J59*Sheet2!$B$16</f>
        <v>66682.649812500007</v>
      </c>
      <c r="N59" s="10">
        <f t="shared" si="28"/>
        <v>160038.35954999999</v>
      </c>
      <c r="O59" s="11">
        <f t="shared" si="29"/>
        <v>583.92007830000011</v>
      </c>
      <c r="P59" s="11">
        <f t="shared" si="30"/>
        <v>285.63330172500002</v>
      </c>
      <c r="Q59" s="12">
        <f t="shared" si="31"/>
        <v>124.71313173908452</v>
      </c>
      <c r="R59" s="11">
        <f t="shared" si="32"/>
        <v>360.17835187500009</v>
      </c>
      <c r="S59" s="12">
        <f t="shared" si="33"/>
        <v>298.87139836436177</v>
      </c>
      <c r="AG59" s="16">
        <f t="shared" si="18"/>
        <v>74.924326559999983</v>
      </c>
    </row>
    <row r="60" spans="1:33" x14ac:dyDescent="0.15">
      <c r="A60" t="s">
        <v>89</v>
      </c>
      <c r="B60">
        <v>76929.2</v>
      </c>
      <c r="D60" s="10">
        <f t="shared" si="19"/>
        <v>2119.9999118150231</v>
      </c>
      <c r="E60" s="10">
        <f t="shared" si="20"/>
        <v>2119999.911815023</v>
      </c>
      <c r="F60" s="10">
        <f t="shared" si="21"/>
        <v>1526399.9365068167</v>
      </c>
      <c r="G60" s="10">
        <f t="shared" si="22"/>
        <v>95399.996031676041</v>
      </c>
      <c r="H60" s="10">
        <f t="shared" si="23"/>
        <v>493959.97945290041</v>
      </c>
      <c r="I60" s="10">
        <f t="shared" si="24"/>
        <v>4239.9998236300462</v>
      </c>
      <c r="J60" s="8">
        <f t="shared" si="25"/>
        <v>92656.413325000001</v>
      </c>
      <c r="K60" s="9">
        <f t="shared" si="26"/>
        <v>12194.624461000001</v>
      </c>
      <c r="L60" s="9">
        <f t="shared" si="27"/>
        <v>3771.8381951924998</v>
      </c>
      <c r="M60" s="10">
        <f>J60*Sheet2!$B$16</f>
        <v>66183.152375000005</v>
      </c>
      <c r="N60" s="10">
        <f t="shared" si="28"/>
        <v>158839.56570000001</v>
      </c>
      <c r="O60" s="11">
        <f t="shared" si="29"/>
        <v>579.5461282</v>
      </c>
      <c r="P60" s="11">
        <f t="shared" si="30"/>
        <v>283.49371815000001</v>
      </c>
      <c r="Q60" s="12">
        <f t="shared" si="31"/>
        <v>123.7789473612676</v>
      </c>
      <c r="R60" s="11">
        <f t="shared" si="32"/>
        <v>357.48037625000001</v>
      </c>
      <c r="S60" s="12">
        <f t="shared" si="33"/>
        <v>296.6326526329787</v>
      </c>
      <c r="AG60" s="16">
        <f t="shared" si="18"/>
        <v>74.924326560000011</v>
      </c>
    </row>
    <row r="61" spans="1:33" x14ac:dyDescent="0.15">
      <c r="A61" t="s">
        <v>90</v>
      </c>
      <c r="B61">
        <v>76203.460000000006</v>
      </c>
      <c r="D61" s="10">
        <f t="shared" si="19"/>
        <v>2100.0001102312212</v>
      </c>
      <c r="E61" s="10">
        <f t="shared" si="20"/>
        <v>2100000.1102312212</v>
      </c>
      <c r="F61" s="10">
        <f t="shared" si="21"/>
        <v>1512000.0793664793</v>
      </c>
      <c r="G61" s="10">
        <f t="shared" si="22"/>
        <v>94500.004960404956</v>
      </c>
      <c r="H61" s="10">
        <f t="shared" si="23"/>
        <v>489300.02568387456</v>
      </c>
      <c r="I61" s="10">
        <f t="shared" si="24"/>
        <v>4200.0002204624425</v>
      </c>
      <c r="J61" s="8">
        <f t="shared" si="25"/>
        <v>91782.304853750014</v>
      </c>
      <c r="K61" s="9">
        <f t="shared" si="26"/>
        <v>12079.581970550002</v>
      </c>
      <c r="L61" s="9">
        <f t="shared" si="27"/>
        <v>3736.2551675283744</v>
      </c>
      <c r="M61" s="10">
        <f>J61*Sheet2!$B$16</f>
        <v>65558.789181250017</v>
      </c>
      <c r="N61" s="10">
        <f t="shared" si="28"/>
        <v>157341.09403500002</v>
      </c>
      <c r="O61" s="11">
        <f t="shared" si="29"/>
        <v>574.07876591000013</v>
      </c>
      <c r="P61" s="11">
        <f t="shared" si="30"/>
        <v>280.8192755325</v>
      </c>
      <c r="Q61" s="12">
        <f t="shared" si="31"/>
        <v>122.61123297897886</v>
      </c>
      <c r="R61" s="11">
        <f t="shared" si="32"/>
        <v>354.10795318750002</v>
      </c>
      <c r="S61" s="12">
        <f t="shared" si="33"/>
        <v>293.83425902792555</v>
      </c>
      <c r="AG61" s="16">
        <f t="shared" si="18"/>
        <v>74.924326559999997</v>
      </c>
    </row>
    <row r="62" spans="1:33" x14ac:dyDescent="0.15">
      <c r="A62" t="s">
        <v>91</v>
      </c>
      <c r="B62">
        <v>75731.72</v>
      </c>
      <c r="D62" s="10">
        <f t="shared" si="19"/>
        <v>2086.9999911815025</v>
      </c>
      <c r="E62" s="10">
        <f t="shared" si="20"/>
        <v>2086999.9911815026</v>
      </c>
      <c r="F62" s="10">
        <f t="shared" si="21"/>
        <v>1502639.9936506818</v>
      </c>
      <c r="G62" s="10">
        <f t="shared" si="22"/>
        <v>93914.999603167613</v>
      </c>
      <c r="H62" s="10">
        <f t="shared" si="23"/>
        <v>486270.99794529012</v>
      </c>
      <c r="I62" s="10">
        <f t="shared" si="24"/>
        <v>4173.9999823630051</v>
      </c>
      <c r="J62" s="8">
        <f t="shared" si="25"/>
        <v>91214.123507500015</v>
      </c>
      <c r="K62" s="9">
        <f t="shared" si="26"/>
        <v>12004.802925100001</v>
      </c>
      <c r="L62" s="9">
        <f t="shared" si="27"/>
        <v>3713.1257582767503</v>
      </c>
      <c r="M62" s="10">
        <f>J62*Sheet2!$B$16</f>
        <v>65152.94536250001</v>
      </c>
      <c r="N62" s="10">
        <f t="shared" si="28"/>
        <v>156367.06887000002</v>
      </c>
      <c r="O62" s="11">
        <f t="shared" si="29"/>
        <v>570.52491262000001</v>
      </c>
      <c r="P62" s="11">
        <f t="shared" si="30"/>
        <v>279.08085466500006</v>
      </c>
      <c r="Q62" s="12">
        <f t="shared" si="31"/>
        <v>121.85220414950706</v>
      </c>
      <c r="R62" s="11">
        <f t="shared" si="32"/>
        <v>351.91583637500008</v>
      </c>
      <c r="S62" s="12">
        <f t="shared" si="33"/>
        <v>292.01526848138303</v>
      </c>
      <c r="AG62" s="16">
        <f t="shared" si="18"/>
        <v>74.924326559999997</v>
      </c>
    </row>
    <row r="63" spans="1:33" x14ac:dyDescent="0.15">
      <c r="A63" t="s">
        <v>92</v>
      </c>
      <c r="B63">
        <v>75296.27</v>
      </c>
      <c r="D63" s="10">
        <f t="shared" si="19"/>
        <v>2074.9999448843896</v>
      </c>
      <c r="E63" s="10">
        <f t="shared" si="20"/>
        <v>2074999.9448843896</v>
      </c>
      <c r="F63" s="10">
        <f t="shared" si="21"/>
        <v>1493999.9603167605</v>
      </c>
      <c r="G63" s="10">
        <f t="shared" si="22"/>
        <v>93374.997519797529</v>
      </c>
      <c r="H63" s="10">
        <f t="shared" si="23"/>
        <v>483474.98715806281</v>
      </c>
      <c r="I63" s="10">
        <f t="shared" si="24"/>
        <v>4149.9998897687792</v>
      </c>
      <c r="J63" s="8">
        <f t="shared" si="25"/>
        <v>90689.651198125008</v>
      </c>
      <c r="K63" s="9">
        <f t="shared" si="26"/>
        <v>11935.776479725002</v>
      </c>
      <c r="L63" s="9">
        <f t="shared" si="27"/>
        <v>3691.7756474983125</v>
      </c>
      <c r="M63" s="10">
        <f>J63*Sheet2!$B$16</f>
        <v>64778.322284375005</v>
      </c>
      <c r="N63" s="10">
        <f t="shared" si="28"/>
        <v>155467.97348250001</v>
      </c>
      <c r="O63" s="11">
        <f t="shared" si="29"/>
        <v>567.24445004500001</v>
      </c>
      <c r="P63" s="11">
        <f t="shared" si="30"/>
        <v>277.47616698375003</v>
      </c>
      <c r="Q63" s="12">
        <f t="shared" si="31"/>
        <v>121.15156586614437</v>
      </c>
      <c r="R63" s="11">
        <f t="shared" si="32"/>
        <v>349.89235465625001</v>
      </c>
      <c r="S63" s="12">
        <f t="shared" si="33"/>
        <v>290.33620918284572</v>
      </c>
      <c r="AG63" s="16">
        <f t="shared" si="18"/>
        <v>74.924326559999997</v>
      </c>
    </row>
    <row r="64" spans="1:33" x14ac:dyDescent="0.15">
      <c r="A64" t="s">
        <v>93</v>
      </c>
      <c r="B64">
        <v>73663.34</v>
      </c>
      <c r="D64" s="10">
        <f t="shared" si="19"/>
        <v>2029.9999779537557</v>
      </c>
      <c r="E64" s="10">
        <f t="shared" si="20"/>
        <v>2029999.9779537558</v>
      </c>
      <c r="F64" s="10">
        <f t="shared" si="21"/>
        <v>1461599.984126704</v>
      </c>
      <c r="G64" s="10">
        <f t="shared" si="22"/>
        <v>91349.999007919003</v>
      </c>
      <c r="H64" s="10">
        <f t="shared" si="23"/>
        <v>472989.99486322515</v>
      </c>
      <c r="I64" s="10">
        <f t="shared" si="24"/>
        <v>4059.9999559075118</v>
      </c>
      <c r="J64" s="8">
        <f t="shared" si="25"/>
        <v>88722.88907125</v>
      </c>
      <c r="K64" s="9">
        <f t="shared" si="26"/>
        <v>11676.928498450001</v>
      </c>
      <c r="L64" s="9">
        <f t="shared" si="27"/>
        <v>3611.7130998041248</v>
      </c>
      <c r="M64" s="10">
        <f>J64*Sheet2!$B$16</f>
        <v>63373.492193750004</v>
      </c>
      <c r="N64" s="10">
        <f t="shared" si="28"/>
        <v>152096.381265</v>
      </c>
      <c r="O64" s="11">
        <f t="shared" si="29"/>
        <v>554.94277189000002</v>
      </c>
      <c r="P64" s="11">
        <f t="shared" si="30"/>
        <v>271.4586158175</v>
      </c>
      <c r="Q64" s="12">
        <f t="shared" si="31"/>
        <v>118.52418437102112</v>
      </c>
      <c r="R64" s="11">
        <f t="shared" si="32"/>
        <v>342.30433306250001</v>
      </c>
      <c r="S64" s="12">
        <f t="shared" si="33"/>
        <v>284.03976573271274</v>
      </c>
      <c r="AG64" s="16">
        <f t="shared" si="18"/>
        <v>74.924326560000011</v>
      </c>
    </row>
    <row r="65" spans="1:33" x14ac:dyDescent="0.15">
      <c r="A65" t="s">
        <v>94</v>
      </c>
      <c r="B65">
        <v>73300.47</v>
      </c>
      <c r="D65" s="10">
        <f t="shared" si="19"/>
        <v>2020.000077161855</v>
      </c>
      <c r="E65" s="10">
        <f t="shared" si="20"/>
        <v>2020000.0771618551</v>
      </c>
      <c r="F65" s="10">
        <f t="shared" si="21"/>
        <v>1454400.0555565355</v>
      </c>
      <c r="G65" s="10">
        <f t="shared" si="22"/>
        <v>90900.003472283468</v>
      </c>
      <c r="H65" s="10">
        <f t="shared" si="23"/>
        <v>470660.01797871228</v>
      </c>
      <c r="I65" s="10">
        <f t="shared" si="24"/>
        <v>4040.0001543237104</v>
      </c>
      <c r="J65" s="8">
        <f t="shared" si="25"/>
        <v>88285.834835625006</v>
      </c>
      <c r="K65" s="9">
        <f t="shared" si="26"/>
        <v>11619.407253225001</v>
      </c>
      <c r="L65" s="9">
        <f t="shared" si="27"/>
        <v>3593.9215859720634</v>
      </c>
      <c r="M65" s="10">
        <f>J65*Sheet2!$B$16</f>
        <v>63061.310596875002</v>
      </c>
      <c r="N65" s="10">
        <f t="shared" si="28"/>
        <v>151347.14543249999</v>
      </c>
      <c r="O65" s="11">
        <f t="shared" si="29"/>
        <v>552.20909074500003</v>
      </c>
      <c r="P65" s="11">
        <f t="shared" si="30"/>
        <v>270.12139450875003</v>
      </c>
      <c r="Q65" s="12">
        <f t="shared" si="31"/>
        <v>117.94032717987676</v>
      </c>
      <c r="R65" s="11">
        <f t="shared" si="32"/>
        <v>340.61812153125004</v>
      </c>
      <c r="S65" s="12">
        <f t="shared" si="33"/>
        <v>282.64056893018619</v>
      </c>
      <c r="AG65" s="16">
        <f t="shared" si="18"/>
        <v>74.924326559999983</v>
      </c>
    </row>
    <row r="66" spans="1:33" x14ac:dyDescent="0.15">
      <c r="A66" t="s">
        <v>95</v>
      </c>
      <c r="B66">
        <v>71740.11</v>
      </c>
      <c r="D66" s="10">
        <f t="shared" si="19"/>
        <v>1976.9999801583804</v>
      </c>
      <c r="E66" s="10">
        <f t="shared" si="20"/>
        <v>1976999.9801583805</v>
      </c>
      <c r="F66" s="10">
        <f t="shared" si="21"/>
        <v>1423439.9857140339</v>
      </c>
      <c r="G66" s="10">
        <f t="shared" si="22"/>
        <v>88964.999107127122</v>
      </c>
      <c r="H66" s="10">
        <f t="shared" si="23"/>
        <v>460640.99537690269</v>
      </c>
      <c r="I66" s="10">
        <f t="shared" si="24"/>
        <v>3953.9999603167612</v>
      </c>
      <c r="J66" s="8">
        <f t="shared" si="25"/>
        <v>86406.478738125006</v>
      </c>
      <c r="K66" s="9">
        <f t="shared" si="26"/>
        <v>11372.062886925005</v>
      </c>
      <c r="L66" s="9">
        <f t="shared" si="27"/>
        <v>3517.4171449243131</v>
      </c>
      <c r="M66" s="10">
        <f>J66*Sheet2!$B$16</f>
        <v>61718.913384375002</v>
      </c>
      <c r="N66" s="10">
        <f t="shared" si="28"/>
        <v>148125.39212249999</v>
      </c>
      <c r="O66" s="11">
        <f t="shared" si="29"/>
        <v>540.45411868500003</v>
      </c>
      <c r="P66" s="11">
        <f t="shared" si="30"/>
        <v>264.37127286375005</v>
      </c>
      <c r="Q66" s="12">
        <f t="shared" si="31"/>
        <v>115.42971068698945</v>
      </c>
      <c r="R66" s="11">
        <f t="shared" si="32"/>
        <v>333.36732365625005</v>
      </c>
      <c r="S66" s="12">
        <f t="shared" si="33"/>
        <v>276.62394941688831</v>
      </c>
      <c r="AG66" s="16">
        <f t="shared" si="18"/>
        <v>74.924326559999997</v>
      </c>
    </row>
    <row r="67" spans="1:33" x14ac:dyDescent="0.15">
      <c r="A67" t="s">
        <v>96</v>
      </c>
      <c r="B67">
        <v>71594.960000000006</v>
      </c>
      <c r="D67" s="10">
        <f t="shared" si="19"/>
        <v>1972.9999647260095</v>
      </c>
      <c r="E67" s="10">
        <f t="shared" si="20"/>
        <v>1972999.9647260094</v>
      </c>
      <c r="F67" s="10">
        <f t="shared" si="21"/>
        <v>1420559.9746027268</v>
      </c>
      <c r="G67" s="10">
        <f t="shared" si="22"/>
        <v>88784.998412670422</v>
      </c>
      <c r="H67" s="10">
        <f t="shared" si="23"/>
        <v>459708.99178116024</v>
      </c>
      <c r="I67" s="10">
        <f t="shared" si="24"/>
        <v>3945.9999294520189</v>
      </c>
      <c r="J67" s="8">
        <f t="shared" si="25"/>
        <v>86231.654634999999</v>
      </c>
      <c r="K67" s="9">
        <f t="shared" si="26"/>
        <v>11349.054071799999</v>
      </c>
      <c r="L67" s="9">
        <f t="shared" si="27"/>
        <v>3510.3004413315007</v>
      </c>
      <c r="M67" s="10">
        <f>J67*Sheet2!$B$16</f>
        <v>61594.039024999998</v>
      </c>
      <c r="N67" s="10">
        <f t="shared" si="28"/>
        <v>147825.69365999999</v>
      </c>
      <c r="O67" s="11">
        <f t="shared" si="29"/>
        <v>539.36063116000003</v>
      </c>
      <c r="P67" s="11">
        <f t="shared" si="30"/>
        <v>263.83637697</v>
      </c>
      <c r="Q67" s="12">
        <f t="shared" si="31"/>
        <v>115.19616459253521</v>
      </c>
      <c r="R67" s="11">
        <f t="shared" si="32"/>
        <v>332.69282974999999</v>
      </c>
      <c r="S67" s="12">
        <f t="shared" si="33"/>
        <v>276.06426298404256</v>
      </c>
      <c r="AG67" s="16">
        <f t="shared" si="18"/>
        <v>74.924326559999983</v>
      </c>
    </row>
    <row r="68" spans="1:33" x14ac:dyDescent="0.15">
      <c r="A68" t="s">
        <v>97</v>
      </c>
      <c r="B68">
        <v>70578.92</v>
      </c>
      <c r="D68" s="10">
        <f t="shared" ref="D68:D103" si="34">B68/80/0.453592</f>
        <v>1945.0001322774651</v>
      </c>
      <c r="E68" s="10">
        <f t="shared" ref="E68:E99" si="35">D68*1000</f>
        <v>1945000.1322774652</v>
      </c>
      <c r="F68" s="10">
        <f t="shared" ref="F68:F99" si="36">E68*0.72</f>
        <v>1400400.0952397748</v>
      </c>
      <c r="G68" s="10">
        <f t="shared" ref="G68:G103" si="37">E68*0.045</f>
        <v>87525.005952485924</v>
      </c>
      <c r="H68" s="10">
        <f t="shared" ref="H68:H103" si="38">E68*0.233</f>
        <v>453185.03082064941</v>
      </c>
      <c r="I68" s="10">
        <f t="shared" ref="I68:I103" si="39">E68*0.002</f>
        <v>3890.0002645549303</v>
      </c>
      <c r="J68" s="8">
        <f t="shared" ref="J68:J99" si="40">(F68/1000*111+G68/1000*51+H68/1000*60+I68/250*20)*0.453592</f>
        <v>85007.897957499998</v>
      </c>
      <c r="K68" s="9">
        <f t="shared" ref="K68:K103" si="41">(F68/1000*14.3+G68/1000*6.5+H68/1000*8.9+I68/250*2.4)*0.453592</f>
        <v>11187.993951099999</v>
      </c>
      <c r="L68" s="9">
        <f t="shared" ref="L68:L103" si="42">(F68/1000*12.1+G68/1000*5.5+H68/1000*7.6+I68/250*2)*365*0.453592/1000</f>
        <v>3460.4840064817499</v>
      </c>
      <c r="M68" s="10">
        <f>J68*Sheet2!$B$16</f>
        <v>60719.927112500001</v>
      </c>
      <c r="N68" s="10">
        <f t="shared" ref="N68:N99" si="43">J68+M68</f>
        <v>145727.82506999999</v>
      </c>
      <c r="O68" s="11">
        <f t="shared" ref="O68:O103" si="44">(F68/1000*0.72+G68/1000*0.3+H68/1000*0.3+I68/250*0.11)*0.453592</f>
        <v>531.70629382000004</v>
      </c>
      <c r="P68" s="11">
        <f t="shared" ref="P68:P103" si="45">(F68/1000*0.37+G68/1000*0.11+H68/1000*0.1+I68/250*0.02)*0.453592</f>
        <v>260.09214256499996</v>
      </c>
      <c r="Q68" s="12">
        <f t="shared" ref="Q68:Q99" si="46">P68*$AC$4</f>
        <v>113.56135802133801</v>
      </c>
      <c r="R68" s="11">
        <f t="shared" ref="R68:R103" si="47">(F68/1000*0.4+G68/1000*0.24+H68/1000*0.31+I68/250*0.09)*0.453592</f>
        <v>327.97141887499998</v>
      </c>
      <c r="S68" s="12">
        <f t="shared" ref="S68:S99" si="48">R68*$AC$10</f>
        <v>272.14649651329785</v>
      </c>
      <c r="AG68" s="16">
        <f t="shared" si="18"/>
        <v>74.924326559999997</v>
      </c>
    </row>
    <row r="69" spans="1:33" x14ac:dyDescent="0.15">
      <c r="A69" t="s">
        <v>98</v>
      </c>
      <c r="B69">
        <v>69091.13</v>
      </c>
      <c r="D69" s="10">
        <f t="shared" si="34"/>
        <v>1903.9999052011501</v>
      </c>
      <c r="E69" s="10">
        <f t="shared" si="35"/>
        <v>1903999.9052011501</v>
      </c>
      <c r="F69" s="10">
        <f t="shared" si="36"/>
        <v>1370879.9317448281</v>
      </c>
      <c r="G69" s="10">
        <f t="shared" si="37"/>
        <v>85679.995734051758</v>
      </c>
      <c r="H69" s="10">
        <f t="shared" si="38"/>
        <v>443631.97791186802</v>
      </c>
      <c r="I69" s="10">
        <f t="shared" si="39"/>
        <v>3807.9998104023002</v>
      </c>
      <c r="J69" s="8">
        <f t="shared" si="40"/>
        <v>83215.947889375006</v>
      </c>
      <c r="K69" s="9">
        <f t="shared" si="41"/>
        <v>10952.153199775001</v>
      </c>
      <c r="L69" s="9">
        <f t="shared" si="42"/>
        <v>3387.5376720804366</v>
      </c>
      <c r="M69" s="10">
        <f>J69*Sheet2!$B$16</f>
        <v>59439.962778125002</v>
      </c>
      <c r="N69" s="10">
        <f t="shared" si="43"/>
        <v>142655.91066749999</v>
      </c>
      <c r="O69" s="11">
        <f t="shared" si="44"/>
        <v>520.49802785500003</v>
      </c>
      <c r="P69" s="11">
        <f t="shared" si="45"/>
        <v>254.60945044125003</v>
      </c>
      <c r="Q69" s="12">
        <f t="shared" si="46"/>
        <v>111.16750653068662</v>
      </c>
      <c r="R69" s="11">
        <f t="shared" si="47"/>
        <v>321.05784471875006</v>
      </c>
      <c r="S69" s="12">
        <f t="shared" si="48"/>
        <v>266.40970093683512</v>
      </c>
      <c r="AG69" s="16">
        <f t="shared" ref="AG69:AG103" si="49">(J69+M69)/D69</f>
        <v>74.924326559999983</v>
      </c>
    </row>
    <row r="70" spans="1:33" x14ac:dyDescent="0.15">
      <c r="A70" t="s">
        <v>99</v>
      </c>
      <c r="B70">
        <v>67385.63</v>
      </c>
      <c r="D70" s="10">
        <f t="shared" si="34"/>
        <v>1857.000068343357</v>
      </c>
      <c r="E70" s="10">
        <f t="shared" si="35"/>
        <v>1857000.068343357</v>
      </c>
      <c r="F70" s="10">
        <f t="shared" si="36"/>
        <v>1337040.0492072171</v>
      </c>
      <c r="G70" s="10">
        <f t="shared" si="37"/>
        <v>83565.003075451066</v>
      </c>
      <c r="H70" s="10">
        <f t="shared" si="38"/>
        <v>432681.01592400222</v>
      </c>
      <c r="I70" s="10">
        <f t="shared" si="39"/>
        <v>3714.0001366867141</v>
      </c>
      <c r="J70" s="8">
        <f t="shared" si="40"/>
        <v>81161.779733125004</v>
      </c>
      <c r="K70" s="9">
        <f t="shared" si="41"/>
        <v>10681.801603525</v>
      </c>
      <c r="L70" s="9">
        <f t="shared" si="42"/>
        <v>3303.9170177398119</v>
      </c>
      <c r="M70" s="10">
        <f>J70*Sheet2!$B$16</f>
        <v>57972.699809375001</v>
      </c>
      <c r="N70" s="10">
        <f t="shared" si="43"/>
        <v>139134.47954249999</v>
      </c>
      <c r="O70" s="11">
        <f t="shared" si="44"/>
        <v>507.64964360500005</v>
      </c>
      <c r="P70" s="11">
        <f t="shared" si="45"/>
        <v>248.32446975374995</v>
      </c>
      <c r="Q70" s="12">
        <f t="shared" si="46"/>
        <v>108.42336003332744</v>
      </c>
      <c r="R70" s="11">
        <f t="shared" si="47"/>
        <v>313.13259940624999</v>
      </c>
      <c r="S70" s="12">
        <f t="shared" si="48"/>
        <v>259.83343354986698</v>
      </c>
      <c r="AG70" s="16">
        <f t="shared" si="49"/>
        <v>74.924326559999997</v>
      </c>
    </row>
    <row r="71" spans="1:33" x14ac:dyDescent="0.15">
      <c r="A71" t="s">
        <v>100</v>
      </c>
      <c r="B71">
        <v>66950.179999999993</v>
      </c>
      <c r="D71" s="10">
        <f t="shared" si="34"/>
        <v>1845.0000220462439</v>
      </c>
      <c r="E71" s="10">
        <f t="shared" si="35"/>
        <v>1845000.0220462438</v>
      </c>
      <c r="F71" s="10">
        <f t="shared" si="36"/>
        <v>1328400.0158732955</v>
      </c>
      <c r="G71" s="10">
        <f t="shared" si="37"/>
        <v>83025.000992080968</v>
      </c>
      <c r="H71" s="10">
        <f t="shared" si="38"/>
        <v>429885.00513677479</v>
      </c>
      <c r="I71" s="10">
        <f t="shared" si="39"/>
        <v>3690.0000440924878</v>
      </c>
      <c r="J71" s="8">
        <f t="shared" si="40"/>
        <v>80637.307423749968</v>
      </c>
      <c r="K71" s="9">
        <f t="shared" si="41"/>
        <v>10612.775158149998</v>
      </c>
      <c r="L71" s="9">
        <f t="shared" si="42"/>
        <v>3282.5669069613741</v>
      </c>
      <c r="M71" s="10">
        <f>J71*Sheet2!$B$16</f>
        <v>57598.076731249981</v>
      </c>
      <c r="N71" s="10">
        <f t="shared" si="43"/>
        <v>138235.38415499995</v>
      </c>
      <c r="O71" s="11">
        <f t="shared" si="44"/>
        <v>504.36918102999988</v>
      </c>
      <c r="P71" s="11">
        <f t="shared" si="45"/>
        <v>246.71978207249987</v>
      </c>
      <c r="Q71" s="12">
        <f t="shared" si="46"/>
        <v>107.72272174996472</v>
      </c>
      <c r="R71" s="11">
        <f t="shared" si="47"/>
        <v>311.10911768749986</v>
      </c>
      <c r="S71" s="12">
        <f t="shared" si="48"/>
        <v>258.15437425132967</v>
      </c>
      <c r="AG71" s="16">
        <f t="shared" si="49"/>
        <v>74.924326559999983</v>
      </c>
    </row>
    <row r="72" spans="1:33" x14ac:dyDescent="0.15">
      <c r="A72" t="s">
        <v>101</v>
      </c>
      <c r="B72">
        <v>66768.740000000005</v>
      </c>
      <c r="D72" s="10">
        <f t="shared" si="34"/>
        <v>1839.9999338612677</v>
      </c>
      <c r="E72" s="10">
        <f t="shared" si="35"/>
        <v>1839999.9338612678</v>
      </c>
      <c r="F72" s="10">
        <f t="shared" si="36"/>
        <v>1324799.9523801128</v>
      </c>
      <c r="G72" s="10">
        <f t="shared" si="37"/>
        <v>82799.997023757052</v>
      </c>
      <c r="H72" s="10">
        <f t="shared" si="38"/>
        <v>428719.98458967538</v>
      </c>
      <c r="I72" s="10">
        <f t="shared" si="39"/>
        <v>3679.9998677225358</v>
      </c>
      <c r="J72" s="8">
        <f t="shared" si="40"/>
        <v>80418.774283750026</v>
      </c>
      <c r="K72" s="9">
        <f t="shared" si="41"/>
        <v>10584.013742950003</v>
      </c>
      <c r="L72" s="9">
        <f t="shared" si="42"/>
        <v>3273.6709048953758</v>
      </c>
      <c r="M72" s="10">
        <f>J72*Sheet2!$B$16</f>
        <v>57441.981631250019</v>
      </c>
      <c r="N72" s="10">
        <f t="shared" si="43"/>
        <v>137860.75591500005</v>
      </c>
      <c r="O72" s="11">
        <f t="shared" si="44"/>
        <v>503.0023027900001</v>
      </c>
      <c r="P72" s="11">
        <f t="shared" si="45"/>
        <v>246.05115299250008</v>
      </c>
      <c r="Q72" s="12">
        <f t="shared" si="46"/>
        <v>107.43078510940144</v>
      </c>
      <c r="R72" s="11">
        <f t="shared" si="47"/>
        <v>310.26598868750006</v>
      </c>
      <c r="S72" s="12">
        <f t="shared" si="48"/>
        <v>257.45475657047876</v>
      </c>
      <c r="AG72" s="16">
        <f t="shared" si="49"/>
        <v>74.924326560000011</v>
      </c>
    </row>
    <row r="73" spans="1:33" x14ac:dyDescent="0.15">
      <c r="A73" t="s">
        <v>102</v>
      </c>
      <c r="B73">
        <v>66514.73</v>
      </c>
      <c r="D73" s="10">
        <f t="shared" si="34"/>
        <v>1832.9999757491314</v>
      </c>
      <c r="E73" s="10">
        <f t="shared" si="35"/>
        <v>1832999.9757491313</v>
      </c>
      <c r="F73" s="10">
        <f t="shared" si="36"/>
        <v>1319759.9825393744</v>
      </c>
      <c r="G73" s="10">
        <f t="shared" si="37"/>
        <v>82484.998908710899</v>
      </c>
      <c r="H73" s="10">
        <f t="shared" si="38"/>
        <v>427088.9943495476</v>
      </c>
      <c r="I73" s="10">
        <f t="shared" si="39"/>
        <v>3665.9999514982628</v>
      </c>
      <c r="J73" s="8">
        <f t="shared" si="40"/>
        <v>80112.835114374975</v>
      </c>
      <c r="K73" s="9">
        <f t="shared" si="41"/>
        <v>10543.748712774999</v>
      </c>
      <c r="L73" s="9">
        <f t="shared" si="42"/>
        <v>3261.2167961829364</v>
      </c>
      <c r="M73" s="10">
        <f>J73*Sheet2!$B$16</f>
        <v>57223.453653124983</v>
      </c>
      <c r="N73" s="10">
        <f t="shared" si="43"/>
        <v>137336.28876749997</v>
      </c>
      <c r="O73" s="11">
        <f t="shared" si="44"/>
        <v>501.08871845499993</v>
      </c>
      <c r="P73" s="11">
        <f t="shared" si="45"/>
        <v>245.11509439124993</v>
      </c>
      <c r="Q73" s="12">
        <f t="shared" si="46"/>
        <v>107.02208346660207</v>
      </c>
      <c r="R73" s="11">
        <f t="shared" si="47"/>
        <v>309.08563596874995</v>
      </c>
      <c r="S73" s="12">
        <f t="shared" si="48"/>
        <v>256.47531495279253</v>
      </c>
      <c r="AG73" s="16">
        <f t="shared" si="49"/>
        <v>74.924326559999983</v>
      </c>
    </row>
    <row r="74" spans="1:33" x14ac:dyDescent="0.15">
      <c r="A74" t="s">
        <v>103</v>
      </c>
      <c r="B74">
        <v>65934.13</v>
      </c>
      <c r="D74" s="10">
        <f t="shared" si="34"/>
        <v>1816.9999140196478</v>
      </c>
      <c r="E74" s="10">
        <f t="shared" si="35"/>
        <v>1816999.9140196478</v>
      </c>
      <c r="F74" s="10">
        <f t="shared" si="36"/>
        <v>1308239.9380941463</v>
      </c>
      <c r="G74" s="10">
        <f t="shared" si="37"/>
        <v>81764.996130884145</v>
      </c>
      <c r="H74" s="10">
        <f t="shared" si="38"/>
        <v>423360.97996657796</v>
      </c>
      <c r="I74" s="10">
        <f t="shared" si="39"/>
        <v>3633.9998280392956</v>
      </c>
      <c r="J74" s="8">
        <f t="shared" si="40"/>
        <v>79413.53870187499</v>
      </c>
      <c r="K74" s="9">
        <f t="shared" si="41"/>
        <v>10451.713452275</v>
      </c>
      <c r="L74" s="9">
        <f t="shared" si="42"/>
        <v>3232.7499818116876</v>
      </c>
      <c r="M74" s="10">
        <f>J74*Sheet2!$B$16</f>
        <v>56723.956215624996</v>
      </c>
      <c r="N74" s="10">
        <f t="shared" si="43"/>
        <v>136137.49491749998</v>
      </c>
      <c r="O74" s="11">
        <f t="shared" si="44"/>
        <v>496.71476835499999</v>
      </c>
      <c r="P74" s="11">
        <f t="shared" si="45"/>
        <v>242.97551081625005</v>
      </c>
      <c r="Q74" s="12">
        <f t="shared" si="46"/>
        <v>106.08789908878522</v>
      </c>
      <c r="R74" s="11">
        <f t="shared" si="47"/>
        <v>306.38766034375004</v>
      </c>
      <c r="S74" s="12">
        <f t="shared" si="48"/>
        <v>254.23656922140961</v>
      </c>
      <c r="AG74" s="16">
        <f t="shared" si="49"/>
        <v>74.924326559999983</v>
      </c>
    </row>
    <row r="75" spans="1:33" x14ac:dyDescent="0.15">
      <c r="A75" t="s">
        <v>104</v>
      </c>
      <c r="B75">
        <v>65788.98</v>
      </c>
      <c r="D75" s="10">
        <f t="shared" si="34"/>
        <v>1812.9998985872764</v>
      </c>
      <c r="E75" s="10">
        <f t="shared" si="35"/>
        <v>1812999.8985872765</v>
      </c>
      <c r="F75" s="10">
        <f t="shared" si="36"/>
        <v>1305359.9269828389</v>
      </c>
      <c r="G75" s="10">
        <f t="shared" si="37"/>
        <v>81584.995436427431</v>
      </c>
      <c r="H75" s="10">
        <f t="shared" si="38"/>
        <v>422428.97637083544</v>
      </c>
      <c r="I75" s="10">
        <f t="shared" si="39"/>
        <v>3625.9997971745529</v>
      </c>
      <c r="J75" s="8">
        <f t="shared" si="40"/>
        <v>79238.714598749983</v>
      </c>
      <c r="K75" s="9">
        <f t="shared" si="41"/>
        <v>10428.704637149998</v>
      </c>
      <c r="L75" s="9">
        <f t="shared" si="42"/>
        <v>3225.6332782188747</v>
      </c>
      <c r="M75" s="10">
        <f>J75*Sheet2!$B$16</f>
        <v>56599.081856249992</v>
      </c>
      <c r="N75" s="10">
        <f t="shared" si="43"/>
        <v>135837.79645499997</v>
      </c>
      <c r="O75" s="11">
        <f t="shared" si="44"/>
        <v>495.62128082999982</v>
      </c>
      <c r="P75" s="11">
        <f t="shared" si="45"/>
        <v>242.44061492249989</v>
      </c>
      <c r="Q75" s="12">
        <f t="shared" si="46"/>
        <v>105.85435299433094</v>
      </c>
      <c r="R75" s="11">
        <f t="shared" si="47"/>
        <v>305.71316643749998</v>
      </c>
      <c r="S75" s="12">
        <f t="shared" si="48"/>
        <v>253.6768827885638</v>
      </c>
      <c r="AG75" s="16">
        <f t="shared" si="49"/>
        <v>74.924326559999997</v>
      </c>
    </row>
    <row r="76" spans="1:33" x14ac:dyDescent="0.15">
      <c r="A76" t="s">
        <v>105</v>
      </c>
      <c r="B76">
        <v>64990.66</v>
      </c>
      <c r="D76" s="10">
        <f t="shared" si="34"/>
        <v>1790.999951498263</v>
      </c>
      <c r="E76" s="10">
        <f t="shared" si="35"/>
        <v>1790999.951498263</v>
      </c>
      <c r="F76" s="10">
        <f t="shared" si="36"/>
        <v>1289519.9650787495</v>
      </c>
      <c r="G76" s="10">
        <f t="shared" si="37"/>
        <v>80594.997817421841</v>
      </c>
      <c r="H76" s="10">
        <f t="shared" si="38"/>
        <v>417302.98869909532</v>
      </c>
      <c r="I76" s="10">
        <f t="shared" si="39"/>
        <v>3581.9999029965261</v>
      </c>
      <c r="J76" s="8">
        <f t="shared" si="40"/>
        <v>78277.188053750011</v>
      </c>
      <c r="K76" s="9">
        <f t="shared" si="41"/>
        <v>10302.156946550003</v>
      </c>
      <c r="L76" s="9">
        <f t="shared" si="42"/>
        <v>3186.4916536083751</v>
      </c>
      <c r="M76" s="10">
        <f>J76*Sheet2!$B$16</f>
        <v>55912.277181250007</v>
      </c>
      <c r="N76" s="10">
        <f t="shared" si="43"/>
        <v>134189.46523500001</v>
      </c>
      <c r="O76" s="11">
        <f t="shared" si="44"/>
        <v>489.60713711</v>
      </c>
      <c r="P76" s="11">
        <f t="shared" si="45"/>
        <v>239.49870593250006</v>
      </c>
      <c r="Q76" s="12">
        <f t="shared" si="46"/>
        <v>104.56985751982397</v>
      </c>
      <c r="R76" s="11">
        <f t="shared" si="47"/>
        <v>302.00347318750005</v>
      </c>
      <c r="S76" s="12">
        <f t="shared" si="48"/>
        <v>250.59862668750003</v>
      </c>
      <c r="AG76" s="16">
        <f t="shared" si="49"/>
        <v>74.924326559999997</v>
      </c>
    </row>
    <row r="77" spans="1:33" x14ac:dyDescent="0.15">
      <c r="A77" t="s">
        <v>106</v>
      </c>
      <c r="B77">
        <v>64845.51</v>
      </c>
      <c r="D77" s="10">
        <f t="shared" si="34"/>
        <v>1786.9999360658919</v>
      </c>
      <c r="E77" s="10">
        <f t="shared" si="35"/>
        <v>1786999.936065892</v>
      </c>
      <c r="F77" s="10">
        <f t="shared" si="36"/>
        <v>1286639.9539674423</v>
      </c>
      <c r="G77" s="10">
        <f t="shared" si="37"/>
        <v>80414.997122965142</v>
      </c>
      <c r="H77" s="10">
        <f t="shared" si="38"/>
        <v>416370.98510335287</v>
      </c>
      <c r="I77" s="10">
        <f t="shared" si="39"/>
        <v>3573.9998721317838</v>
      </c>
      <c r="J77" s="8">
        <f t="shared" si="40"/>
        <v>78102.363950625018</v>
      </c>
      <c r="K77" s="9">
        <f t="shared" si="41"/>
        <v>10279.148131425003</v>
      </c>
      <c r="L77" s="9">
        <f t="shared" si="42"/>
        <v>3179.3749500155632</v>
      </c>
      <c r="M77" s="10">
        <f>J77*Sheet2!$B$16</f>
        <v>55787.402821875017</v>
      </c>
      <c r="N77" s="10">
        <f t="shared" si="43"/>
        <v>133889.76677250004</v>
      </c>
      <c r="O77" s="11">
        <f t="shared" si="44"/>
        <v>488.51364958500005</v>
      </c>
      <c r="P77" s="11">
        <f t="shared" si="45"/>
        <v>238.96381003875004</v>
      </c>
      <c r="Q77" s="12">
        <f t="shared" si="46"/>
        <v>104.33631142536973</v>
      </c>
      <c r="R77" s="11">
        <f t="shared" si="47"/>
        <v>301.3289792812501</v>
      </c>
      <c r="S77" s="12">
        <f t="shared" si="48"/>
        <v>250.03894025465434</v>
      </c>
      <c r="AG77" s="16">
        <f t="shared" si="49"/>
        <v>74.924326560000011</v>
      </c>
    </row>
    <row r="78" spans="1:33" x14ac:dyDescent="0.15">
      <c r="A78" t="s">
        <v>107</v>
      </c>
      <c r="B78">
        <v>63865.75</v>
      </c>
      <c r="D78" s="10">
        <f t="shared" si="34"/>
        <v>1759.9999007919012</v>
      </c>
      <c r="E78" s="10">
        <f t="shared" si="35"/>
        <v>1759999.9007919012</v>
      </c>
      <c r="F78" s="10">
        <f t="shared" si="36"/>
        <v>1267199.9285701688</v>
      </c>
      <c r="G78" s="10">
        <f t="shared" si="37"/>
        <v>79199.995535635549</v>
      </c>
      <c r="H78" s="10">
        <f t="shared" si="38"/>
        <v>410079.97688451299</v>
      </c>
      <c r="I78" s="10">
        <f t="shared" si="39"/>
        <v>3519.9998015838023</v>
      </c>
      <c r="J78" s="8">
        <f t="shared" si="40"/>
        <v>76922.304265625004</v>
      </c>
      <c r="K78" s="9">
        <f t="shared" si="41"/>
        <v>10123.839025625</v>
      </c>
      <c r="L78" s="9">
        <f t="shared" si="42"/>
        <v>3131.3373233390621</v>
      </c>
      <c r="M78" s="10">
        <f>J78*Sheet2!$B$16</f>
        <v>54944.503046875005</v>
      </c>
      <c r="N78" s="10">
        <f t="shared" si="43"/>
        <v>131866.80731250002</v>
      </c>
      <c r="O78" s="11">
        <f t="shared" si="44"/>
        <v>481.132627625</v>
      </c>
      <c r="P78" s="11">
        <f t="shared" si="45"/>
        <v>235.35327196874999</v>
      </c>
      <c r="Q78" s="12">
        <f t="shared" si="46"/>
        <v>102.75987931029928</v>
      </c>
      <c r="R78" s="11">
        <f t="shared" si="47"/>
        <v>296.77615703125008</v>
      </c>
      <c r="S78" s="12">
        <f t="shared" si="48"/>
        <v>246.26106647273943</v>
      </c>
      <c r="AG78" s="16">
        <f t="shared" si="49"/>
        <v>74.924326560000011</v>
      </c>
    </row>
    <row r="79" spans="1:33" x14ac:dyDescent="0.15">
      <c r="A79" t="s">
        <v>108</v>
      </c>
      <c r="B79">
        <v>63793.18</v>
      </c>
      <c r="D79" s="10">
        <f t="shared" si="34"/>
        <v>1758.000030864742</v>
      </c>
      <c r="E79" s="10">
        <f t="shared" si="35"/>
        <v>1758000.0308647421</v>
      </c>
      <c r="F79" s="10">
        <f t="shared" si="36"/>
        <v>1265760.0222226144</v>
      </c>
      <c r="G79" s="10">
        <f t="shared" si="37"/>
        <v>79110.001388913399</v>
      </c>
      <c r="H79" s="10">
        <f t="shared" si="38"/>
        <v>409614.00719148491</v>
      </c>
      <c r="I79" s="10">
        <f t="shared" si="39"/>
        <v>3516.0000617294845</v>
      </c>
      <c r="J79" s="8">
        <f t="shared" si="40"/>
        <v>76834.898236250025</v>
      </c>
      <c r="K79" s="9">
        <f t="shared" si="41"/>
        <v>10112.335410650001</v>
      </c>
      <c r="L79" s="9">
        <f t="shared" si="42"/>
        <v>3127.7792166926256</v>
      </c>
      <c r="M79" s="10">
        <f>J79*Sheet2!$B$16</f>
        <v>54882.070168750019</v>
      </c>
      <c r="N79" s="10">
        <f t="shared" si="43"/>
        <v>131716.96840500005</v>
      </c>
      <c r="O79" s="11">
        <f t="shared" si="44"/>
        <v>480.58592153000012</v>
      </c>
      <c r="P79" s="11">
        <f t="shared" si="45"/>
        <v>235.08584244750008</v>
      </c>
      <c r="Q79" s="12">
        <f t="shared" si="46"/>
        <v>102.64311430806342</v>
      </c>
      <c r="R79" s="11">
        <f t="shared" si="47"/>
        <v>296.43893331250007</v>
      </c>
      <c r="S79" s="12">
        <f t="shared" si="48"/>
        <v>245.9812425359043</v>
      </c>
      <c r="AG79" s="16">
        <f t="shared" si="49"/>
        <v>74.924326560000026</v>
      </c>
    </row>
    <row r="80" spans="1:33" x14ac:dyDescent="0.15">
      <c r="A80" t="s">
        <v>109</v>
      </c>
      <c r="B80">
        <v>63502.879999999997</v>
      </c>
      <c r="D80" s="10">
        <f t="shared" si="34"/>
        <v>1750</v>
      </c>
      <c r="E80" s="10">
        <f t="shared" si="35"/>
        <v>1750000</v>
      </c>
      <c r="F80" s="10">
        <f t="shared" si="36"/>
        <v>1260000</v>
      </c>
      <c r="G80" s="10">
        <f t="shared" si="37"/>
        <v>78750</v>
      </c>
      <c r="H80" s="10">
        <f t="shared" si="38"/>
        <v>407750</v>
      </c>
      <c r="I80" s="10">
        <f t="shared" si="39"/>
        <v>3500</v>
      </c>
      <c r="J80" s="8">
        <f t="shared" si="40"/>
        <v>76485.250029999996</v>
      </c>
      <c r="K80" s="9">
        <f t="shared" si="41"/>
        <v>10066.317780399999</v>
      </c>
      <c r="L80" s="9">
        <f t="shared" si="42"/>
        <v>3113.5458095070003</v>
      </c>
      <c r="M80" s="10">
        <f>J80*Sheet2!$B$16</f>
        <v>54632.321449999996</v>
      </c>
      <c r="N80" s="10">
        <f t="shared" si="43"/>
        <v>131117.57147999998</v>
      </c>
      <c r="O80" s="11">
        <f t="shared" si="44"/>
        <v>478.39894647999989</v>
      </c>
      <c r="P80" s="11">
        <f t="shared" si="45"/>
        <v>234.01605066000002</v>
      </c>
      <c r="Q80" s="12">
        <f t="shared" si="46"/>
        <v>102.17602211915494</v>
      </c>
      <c r="R80" s="11">
        <f t="shared" si="47"/>
        <v>295.0899455</v>
      </c>
      <c r="S80" s="12">
        <f t="shared" si="48"/>
        <v>244.86186967021277</v>
      </c>
      <c r="AG80" s="16">
        <f t="shared" si="49"/>
        <v>74.924326559999997</v>
      </c>
    </row>
    <row r="81" spans="1:33" x14ac:dyDescent="0.15">
      <c r="A81" t="s">
        <v>110</v>
      </c>
      <c r="B81">
        <v>62269.11</v>
      </c>
      <c r="D81" s="10">
        <f t="shared" si="34"/>
        <v>1716.0000066138732</v>
      </c>
      <c r="E81" s="10">
        <f t="shared" si="35"/>
        <v>1716000.0066138732</v>
      </c>
      <c r="F81" s="10">
        <f t="shared" si="36"/>
        <v>1235520.0047619885</v>
      </c>
      <c r="G81" s="10">
        <f t="shared" si="37"/>
        <v>77220.000297624283</v>
      </c>
      <c r="H81" s="10">
        <f t="shared" si="38"/>
        <v>399828.00154103246</v>
      </c>
      <c r="I81" s="10">
        <f t="shared" si="39"/>
        <v>3432.0000132277464</v>
      </c>
      <c r="J81" s="8">
        <f t="shared" si="40"/>
        <v>74999.251175624973</v>
      </c>
      <c r="K81" s="9">
        <f t="shared" si="41"/>
        <v>9870.7436444249997</v>
      </c>
      <c r="L81" s="9">
        <f t="shared" si="42"/>
        <v>3053.0540741180621</v>
      </c>
      <c r="M81" s="10">
        <f>J81*Sheet2!$B$16</f>
        <v>53570.893696874984</v>
      </c>
      <c r="N81" s="10">
        <f t="shared" si="43"/>
        <v>128570.14487249995</v>
      </c>
      <c r="O81" s="11">
        <f t="shared" si="44"/>
        <v>469.1043401849999</v>
      </c>
      <c r="P81" s="11">
        <f t="shared" si="45"/>
        <v>229.46945398874993</v>
      </c>
      <c r="Q81" s="12">
        <f t="shared" si="46"/>
        <v>100.19088836128518</v>
      </c>
      <c r="R81" s="11">
        <f t="shared" si="47"/>
        <v>289.35677053124994</v>
      </c>
      <c r="S81" s="12">
        <f t="shared" si="48"/>
        <v>240.10455427061163</v>
      </c>
      <c r="AG81" s="16">
        <f t="shared" si="49"/>
        <v>74.924326559999969</v>
      </c>
    </row>
    <row r="82" spans="1:33" x14ac:dyDescent="0.15">
      <c r="A82" t="s">
        <v>111</v>
      </c>
      <c r="B82">
        <v>62123.96</v>
      </c>
      <c r="D82" s="10">
        <f t="shared" si="34"/>
        <v>1711.9999911815023</v>
      </c>
      <c r="E82" s="10">
        <f t="shared" si="35"/>
        <v>1711999.9911815024</v>
      </c>
      <c r="F82" s="10">
        <f t="shared" si="36"/>
        <v>1232639.9936506816</v>
      </c>
      <c r="G82" s="10">
        <f t="shared" si="37"/>
        <v>77039.999603167598</v>
      </c>
      <c r="H82" s="10">
        <f t="shared" si="38"/>
        <v>398895.99794529006</v>
      </c>
      <c r="I82" s="10">
        <f t="shared" si="39"/>
        <v>3423.9999823630046</v>
      </c>
      <c r="J82" s="8">
        <f t="shared" si="40"/>
        <v>74824.427072499995</v>
      </c>
      <c r="K82" s="9">
        <f t="shared" si="41"/>
        <v>9847.7348292999995</v>
      </c>
      <c r="L82" s="9">
        <f t="shared" si="42"/>
        <v>3045.9373705252497</v>
      </c>
      <c r="M82" s="10">
        <f>J82*Sheet2!$B$16</f>
        <v>53446.019337499994</v>
      </c>
      <c r="N82" s="10">
        <f t="shared" si="43"/>
        <v>128270.44640999999</v>
      </c>
      <c r="O82" s="11">
        <f t="shared" si="44"/>
        <v>468.01085265999995</v>
      </c>
      <c r="P82" s="11">
        <f t="shared" si="45"/>
        <v>228.934558095</v>
      </c>
      <c r="Q82" s="12">
        <f t="shared" si="46"/>
        <v>99.957342266830977</v>
      </c>
      <c r="R82" s="11">
        <f t="shared" si="47"/>
        <v>288.68227662499999</v>
      </c>
      <c r="S82" s="12">
        <f t="shared" si="48"/>
        <v>239.54486783776593</v>
      </c>
      <c r="AG82" s="16">
        <f t="shared" si="49"/>
        <v>74.924326559999997</v>
      </c>
    </row>
    <row r="83" spans="1:33" x14ac:dyDescent="0.15">
      <c r="A83" t="s">
        <v>112</v>
      </c>
      <c r="B83">
        <v>61761.09</v>
      </c>
      <c r="D83" s="10">
        <f t="shared" si="34"/>
        <v>1702.0000903896012</v>
      </c>
      <c r="E83" s="10">
        <f t="shared" si="35"/>
        <v>1702000.0903896012</v>
      </c>
      <c r="F83" s="10">
        <f t="shared" si="36"/>
        <v>1225440.0650805128</v>
      </c>
      <c r="G83" s="10">
        <f t="shared" si="37"/>
        <v>76590.004067532049</v>
      </c>
      <c r="H83" s="10">
        <f t="shared" si="38"/>
        <v>396566.02106077707</v>
      </c>
      <c r="I83" s="10">
        <f t="shared" si="39"/>
        <v>3404.0001807792023</v>
      </c>
      <c r="J83" s="8">
        <f t="shared" si="40"/>
        <v>74387.372836875002</v>
      </c>
      <c r="K83" s="9">
        <f t="shared" si="41"/>
        <v>9790.2135840749997</v>
      </c>
      <c r="L83" s="9">
        <f t="shared" si="42"/>
        <v>3028.1458566931869</v>
      </c>
      <c r="M83" s="10">
        <f>J83*Sheet2!$B$16</f>
        <v>53133.837740625</v>
      </c>
      <c r="N83" s="10">
        <f t="shared" si="43"/>
        <v>127521.21057749999</v>
      </c>
      <c r="O83" s="11">
        <f t="shared" si="44"/>
        <v>465.27717151499985</v>
      </c>
      <c r="P83" s="11">
        <f t="shared" si="45"/>
        <v>227.59733678624997</v>
      </c>
      <c r="Q83" s="12">
        <f t="shared" si="46"/>
        <v>99.373485075686602</v>
      </c>
      <c r="R83" s="11">
        <f t="shared" si="47"/>
        <v>286.99606509374996</v>
      </c>
      <c r="S83" s="12">
        <f t="shared" si="48"/>
        <v>238.14567103523933</v>
      </c>
      <c r="AG83" s="16">
        <f t="shared" si="49"/>
        <v>74.924326559999997</v>
      </c>
    </row>
    <row r="84" spans="1:33" x14ac:dyDescent="0.15">
      <c r="A84" t="s">
        <v>113</v>
      </c>
      <c r="B84">
        <v>61688.51</v>
      </c>
      <c r="D84" s="10">
        <f t="shared" si="34"/>
        <v>1699.9999448843896</v>
      </c>
      <c r="E84" s="10">
        <f t="shared" si="35"/>
        <v>1699999.9448843896</v>
      </c>
      <c r="F84" s="10">
        <f t="shared" si="36"/>
        <v>1223999.9603167605</v>
      </c>
      <c r="G84" s="10">
        <f t="shared" si="37"/>
        <v>76499.997519797529</v>
      </c>
      <c r="H84" s="10">
        <f t="shared" si="38"/>
        <v>396099.98715806281</v>
      </c>
      <c r="I84" s="10">
        <f t="shared" si="39"/>
        <v>3399.9998897687792</v>
      </c>
      <c r="J84" s="8">
        <f t="shared" si="40"/>
        <v>74299.954763125017</v>
      </c>
      <c r="K84" s="9">
        <f t="shared" si="41"/>
        <v>9778.7083839250008</v>
      </c>
      <c r="L84" s="9">
        <f t="shared" si="42"/>
        <v>3024.5872597468124</v>
      </c>
      <c r="M84" s="10">
        <f>J84*Sheet2!$B$16</f>
        <v>53071.396259375011</v>
      </c>
      <c r="N84" s="10">
        <f t="shared" si="43"/>
        <v>127371.35102250002</v>
      </c>
      <c r="O84" s="11">
        <f t="shared" si="44"/>
        <v>464.73039008500001</v>
      </c>
      <c r="P84" s="11">
        <f t="shared" si="45"/>
        <v>227.32987041375</v>
      </c>
      <c r="Q84" s="12">
        <f t="shared" si="46"/>
        <v>99.256703983468299</v>
      </c>
      <c r="R84" s="11">
        <f t="shared" si="47"/>
        <v>286.65879490625002</v>
      </c>
      <c r="S84" s="12">
        <f t="shared" si="48"/>
        <v>237.86580853922874</v>
      </c>
      <c r="AG84" s="16">
        <f t="shared" si="49"/>
        <v>74.924326560000011</v>
      </c>
    </row>
    <row r="85" spans="1:33" x14ac:dyDescent="0.15">
      <c r="A85" t="s">
        <v>114</v>
      </c>
      <c r="B85">
        <v>60962.76</v>
      </c>
      <c r="D85" s="10">
        <f t="shared" si="34"/>
        <v>1679.9998677225349</v>
      </c>
      <c r="E85" s="10">
        <f t="shared" si="35"/>
        <v>1679999.8677225348</v>
      </c>
      <c r="F85" s="10">
        <f t="shared" si="36"/>
        <v>1209599.904760225</v>
      </c>
      <c r="G85" s="10">
        <f t="shared" si="37"/>
        <v>75599.994047514061</v>
      </c>
      <c r="H85" s="10">
        <f t="shared" si="38"/>
        <v>391439.96917935065</v>
      </c>
      <c r="I85" s="10">
        <f t="shared" si="39"/>
        <v>3359.9997354450697</v>
      </c>
      <c r="J85" s="8">
        <f t="shared" si="40"/>
        <v>73425.834247499981</v>
      </c>
      <c r="K85" s="9">
        <f t="shared" si="41"/>
        <v>9663.6643082999999</v>
      </c>
      <c r="L85" s="9">
        <f t="shared" si="42"/>
        <v>2989.0037417827498</v>
      </c>
      <c r="M85" s="10">
        <f>J85*Sheet2!$B$16</f>
        <v>52447.02446249999</v>
      </c>
      <c r="N85" s="10">
        <f t="shared" si="43"/>
        <v>125872.85870999997</v>
      </c>
      <c r="O85" s="11">
        <f t="shared" si="44"/>
        <v>459.26295245999989</v>
      </c>
      <c r="P85" s="11">
        <f t="shared" si="45"/>
        <v>224.65539094499997</v>
      </c>
      <c r="Q85" s="12">
        <f t="shared" si="46"/>
        <v>98.088973511197167</v>
      </c>
      <c r="R85" s="11">
        <f t="shared" si="47"/>
        <v>283.28632537499999</v>
      </c>
      <c r="S85" s="12">
        <f t="shared" si="48"/>
        <v>235.06737637499998</v>
      </c>
      <c r="AG85" s="16">
        <f t="shared" si="49"/>
        <v>74.924326559999983</v>
      </c>
    </row>
    <row r="86" spans="1:33" x14ac:dyDescent="0.15">
      <c r="A86" t="s">
        <v>115</v>
      </c>
      <c r="B86">
        <v>60237.02</v>
      </c>
      <c r="D86" s="10">
        <f t="shared" si="34"/>
        <v>1660.0000661387323</v>
      </c>
      <c r="E86" s="10">
        <f t="shared" si="35"/>
        <v>1660000.0661387322</v>
      </c>
      <c r="F86" s="10">
        <f t="shared" si="36"/>
        <v>1195200.0476198872</v>
      </c>
      <c r="G86" s="10">
        <f t="shared" si="37"/>
        <v>74700.002976242948</v>
      </c>
      <c r="H86" s="10">
        <f t="shared" si="38"/>
        <v>386780.01541032462</v>
      </c>
      <c r="I86" s="10">
        <f t="shared" si="39"/>
        <v>3320.0001322774647</v>
      </c>
      <c r="J86" s="8">
        <f t="shared" si="40"/>
        <v>72551.725776249979</v>
      </c>
      <c r="K86" s="9">
        <f t="shared" si="41"/>
        <v>9548.6218178499967</v>
      </c>
      <c r="L86" s="9">
        <f t="shared" si="42"/>
        <v>2953.4207141186243</v>
      </c>
      <c r="M86" s="10">
        <f>J86*Sheet2!$B$16</f>
        <v>51822.661268749987</v>
      </c>
      <c r="N86" s="10">
        <f t="shared" si="43"/>
        <v>124374.38704499997</v>
      </c>
      <c r="O86" s="11">
        <f t="shared" si="44"/>
        <v>453.7955901699998</v>
      </c>
      <c r="P86" s="11">
        <f t="shared" si="45"/>
        <v>221.98094832749993</v>
      </c>
      <c r="Q86" s="12">
        <f t="shared" si="46"/>
        <v>96.921259128908417</v>
      </c>
      <c r="R86" s="11">
        <f t="shared" si="47"/>
        <v>279.91390231249994</v>
      </c>
      <c r="S86" s="12">
        <f t="shared" si="48"/>
        <v>232.26898276994675</v>
      </c>
      <c r="AG86" s="16">
        <f t="shared" si="49"/>
        <v>74.924326559999997</v>
      </c>
    </row>
    <row r="87" spans="1:33" x14ac:dyDescent="0.15">
      <c r="A87" t="s">
        <v>116</v>
      </c>
      <c r="B87">
        <v>59620.13</v>
      </c>
      <c r="D87" s="10">
        <f t="shared" si="34"/>
        <v>1642.999931656643</v>
      </c>
      <c r="E87" s="10">
        <f t="shared" si="35"/>
        <v>1642999.931656643</v>
      </c>
      <c r="F87" s="10">
        <f t="shared" si="36"/>
        <v>1182959.9507927829</v>
      </c>
      <c r="G87" s="10">
        <f t="shared" si="37"/>
        <v>73934.996924548934</v>
      </c>
      <c r="H87" s="10">
        <f t="shared" si="38"/>
        <v>382818.98407599784</v>
      </c>
      <c r="I87" s="10">
        <f t="shared" si="39"/>
        <v>3285.9998633132864</v>
      </c>
      <c r="J87" s="8">
        <f t="shared" si="40"/>
        <v>71808.720326875016</v>
      </c>
      <c r="K87" s="9">
        <f t="shared" si="41"/>
        <v>9450.8339572750028</v>
      </c>
      <c r="L87" s="9">
        <f t="shared" si="42"/>
        <v>2923.1746012741878</v>
      </c>
      <c r="M87" s="10">
        <f>J87*Sheet2!$B$16</f>
        <v>51291.943090625013</v>
      </c>
      <c r="N87" s="10">
        <f t="shared" si="43"/>
        <v>123100.66341750004</v>
      </c>
      <c r="O87" s="11">
        <f t="shared" si="44"/>
        <v>449.14824935500002</v>
      </c>
      <c r="P87" s="11">
        <f t="shared" si="45"/>
        <v>219.70763156625003</v>
      </c>
      <c r="Q87" s="12">
        <f t="shared" si="46"/>
        <v>95.928684204982403</v>
      </c>
      <c r="R87" s="11">
        <f t="shared" si="47"/>
        <v>277.04729159375</v>
      </c>
      <c r="S87" s="12">
        <f t="shared" si="48"/>
        <v>229.8903057905585</v>
      </c>
      <c r="AG87" s="16">
        <f t="shared" si="49"/>
        <v>74.924326560000026</v>
      </c>
    </row>
    <row r="88" spans="1:33" x14ac:dyDescent="0.15">
      <c r="A88" t="s">
        <v>117</v>
      </c>
      <c r="B88">
        <v>59547.56</v>
      </c>
      <c r="D88" s="10">
        <f t="shared" si="34"/>
        <v>1641.0000617294836</v>
      </c>
      <c r="E88" s="10">
        <f t="shared" si="35"/>
        <v>1641000.0617294835</v>
      </c>
      <c r="F88" s="10">
        <f t="shared" si="36"/>
        <v>1181520.0444452281</v>
      </c>
      <c r="G88" s="10">
        <f t="shared" si="37"/>
        <v>73845.002777826754</v>
      </c>
      <c r="H88" s="10">
        <f t="shared" si="38"/>
        <v>382353.0143829697</v>
      </c>
      <c r="I88" s="10">
        <f t="shared" si="39"/>
        <v>3282.0001234589672</v>
      </c>
      <c r="J88" s="8">
        <f t="shared" si="40"/>
        <v>71721.314297499994</v>
      </c>
      <c r="K88" s="9">
        <f t="shared" si="41"/>
        <v>9439.3303422999998</v>
      </c>
      <c r="L88" s="9">
        <f t="shared" si="42"/>
        <v>2919.6164946277495</v>
      </c>
      <c r="M88" s="10">
        <f>J88*Sheet2!$B$16</f>
        <v>51229.510212499998</v>
      </c>
      <c r="N88" s="10">
        <f t="shared" si="43"/>
        <v>122950.82450999999</v>
      </c>
      <c r="O88" s="11">
        <f t="shared" si="44"/>
        <v>448.60154325999986</v>
      </c>
      <c r="P88" s="11">
        <f t="shared" si="45"/>
        <v>219.44020204499995</v>
      </c>
      <c r="Q88" s="12">
        <f t="shared" si="46"/>
        <v>95.811919202746452</v>
      </c>
      <c r="R88" s="11">
        <f t="shared" si="47"/>
        <v>276.71006787499999</v>
      </c>
      <c r="S88" s="12">
        <f t="shared" si="48"/>
        <v>229.6104818537234</v>
      </c>
      <c r="AG88" s="16">
        <f t="shared" si="49"/>
        <v>74.924326559999997</v>
      </c>
    </row>
    <row r="89" spans="1:33" x14ac:dyDescent="0.15">
      <c r="A89" t="s">
        <v>118</v>
      </c>
      <c r="B89">
        <v>59511.27</v>
      </c>
      <c r="D89" s="10">
        <f t="shared" si="34"/>
        <v>1639.9999889768778</v>
      </c>
      <c r="E89" s="10">
        <f t="shared" si="35"/>
        <v>1639999.9889768779</v>
      </c>
      <c r="F89" s="10">
        <f t="shared" si="36"/>
        <v>1180799.9920633521</v>
      </c>
      <c r="G89" s="10">
        <f t="shared" si="37"/>
        <v>73799.999503959509</v>
      </c>
      <c r="H89" s="10">
        <f t="shared" si="38"/>
        <v>382119.99743161257</v>
      </c>
      <c r="I89" s="10">
        <f t="shared" si="39"/>
        <v>3279.9999779537557</v>
      </c>
      <c r="J89" s="8">
        <f t="shared" si="40"/>
        <v>71677.605260625001</v>
      </c>
      <c r="K89" s="9">
        <f t="shared" si="41"/>
        <v>9433.5777422249994</v>
      </c>
      <c r="L89" s="9">
        <f t="shared" si="42"/>
        <v>2917.8371961545622</v>
      </c>
      <c r="M89" s="10">
        <f>J89*Sheet2!$B$16</f>
        <v>51198.289471875003</v>
      </c>
      <c r="N89" s="10">
        <f t="shared" si="43"/>
        <v>122875.8947325</v>
      </c>
      <c r="O89" s="11">
        <f t="shared" si="44"/>
        <v>448.32815254500002</v>
      </c>
      <c r="P89" s="11">
        <f t="shared" si="45"/>
        <v>219.30646885874998</v>
      </c>
      <c r="Q89" s="12">
        <f t="shared" si="46"/>
        <v>95.753528656637314</v>
      </c>
      <c r="R89" s="11">
        <f t="shared" si="47"/>
        <v>276.54143278125008</v>
      </c>
      <c r="S89" s="12">
        <f t="shared" si="48"/>
        <v>229.47055060571813</v>
      </c>
      <c r="AG89" s="16">
        <f t="shared" si="49"/>
        <v>74.924326560000011</v>
      </c>
    </row>
    <row r="90" spans="1:33" x14ac:dyDescent="0.15">
      <c r="A90" t="s">
        <v>119</v>
      </c>
      <c r="B90">
        <v>59366.12</v>
      </c>
      <c r="D90" s="10">
        <f t="shared" si="34"/>
        <v>1635.9999735445069</v>
      </c>
      <c r="E90" s="10">
        <f t="shared" si="35"/>
        <v>1635999.9735445068</v>
      </c>
      <c r="F90" s="10">
        <f t="shared" si="36"/>
        <v>1177919.9809520449</v>
      </c>
      <c r="G90" s="10">
        <f t="shared" si="37"/>
        <v>73619.998809502809</v>
      </c>
      <c r="H90" s="10">
        <f t="shared" si="38"/>
        <v>381187.99383587012</v>
      </c>
      <c r="I90" s="10">
        <f t="shared" si="39"/>
        <v>3271.9999470890139</v>
      </c>
      <c r="J90" s="8">
        <f t="shared" si="40"/>
        <v>71502.781157499994</v>
      </c>
      <c r="K90" s="9">
        <f t="shared" si="41"/>
        <v>9410.5689270999992</v>
      </c>
      <c r="L90" s="9">
        <f t="shared" si="42"/>
        <v>2910.7204925617498</v>
      </c>
      <c r="M90" s="10">
        <f>J90*Sheet2!$B$16</f>
        <v>51073.415112499999</v>
      </c>
      <c r="N90" s="10">
        <f t="shared" si="43"/>
        <v>122576.19626999999</v>
      </c>
      <c r="O90" s="11">
        <f t="shared" si="44"/>
        <v>447.23466501999991</v>
      </c>
      <c r="P90" s="11">
        <f t="shared" si="45"/>
        <v>218.77157296499999</v>
      </c>
      <c r="Q90" s="12">
        <f t="shared" si="46"/>
        <v>95.519982562183088</v>
      </c>
      <c r="R90" s="11">
        <f t="shared" si="47"/>
        <v>275.86693887500002</v>
      </c>
      <c r="S90" s="12">
        <f t="shared" si="48"/>
        <v>228.91086417287235</v>
      </c>
      <c r="AG90" s="16">
        <f t="shared" si="49"/>
        <v>74.924326559999997</v>
      </c>
    </row>
    <row r="91" spans="1:33" x14ac:dyDescent="0.15">
      <c r="A91" t="s">
        <v>120</v>
      </c>
      <c r="B91">
        <v>59148.4</v>
      </c>
      <c r="D91" s="10">
        <f t="shared" si="34"/>
        <v>1630.0000881849769</v>
      </c>
      <c r="E91" s="10">
        <f t="shared" si="35"/>
        <v>1630000.088184977</v>
      </c>
      <c r="F91" s="10">
        <f t="shared" si="36"/>
        <v>1173600.0634931833</v>
      </c>
      <c r="G91" s="10">
        <f t="shared" si="37"/>
        <v>73350.003968323959</v>
      </c>
      <c r="H91" s="10">
        <f t="shared" si="38"/>
        <v>379790.02054709964</v>
      </c>
      <c r="I91" s="10">
        <f t="shared" si="39"/>
        <v>3260.0001763699538</v>
      </c>
      <c r="J91" s="8">
        <f t="shared" si="40"/>
        <v>71240.551024999993</v>
      </c>
      <c r="K91" s="9">
        <f t="shared" si="41"/>
        <v>9376.0564969999996</v>
      </c>
      <c r="L91" s="9">
        <f t="shared" si="42"/>
        <v>2900.0456823224999</v>
      </c>
      <c r="M91" s="10">
        <f>J91*Sheet2!$B$16</f>
        <v>50886.107874999994</v>
      </c>
      <c r="N91" s="10">
        <f t="shared" si="43"/>
        <v>122126.65889999998</v>
      </c>
      <c r="O91" s="11">
        <f t="shared" si="44"/>
        <v>445.59447139999997</v>
      </c>
      <c r="P91" s="11">
        <f t="shared" si="45"/>
        <v>217.96924755000001</v>
      </c>
      <c r="Q91" s="12">
        <f t="shared" si="46"/>
        <v>95.169671465492954</v>
      </c>
      <c r="R91" s="11">
        <f t="shared" si="47"/>
        <v>274.85522125</v>
      </c>
      <c r="S91" s="12">
        <f t="shared" si="48"/>
        <v>228.07135380319147</v>
      </c>
      <c r="AG91" s="16">
        <f t="shared" si="49"/>
        <v>74.924326559999983</v>
      </c>
    </row>
    <row r="92" spans="1:33" x14ac:dyDescent="0.15">
      <c r="A92" t="s">
        <v>121</v>
      </c>
      <c r="B92">
        <v>57842.05</v>
      </c>
      <c r="D92" s="10">
        <f t="shared" si="34"/>
        <v>1593.9999492936383</v>
      </c>
      <c r="E92" s="10">
        <f t="shared" si="35"/>
        <v>1593999.9492936383</v>
      </c>
      <c r="F92" s="10">
        <f t="shared" si="36"/>
        <v>1147679.9634914196</v>
      </c>
      <c r="G92" s="10">
        <f t="shared" si="37"/>
        <v>71729.997718213723</v>
      </c>
      <c r="H92" s="10">
        <f t="shared" si="38"/>
        <v>371401.98818541778</v>
      </c>
      <c r="I92" s="10">
        <f t="shared" si="39"/>
        <v>3187.9998985872767</v>
      </c>
      <c r="J92" s="8">
        <f t="shared" si="40"/>
        <v>69667.134096875001</v>
      </c>
      <c r="K92" s="9">
        <f t="shared" si="41"/>
        <v>9168.9771608749998</v>
      </c>
      <c r="L92" s="9">
        <f t="shared" si="42"/>
        <v>2835.9953499871876</v>
      </c>
      <c r="M92" s="10">
        <f>J92*Sheet2!$B$16</f>
        <v>49762.238640625001</v>
      </c>
      <c r="N92" s="10">
        <f t="shared" si="43"/>
        <v>119429.3727375</v>
      </c>
      <c r="O92" s="11">
        <f t="shared" si="44"/>
        <v>435.75308367499997</v>
      </c>
      <c r="P92" s="11">
        <f t="shared" si="45"/>
        <v>213.15518450625001</v>
      </c>
      <c r="Q92" s="12">
        <f t="shared" si="46"/>
        <v>93.067756615404932</v>
      </c>
      <c r="R92" s="11">
        <f t="shared" si="47"/>
        <v>268.78477609375</v>
      </c>
      <c r="S92" s="12">
        <f t="shared" si="48"/>
        <v>223.03417590757977</v>
      </c>
      <c r="AG92" s="16">
        <f t="shared" si="49"/>
        <v>74.924326559999997</v>
      </c>
    </row>
    <row r="93" spans="1:33" x14ac:dyDescent="0.15">
      <c r="A93" t="s">
        <v>122</v>
      </c>
      <c r="B93">
        <v>57261.45</v>
      </c>
      <c r="D93" s="10">
        <f t="shared" si="34"/>
        <v>1577.9998875641545</v>
      </c>
      <c r="E93" s="10">
        <f t="shared" si="35"/>
        <v>1577999.8875641546</v>
      </c>
      <c r="F93" s="10">
        <f t="shared" si="36"/>
        <v>1136159.9190461913</v>
      </c>
      <c r="G93" s="10">
        <f t="shared" si="37"/>
        <v>71009.994940386954</v>
      </c>
      <c r="H93" s="10">
        <f t="shared" si="38"/>
        <v>367673.97380244802</v>
      </c>
      <c r="I93" s="10">
        <f t="shared" si="39"/>
        <v>3155.999775128309</v>
      </c>
      <c r="J93" s="8">
        <f t="shared" si="40"/>
        <v>68967.837684375001</v>
      </c>
      <c r="K93" s="9">
        <f t="shared" si="41"/>
        <v>9076.9419003750008</v>
      </c>
      <c r="L93" s="9">
        <f t="shared" si="42"/>
        <v>2807.5285356159379</v>
      </c>
      <c r="M93" s="10">
        <f>J93*Sheet2!$B$16</f>
        <v>49262.741203124999</v>
      </c>
      <c r="N93" s="10">
        <f t="shared" si="43"/>
        <v>118230.5788875</v>
      </c>
      <c r="O93" s="11">
        <f t="shared" si="44"/>
        <v>431.37913357499997</v>
      </c>
      <c r="P93" s="11">
        <f t="shared" si="45"/>
        <v>211.01560093124999</v>
      </c>
      <c r="Q93" s="12">
        <f t="shared" si="46"/>
        <v>92.133572237588012</v>
      </c>
      <c r="R93" s="11">
        <f t="shared" si="47"/>
        <v>266.08680046875003</v>
      </c>
      <c r="S93" s="12">
        <f t="shared" si="48"/>
        <v>220.79543017619682</v>
      </c>
      <c r="AG93" s="16">
        <f t="shared" si="49"/>
        <v>74.924326559999997</v>
      </c>
    </row>
    <row r="94" spans="1:33" x14ac:dyDescent="0.15">
      <c r="A94" t="s">
        <v>123</v>
      </c>
      <c r="B94">
        <v>56245.41</v>
      </c>
      <c r="D94" s="10">
        <f t="shared" si="34"/>
        <v>1550.0000551156106</v>
      </c>
      <c r="E94" s="10">
        <f t="shared" si="35"/>
        <v>1550000.0551156106</v>
      </c>
      <c r="F94" s="10">
        <f t="shared" si="36"/>
        <v>1116000.0396832395</v>
      </c>
      <c r="G94" s="10">
        <f t="shared" si="37"/>
        <v>69750.002480202471</v>
      </c>
      <c r="H94" s="10">
        <f t="shared" si="38"/>
        <v>361150.01284193731</v>
      </c>
      <c r="I94" s="10">
        <f t="shared" si="39"/>
        <v>3100.0001102312212</v>
      </c>
      <c r="J94" s="8">
        <f t="shared" si="40"/>
        <v>67744.081006874985</v>
      </c>
      <c r="K94" s="9">
        <f t="shared" si="41"/>
        <v>8915.8817796750009</v>
      </c>
      <c r="L94" s="9">
        <f t="shared" si="42"/>
        <v>2757.7121007661872</v>
      </c>
      <c r="M94" s="10">
        <f>J94*Sheet2!$B$16</f>
        <v>48388.629290624987</v>
      </c>
      <c r="N94" s="10">
        <f t="shared" si="43"/>
        <v>116132.71029749997</v>
      </c>
      <c r="O94" s="11">
        <f t="shared" si="44"/>
        <v>423.72479623499999</v>
      </c>
      <c r="P94" s="11">
        <f t="shared" si="45"/>
        <v>207.27136652624998</v>
      </c>
      <c r="Q94" s="12">
        <f t="shared" si="46"/>
        <v>90.498765666390824</v>
      </c>
      <c r="R94" s="11">
        <f t="shared" si="47"/>
        <v>261.36538959375002</v>
      </c>
      <c r="S94" s="12">
        <f t="shared" si="48"/>
        <v>216.87766370545214</v>
      </c>
      <c r="AG94" s="16">
        <f t="shared" si="49"/>
        <v>74.924326559999983</v>
      </c>
    </row>
    <row r="95" spans="1:33" x14ac:dyDescent="0.15">
      <c r="A95" t="s">
        <v>124</v>
      </c>
      <c r="B95">
        <v>55156.79</v>
      </c>
      <c r="D95" s="10">
        <f t="shared" si="34"/>
        <v>1520.0000771618547</v>
      </c>
      <c r="E95" s="10">
        <f t="shared" si="35"/>
        <v>1520000.0771618548</v>
      </c>
      <c r="F95" s="10">
        <f t="shared" si="36"/>
        <v>1094400.0555565355</v>
      </c>
      <c r="G95" s="10">
        <f t="shared" si="37"/>
        <v>68400.003472283468</v>
      </c>
      <c r="H95" s="10">
        <f t="shared" si="38"/>
        <v>354160.01797871222</v>
      </c>
      <c r="I95" s="10">
        <f t="shared" si="39"/>
        <v>3040.0001543237099</v>
      </c>
      <c r="J95" s="8">
        <f t="shared" si="40"/>
        <v>66432.906255624999</v>
      </c>
      <c r="K95" s="9">
        <f t="shared" si="41"/>
        <v>8743.3164588250002</v>
      </c>
      <c r="L95" s="9">
        <f t="shared" si="42"/>
        <v>2704.3370689700632</v>
      </c>
      <c r="M95" s="10">
        <f>J95*Sheet2!$B$16</f>
        <v>47452.075896875001</v>
      </c>
      <c r="N95" s="10">
        <f t="shared" si="43"/>
        <v>113884.9821525</v>
      </c>
      <c r="O95" s="11">
        <f t="shared" si="44"/>
        <v>415.52367746500011</v>
      </c>
      <c r="P95" s="11">
        <f t="shared" si="45"/>
        <v>203.25966574875002</v>
      </c>
      <c r="Q95" s="12">
        <f t="shared" si="46"/>
        <v>88.74717800297536</v>
      </c>
      <c r="R95" s="11">
        <f t="shared" si="47"/>
        <v>256.30670853125008</v>
      </c>
      <c r="S95" s="12">
        <f t="shared" si="48"/>
        <v>212.68003473869686</v>
      </c>
      <c r="AG95" s="16">
        <f t="shared" si="49"/>
        <v>74.924326559999997</v>
      </c>
    </row>
    <row r="96" spans="1:33" x14ac:dyDescent="0.15">
      <c r="A96" t="s">
        <v>125</v>
      </c>
      <c r="B96">
        <v>54902.78</v>
      </c>
      <c r="D96" s="10">
        <f t="shared" si="34"/>
        <v>1513.0001190497187</v>
      </c>
      <c r="E96" s="10">
        <f t="shared" si="35"/>
        <v>1513000.1190497186</v>
      </c>
      <c r="F96" s="10">
        <f t="shared" si="36"/>
        <v>1089360.0857157973</v>
      </c>
      <c r="G96" s="10">
        <f t="shared" si="37"/>
        <v>68085.005357237329</v>
      </c>
      <c r="H96" s="10">
        <f t="shared" si="38"/>
        <v>352529.02773858444</v>
      </c>
      <c r="I96" s="10">
        <f t="shared" si="39"/>
        <v>3026.0002380994374</v>
      </c>
      <c r="J96" s="8">
        <f t="shared" si="40"/>
        <v>66126.967086249992</v>
      </c>
      <c r="K96" s="9">
        <f t="shared" si="41"/>
        <v>8703.0514286500002</v>
      </c>
      <c r="L96" s="9">
        <f t="shared" si="42"/>
        <v>2691.8829602576243</v>
      </c>
      <c r="M96" s="10">
        <f>J96*Sheet2!$B$16</f>
        <v>47233.547918749995</v>
      </c>
      <c r="N96" s="10">
        <f t="shared" si="43"/>
        <v>113360.51500499999</v>
      </c>
      <c r="O96" s="11">
        <f t="shared" si="44"/>
        <v>413.61009312999994</v>
      </c>
      <c r="P96" s="11">
        <f t="shared" si="45"/>
        <v>202.32360714749998</v>
      </c>
      <c r="Q96" s="12">
        <f t="shared" si="46"/>
        <v>88.338476360176045</v>
      </c>
      <c r="R96" s="11">
        <f t="shared" si="47"/>
        <v>255.12635581250004</v>
      </c>
      <c r="S96" s="12">
        <f t="shared" si="48"/>
        <v>211.70059312101066</v>
      </c>
      <c r="AG96" s="16">
        <f t="shared" si="49"/>
        <v>74.924326559999997</v>
      </c>
    </row>
    <row r="97" spans="1:33" x14ac:dyDescent="0.15">
      <c r="A97" t="s">
        <v>126</v>
      </c>
      <c r="B97">
        <v>53923.02</v>
      </c>
      <c r="D97" s="10">
        <f t="shared" si="34"/>
        <v>1486.0000837757279</v>
      </c>
      <c r="E97" s="10">
        <f t="shared" si="35"/>
        <v>1486000.083775728</v>
      </c>
      <c r="F97" s="10">
        <f t="shared" si="36"/>
        <v>1069920.060318524</v>
      </c>
      <c r="G97" s="10">
        <f t="shared" si="37"/>
        <v>66870.003769907751</v>
      </c>
      <c r="H97" s="10">
        <f t="shared" si="38"/>
        <v>346238.01951974467</v>
      </c>
      <c r="I97" s="10">
        <f t="shared" si="39"/>
        <v>2972.0001675514559</v>
      </c>
      <c r="J97" s="8">
        <f t="shared" si="40"/>
        <v>64946.907401249999</v>
      </c>
      <c r="K97" s="9">
        <f t="shared" si="41"/>
        <v>8547.7423228499993</v>
      </c>
      <c r="L97" s="9">
        <f t="shared" si="42"/>
        <v>2643.845333581125</v>
      </c>
      <c r="M97" s="10">
        <f>J97*Sheet2!$B$16</f>
        <v>46390.648143749997</v>
      </c>
      <c r="N97" s="10">
        <f t="shared" si="43"/>
        <v>111337.555545</v>
      </c>
      <c r="O97" s="11">
        <f t="shared" si="44"/>
        <v>406.22907116999994</v>
      </c>
      <c r="P97" s="11">
        <f t="shared" si="45"/>
        <v>198.71306907749999</v>
      </c>
      <c r="Q97" s="12">
        <f t="shared" si="46"/>
        <v>86.762044245105628</v>
      </c>
      <c r="R97" s="11">
        <f t="shared" si="47"/>
        <v>250.57353356250002</v>
      </c>
      <c r="S97" s="12">
        <f t="shared" si="48"/>
        <v>207.92271933909575</v>
      </c>
      <c r="AG97" s="16">
        <f t="shared" si="49"/>
        <v>74.924326559999997</v>
      </c>
    </row>
    <row r="98" spans="1:33" x14ac:dyDescent="0.15">
      <c r="A98" t="s">
        <v>127</v>
      </c>
      <c r="B98">
        <v>53669.01</v>
      </c>
      <c r="D98" s="10">
        <f t="shared" si="34"/>
        <v>1479.0001256635919</v>
      </c>
      <c r="E98" s="10">
        <f t="shared" si="35"/>
        <v>1479000.125663592</v>
      </c>
      <c r="F98" s="10">
        <f t="shared" si="36"/>
        <v>1064880.0904777863</v>
      </c>
      <c r="G98" s="10">
        <f t="shared" si="37"/>
        <v>66555.005654861641</v>
      </c>
      <c r="H98" s="10">
        <f t="shared" si="38"/>
        <v>344607.02927961695</v>
      </c>
      <c r="I98" s="10">
        <f t="shared" si="39"/>
        <v>2958.0002513271843</v>
      </c>
      <c r="J98" s="8">
        <f t="shared" si="40"/>
        <v>64640.968231874998</v>
      </c>
      <c r="K98" s="9">
        <f t="shared" si="41"/>
        <v>8507.4772926750011</v>
      </c>
      <c r="L98" s="9">
        <f t="shared" si="42"/>
        <v>2631.3912248686879</v>
      </c>
      <c r="M98" s="10">
        <f>J98*Sheet2!$B$16</f>
        <v>46172.120165624998</v>
      </c>
      <c r="N98" s="10">
        <f t="shared" si="43"/>
        <v>110813.08839749999</v>
      </c>
      <c r="O98" s="11">
        <f t="shared" si="44"/>
        <v>404.315486835</v>
      </c>
      <c r="P98" s="11">
        <f t="shared" si="45"/>
        <v>197.77701047624998</v>
      </c>
      <c r="Q98" s="12">
        <f t="shared" si="46"/>
        <v>86.353342602306327</v>
      </c>
      <c r="R98" s="11">
        <f t="shared" si="47"/>
        <v>249.39318084375003</v>
      </c>
      <c r="S98" s="12">
        <f t="shared" si="48"/>
        <v>206.9432777214096</v>
      </c>
      <c r="AG98" s="16">
        <f t="shared" si="49"/>
        <v>74.924326559999997</v>
      </c>
    </row>
    <row r="99" spans="1:33" x14ac:dyDescent="0.15">
      <c r="A99" t="s">
        <v>128</v>
      </c>
      <c r="B99">
        <v>53560.14</v>
      </c>
      <c r="D99" s="10">
        <f t="shared" si="34"/>
        <v>1475.9999074057744</v>
      </c>
      <c r="E99" s="10">
        <f t="shared" si="35"/>
        <v>1475999.9074057743</v>
      </c>
      <c r="F99" s="10">
        <f t="shared" si="36"/>
        <v>1062719.9333321576</v>
      </c>
      <c r="G99" s="10">
        <f t="shared" si="37"/>
        <v>66419.995833259847</v>
      </c>
      <c r="H99" s="10">
        <f t="shared" si="38"/>
        <v>343907.97842554544</v>
      </c>
      <c r="I99" s="10">
        <f t="shared" si="39"/>
        <v>2951.9998148115487</v>
      </c>
      <c r="J99" s="8">
        <f t="shared" si="40"/>
        <v>64509.841121250014</v>
      </c>
      <c r="K99" s="9">
        <f t="shared" si="41"/>
        <v>8490.2194924500018</v>
      </c>
      <c r="L99" s="9">
        <f t="shared" si="42"/>
        <v>2626.0533294491252</v>
      </c>
      <c r="M99" s="10">
        <f>J99*Sheet2!$B$16</f>
        <v>46078.457943750014</v>
      </c>
      <c r="N99" s="10">
        <f t="shared" si="43"/>
        <v>110588.29906500003</v>
      </c>
      <c r="O99" s="11">
        <f t="shared" si="44"/>
        <v>403.49531468999999</v>
      </c>
      <c r="P99" s="11">
        <f t="shared" si="45"/>
        <v>197.37581091750002</v>
      </c>
      <c r="Q99" s="12">
        <f t="shared" si="46"/>
        <v>86.178170963978872</v>
      </c>
      <c r="R99" s="11">
        <f t="shared" si="47"/>
        <v>248.88727556250001</v>
      </c>
      <c r="S99" s="12">
        <f t="shared" si="48"/>
        <v>206.52348397739362</v>
      </c>
      <c r="AG99" s="16">
        <f t="shared" si="49"/>
        <v>74.924326560000011</v>
      </c>
    </row>
    <row r="100" spans="1:33" x14ac:dyDescent="0.15">
      <c r="A100" t="s">
        <v>129</v>
      </c>
      <c r="B100">
        <v>53487.57</v>
      </c>
      <c r="D100" s="10">
        <f t="shared" si="34"/>
        <v>1474.000037478615</v>
      </c>
      <c r="E100" s="10">
        <f t="shared" ref="E100:E103" si="50">D100*1000</f>
        <v>1474000.0374786151</v>
      </c>
      <c r="F100" s="10">
        <f t="shared" ref="F100:F103" si="51">E100*0.72</f>
        <v>1061280.0269846029</v>
      </c>
      <c r="G100" s="10">
        <f t="shared" si="37"/>
        <v>66330.001686537682</v>
      </c>
      <c r="H100" s="10">
        <f t="shared" si="38"/>
        <v>343442.00873251731</v>
      </c>
      <c r="I100" s="10">
        <f t="shared" si="39"/>
        <v>2948.00007495723</v>
      </c>
      <c r="J100" s="8">
        <f t="shared" ref="J100:J103" si="52">(F100/1000*111+G100/1000*51+H100/1000*60+I100/250*20)*0.453592</f>
        <v>64422.435091874999</v>
      </c>
      <c r="K100" s="9">
        <f t="shared" si="41"/>
        <v>8478.7158774750005</v>
      </c>
      <c r="L100" s="9">
        <f t="shared" si="42"/>
        <v>2622.4952228026873</v>
      </c>
      <c r="M100" s="10">
        <f>J100*Sheet2!$B$16</f>
        <v>46016.025065624999</v>
      </c>
      <c r="N100" s="10">
        <f t="shared" ref="N100:N103" si="53">J100+M100</f>
        <v>110438.4601575</v>
      </c>
      <c r="O100" s="11">
        <f t="shared" si="44"/>
        <v>402.948608595</v>
      </c>
      <c r="P100" s="11">
        <f t="shared" si="45"/>
        <v>197.10838139625002</v>
      </c>
      <c r="Q100" s="12">
        <f t="shared" ref="Q100:Q103" si="54">P100*$AC$4</f>
        <v>86.061405961742963</v>
      </c>
      <c r="R100" s="11">
        <f t="shared" si="47"/>
        <v>248.55005184375003</v>
      </c>
      <c r="S100" s="12">
        <f t="shared" ref="S100:S103" si="55">R100*$AC$10</f>
        <v>206.24366004055852</v>
      </c>
      <c r="AG100" s="16">
        <f t="shared" si="49"/>
        <v>74.924326560000011</v>
      </c>
    </row>
    <row r="101" spans="1:33" x14ac:dyDescent="0.15">
      <c r="A101" t="s">
        <v>130</v>
      </c>
      <c r="B101">
        <v>53414.99</v>
      </c>
      <c r="D101" s="10">
        <f t="shared" si="34"/>
        <v>1471.9998919734035</v>
      </c>
      <c r="E101" s="10">
        <f t="shared" si="50"/>
        <v>1471999.8919734035</v>
      </c>
      <c r="F101" s="10">
        <f t="shared" si="51"/>
        <v>1059839.9222208506</v>
      </c>
      <c r="G101" s="10">
        <f t="shared" si="37"/>
        <v>66239.995138803162</v>
      </c>
      <c r="H101" s="10">
        <f t="shared" si="38"/>
        <v>342975.97482980305</v>
      </c>
      <c r="I101" s="10">
        <f t="shared" si="39"/>
        <v>2943.9997839468069</v>
      </c>
      <c r="J101" s="8">
        <f t="shared" si="52"/>
        <v>64335.017018125014</v>
      </c>
      <c r="K101" s="9">
        <f t="shared" si="41"/>
        <v>8467.2106773250016</v>
      </c>
      <c r="L101" s="9">
        <f t="shared" si="42"/>
        <v>2618.9366258563123</v>
      </c>
      <c r="M101" s="10">
        <f>J101*Sheet2!$B$16</f>
        <v>45953.58358437501</v>
      </c>
      <c r="N101" s="10">
        <f t="shared" si="53"/>
        <v>110288.60060250002</v>
      </c>
      <c r="O101" s="11">
        <f t="shared" si="44"/>
        <v>402.40182716499999</v>
      </c>
      <c r="P101" s="11">
        <f t="shared" si="45"/>
        <v>196.84091502375</v>
      </c>
      <c r="Q101" s="12">
        <f t="shared" si="54"/>
        <v>85.944624869524645</v>
      </c>
      <c r="R101" s="11">
        <f t="shared" si="47"/>
        <v>248.21278165625006</v>
      </c>
      <c r="S101" s="12">
        <f t="shared" si="55"/>
        <v>205.9637975445479</v>
      </c>
      <c r="AG101" s="16">
        <f t="shared" si="49"/>
        <v>74.924326560000011</v>
      </c>
    </row>
    <row r="102" spans="1:33" x14ac:dyDescent="0.15">
      <c r="A102" t="s">
        <v>131</v>
      </c>
      <c r="B102">
        <v>52435.24</v>
      </c>
      <c r="D102" s="10">
        <f t="shared" si="34"/>
        <v>1445.0001322774651</v>
      </c>
      <c r="E102" s="10">
        <f t="shared" si="50"/>
        <v>1445000.1322774652</v>
      </c>
      <c r="F102" s="10">
        <f t="shared" si="51"/>
        <v>1040400.0952397749</v>
      </c>
      <c r="G102" s="10">
        <f t="shared" si="37"/>
        <v>65025.005952485932</v>
      </c>
      <c r="H102" s="10">
        <f t="shared" si="38"/>
        <v>336685.03082064941</v>
      </c>
      <c r="I102" s="10">
        <f t="shared" si="39"/>
        <v>2890.0002645549303</v>
      </c>
      <c r="J102" s="8">
        <f t="shared" si="52"/>
        <v>63154.969377499998</v>
      </c>
      <c r="K102" s="9">
        <f t="shared" si="41"/>
        <v>8311.9031566999984</v>
      </c>
      <c r="L102" s="9">
        <f t="shared" si="42"/>
        <v>2570.8994894797493</v>
      </c>
      <c r="M102" s="10">
        <f>J102*Sheet2!$B$16</f>
        <v>45110.692412500001</v>
      </c>
      <c r="N102" s="10">
        <f t="shared" si="53"/>
        <v>108265.66179</v>
      </c>
      <c r="O102" s="11">
        <f t="shared" si="44"/>
        <v>395.02088054000001</v>
      </c>
      <c r="P102" s="11">
        <f t="shared" si="45"/>
        <v>193.23041380499998</v>
      </c>
      <c r="Q102" s="12">
        <f t="shared" si="54"/>
        <v>84.368208844436609</v>
      </c>
      <c r="R102" s="11">
        <f t="shared" si="47"/>
        <v>243.660005875</v>
      </c>
      <c r="S102" s="12">
        <f t="shared" si="55"/>
        <v>202.18596232180849</v>
      </c>
      <c r="AG102" s="16">
        <f t="shared" si="49"/>
        <v>74.924326559999997</v>
      </c>
    </row>
    <row r="103" spans="1:33" x14ac:dyDescent="0.15">
      <c r="A103" t="s">
        <v>132</v>
      </c>
      <c r="B103">
        <v>52398.95</v>
      </c>
      <c r="D103" s="10">
        <f t="shared" si="34"/>
        <v>1444.0000595248591</v>
      </c>
      <c r="E103" s="10">
        <f t="shared" si="50"/>
        <v>1444000.0595248591</v>
      </c>
      <c r="F103" s="10">
        <f t="shared" si="51"/>
        <v>1039680.0428578985</v>
      </c>
      <c r="G103" s="10">
        <f t="shared" si="37"/>
        <v>64980.002678618657</v>
      </c>
      <c r="H103" s="10">
        <f t="shared" si="38"/>
        <v>336452.01386929216</v>
      </c>
      <c r="I103" s="10">
        <f t="shared" si="39"/>
        <v>2888.0001190497183</v>
      </c>
      <c r="J103" s="8">
        <f t="shared" si="52"/>
        <v>63111.260340624984</v>
      </c>
      <c r="K103" s="9">
        <f t="shared" si="41"/>
        <v>8306.1505566249998</v>
      </c>
      <c r="L103" s="9">
        <f t="shared" si="42"/>
        <v>2569.1201910065615</v>
      </c>
      <c r="M103" s="10">
        <f>J103*Sheet2!$B$16</f>
        <v>45079.471671874991</v>
      </c>
      <c r="N103" s="10">
        <f t="shared" si="53"/>
        <v>108190.73201249997</v>
      </c>
      <c r="O103" s="11">
        <f t="shared" si="44"/>
        <v>394.74748982499989</v>
      </c>
      <c r="P103" s="11">
        <f t="shared" si="45"/>
        <v>193.09668061874996</v>
      </c>
      <c r="Q103" s="12">
        <f t="shared" si="54"/>
        <v>84.309818298327443</v>
      </c>
      <c r="R103" s="11">
        <f t="shared" si="47"/>
        <v>243.49137078124997</v>
      </c>
      <c r="S103" s="12">
        <f t="shared" si="55"/>
        <v>202.04603107380316</v>
      </c>
      <c r="AG103" s="16">
        <f t="shared" si="49"/>
        <v>74.924326559999983</v>
      </c>
    </row>
  </sheetData>
  <mergeCells count="1">
    <mergeCell ref="O3:V3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baseColWidth="10" defaultColWidth="8.83203125" defaultRowHeight="14" x14ac:dyDescent="0.15"/>
  <cols>
    <col min="1" max="4" width="10.6640625" customWidth="1"/>
  </cols>
  <sheetData>
    <row r="1" spans="1:4" x14ac:dyDescent="0.15">
      <c r="A1" t="s">
        <v>133</v>
      </c>
    </row>
    <row r="3" spans="1:4" x14ac:dyDescent="0.15">
      <c r="A3" t="s">
        <v>12</v>
      </c>
      <c r="B3">
        <v>100</v>
      </c>
      <c r="C3" t="s">
        <v>18</v>
      </c>
    </row>
    <row r="4" spans="1:4" x14ac:dyDescent="0.15">
      <c r="A4" t="s">
        <v>134</v>
      </c>
      <c r="B4">
        <v>88</v>
      </c>
    </row>
    <row r="6" spans="1:4" x14ac:dyDescent="0.15">
      <c r="A6" t="s">
        <v>135</v>
      </c>
    </row>
    <row r="7" spans="1:4" x14ac:dyDescent="0.15">
      <c r="A7" t="s">
        <v>136</v>
      </c>
      <c r="B7">
        <v>7</v>
      </c>
      <c r="C7" t="s">
        <v>23</v>
      </c>
    </row>
    <row r="8" spans="1:4" x14ac:dyDescent="0.15">
      <c r="A8" t="s">
        <v>134</v>
      </c>
      <c r="B8">
        <f>100-B7</f>
        <v>93</v>
      </c>
      <c r="C8" t="s">
        <v>23</v>
      </c>
    </row>
    <row r="10" spans="1:4" x14ac:dyDescent="0.15">
      <c r="A10" t="s">
        <v>137</v>
      </c>
      <c r="B10" s="10">
        <f>(B8-B4)*100/(100-B8)</f>
        <v>71.428571428571431</v>
      </c>
      <c r="C10" t="s">
        <v>18</v>
      </c>
      <c r="D10" t="s">
        <v>138</v>
      </c>
    </row>
    <row r="11" spans="1:4" x14ac:dyDescent="0.15">
      <c r="D11" t="s">
        <v>139</v>
      </c>
    </row>
    <row r="12" spans="1:4" x14ac:dyDescent="0.15">
      <c r="A12" t="s">
        <v>140</v>
      </c>
      <c r="B12">
        <f>(B10+B4)/(B3+B10)*100</f>
        <v>93</v>
      </c>
    </row>
    <row r="15" spans="1:4" x14ac:dyDescent="0.15">
      <c r="A15" t="s">
        <v>141</v>
      </c>
    </row>
    <row r="16" spans="1:4" x14ac:dyDescent="0.15">
      <c r="B16" s="14">
        <f>B10/B3</f>
        <v>0.7142857142857143</v>
      </c>
      <c r="C16" t="s">
        <v>142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supply_values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12</cp:revision>
  <dcterms:created xsi:type="dcterms:W3CDTF">2017-11-06T19:34:26Z</dcterms:created>
  <dcterms:modified xsi:type="dcterms:W3CDTF">2017-11-07T17:41:39Z</dcterms:modified>
</cp:coreProperties>
</file>