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<sst xmlns="http://schemas.openxmlformats.org/spreadsheetml/2006/main" count="28" uniqueCount="28">
  <si>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t</t>
  </si>
  <si>
    <t xml:space="preserve">counts</t>
  </si>
  <si>
    <t xml:space="preserve">data  (counts-BG)</t>
  </si>
  <si>
    <t xml:space="preserve">Counts per 15 sec bin</t>
  </si>
  <si>
    <t xml:space="preserve">model</t>
  </si>
  <si>
    <t xml:space="preserve">N0 [ 1 – exp(-(t-t0)*ln2 / tau) ]</t>
  </si>
  <si>
    <t xml:space="preserve">Data-model</t>
  </si>
  <si>
    <t xml:space="preserve">(d-m)^2</t>
  </si>
  <si>
    <t xml:space="preserve">BG:</t>
  </si>
  <si>
    <t xml:space="preserve">t0</t>
  </si>
  <si>
    <t xml:space="preserve">tau</t>
  </si>
  <si>
    <t xml:space="preserve">N0</t>
  </si>
  <si>
    <t xml:space="preserve">chisq</t>
  </si>
  <si>
    <t xml:space="preserve">Half-life is 109 sec </t>
  </si>
  <si>
    <t xml:space="preserve">I get +/-1sec which makes </t>
  </si>
  <si>
    <t xml:space="preserve">Chi^2 go up by ~10%</t>
  </si>
  <si>
    <t xml:space="preserve">But perhaps it could, due </t>
  </si>
  <si>
    <t xml:space="preserve">to correlations with other</t>
  </si>
  <si>
    <t xml:space="preserve">parameters. </t>
  </si>
  <si>
    <t xml:space="preserve">After looking up the value </t>
  </si>
  <si>
    <t xml:space="preserve">of decay of 108 Ag is 145.2sec</t>
  </si>
  <si>
    <t xml:space="preserve">and that of 110 Ag is 24.6 sec</t>
  </si>
  <si>
    <t xml:space="preserve">and noting that my fit isn’t very</t>
  </si>
  <si>
    <t xml:space="preserve">great, I suppose I have mixed </t>
  </si>
  <si>
    <t xml:space="preserve">the two together and gotten </t>
  </si>
  <si>
    <t xml:space="preserve">a value in between. I could do</t>
  </si>
  <si>
    <t xml:space="preserve">better if I just fit the last ~10</t>
  </si>
  <si>
    <t xml:space="preserve">data points.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</si>
</sst>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Sheet1!$A$3:$A$27</c:f>
              <c:numCache>
                <c:formatCode>General</c:formatCode>
                <c:ptCount val="2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1042.83009708738</c:v>
                </c:pt>
                <c:pt idx="1">
                  <c:v>1821.66019417476</c:v>
                </c:pt>
                <c:pt idx="2">
                  <c:v>2456.49029126214</c:v>
                </c:pt>
                <c:pt idx="3">
                  <c:v>3005.32038834951</c:v>
                </c:pt>
                <c:pt idx="4">
                  <c:v>3516.15048543689</c:v>
                </c:pt>
                <c:pt idx="5">
                  <c:v>3932.98058252427</c:v>
                </c:pt>
                <c:pt idx="6">
                  <c:v>4311.81067961165</c:v>
                </c:pt>
                <c:pt idx="7">
                  <c:v>4636.64077669903</c:v>
                </c:pt>
                <c:pt idx="8">
                  <c:v>4915.47087378641</c:v>
                </c:pt>
                <c:pt idx="9">
                  <c:v>5192.30097087379</c:v>
                </c:pt>
                <c:pt idx="10">
                  <c:v>5482.13106796117</c:v>
                </c:pt>
                <c:pt idx="11">
                  <c:v>5702.96116504854</c:v>
                </c:pt>
                <c:pt idx="12">
                  <c:v>5922.79126213592</c:v>
                </c:pt>
                <c:pt idx="13">
                  <c:v>6105.6213592233</c:v>
                </c:pt>
                <c:pt idx="14">
                  <c:v>6331.45145631068</c:v>
                </c:pt>
                <c:pt idx="15">
                  <c:v>6492.28155339806</c:v>
                </c:pt>
                <c:pt idx="16">
                  <c:v>6657.11165048544</c:v>
                </c:pt>
                <c:pt idx="17">
                  <c:v>6814.94174757282</c:v>
                </c:pt>
                <c:pt idx="18">
                  <c:v>6958.77184466019</c:v>
                </c:pt>
                <c:pt idx="19">
                  <c:v>7097.60194174757</c:v>
                </c:pt>
                <c:pt idx="20">
                  <c:v>7220.43203883495</c:v>
                </c:pt>
                <c:pt idx="21">
                  <c:v>7347.26213592233</c:v>
                </c:pt>
                <c:pt idx="22">
                  <c:v>7448.09223300971</c:v>
                </c:pt>
                <c:pt idx="23">
                  <c:v>7538.92233009709</c:v>
                </c:pt>
                <c:pt idx="24">
                  <c:v>7638.75242718447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Sheet1!$A$3:$A$27</c:f>
              <c:numCache>
                <c:formatCode>General</c:formatCode>
                <c:ptCount val="2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1140.24402841499</c:v>
                </c:pt>
                <c:pt idx="1">
                  <c:v>1798.91073411268</c:v>
                </c:pt>
                <c:pt idx="2">
                  <c:v>2397.65251542101</c:v>
                </c:pt>
                <c:pt idx="3">
                  <c:v>2941.92128987583</c:v>
                </c:pt>
                <c:pt idx="4">
                  <c:v>3436.67296429422</c:v>
                </c:pt>
                <c:pt idx="5">
                  <c:v>3886.4125613986</c:v>
                </c:pt>
                <c:pt idx="6">
                  <c:v>4295.23524085973</c:v>
                </c:pt>
                <c:pt idx="7">
                  <c:v>4666.86358828094</c:v>
                </c:pt>
                <c:pt idx="8">
                  <c:v>5004.68151166292</c:v>
                </c:pt>
                <c:pt idx="9">
                  <c:v>5311.76505399767</c:v>
                </c:pt>
                <c:pt idx="10">
                  <c:v>5590.91040255939</c:v>
                </c:pt>
                <c:pt idx="11">
                  <c:v>5844.65934993444</c:v>
                </c:pt>
                <c:pt idx="12">
                  <c:v>6075.32243862892</c:v>
                </c:pt>
                <c:pt idx="13">
                  <c:v>6285</c:v>
                </c:pt>
                <c:pt idx="14">
                  <c:v>6475.60127908352</c:v>
                </c:pt>
                <c:pt idx="15">
                  <c:v>6648.86181946142</c:v>
                </c:pt>
                <c:pt idx="16">
                  <c:v>6806.35926646905</c:v>
                </c:pt>
                <c:pt idx="17">
                  <c:v>6949.52773264037</c:v>
                </c:pt>
                <c:pt idx="18">
                  <c:v>7079.67085619753</c:v>
                </c:pt>
                <c:pt idx="19">
                  <c:v>7197.97367149029</c:v>
                </c:pt>
                <c:pt idx="20">
                  <c:v>7305.51339947327</c:v>
                </c:pt>
                <c:pt idx="21">
                  <c:v>7403.26925647494</c:v>
                </c:pt>
                <c:pt idx="22">
                  <c:v>7492.13137057331</c:v>
                </c:pt>
                <c:pt idx="23">
                  <c:v>7572.90888676751</c:v>
                </c:pt>
                <c:pt idx="24">
                  <c:v>7646.33733474797</c:v>
                </c:pt>
              </c:numCache>
            </c:numRef>
          </c:yVal>
          <c:smooth val="0"/>
        </c:ser>
        <c:axId val="66100173"/>
        <c:axId val="9991008"/>
      </c:scatterChart>
      <c:valAx>
        <c:axId val="661001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1008"/>
        <c:crosses val="autoZero"/>
        <c:crossBetween val="between"/>
      </c:valAx>
      <c:valAx>
        <c:axId val="99910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001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268200</xdr:colOff>
      <xdr:row>31</xdr:row>
      <xdr:rowOff>131760</xdr:rowOff>
    </xdr:from>
    <xdr:to>
      <xdr:col>5</xdr:col>
      <xdr:colOff>1515600</xdr:colOff>
      <xdr:row>51</xdr:row>
      <xdr:rowOff>116280</xdr:rowOff>
    </xdr:to>
    <xdr:graphicFrame>
      <xdr:nvGraphicFramePr>
        <xdr:cNvPr id="0" name=""/>
        <xdr:cNvGraphicFramePr/>
      </xdr:nvGraphicFramePr>
      <xdr:xfrm>
        <a:off x="268200" y="5171040"/>
        <a:ext cx="57603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9" activeCellId="0" sqref="G4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4"/>
    <col collapsed="false" customWidth="true" hidden="false" outlineLevel="0" max="4" min="4" style="0" width="9.2"/>
    <col collapsed="false" customWidth="true" hidden="false" outlineLevel="0" max="5" min="5" style="0" width="13.32"/>
    <col collapsed="false" customWidth="true" hidden="false" outlineLevel="0" max="6" min="6" style="0" width="26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2.8" hidden="false" customHeight="false" outlineLevel="0" collapsed="false">
      <c r="A2" s="0" t="n">
        <v>0</v>
      </c>
      <c r="B2" s="0" t="n">
        <v>42</v>
      </c>
      <c r="C2" s="1" t="n">
        <f aca="false">B2-A2*$C$30</f>
        <v>42</v>
      </c>
      <c r="D2" s="1"/>
      <c r="F2" s="0" t="s">
        <v>5</v>
      </c>
      <c r="G2" s="0" t="s">
        <v>6</v>
      </c>
      <c r="H2" s="0" t="s">
        <v>7</v>
      </c>
    </row>
    <row r="3" customFormat="false" ht="12.8" hidden="false" customHeight="false" outlineLevel="0" collapsed="false">
      <c r="A3" s="0" t="n">
        <v>15</v>
      </c>
      <c r="B3" s="0" t="n">
        <v>1048</v>
      </c>
      <c r="C3" s="0" t="n">
        <f aca="false">B3-A3*$C$30</f>
        <v>1042.83009708738</v>
      </c>
      <c r="D3" s="1" t="n">
        <f aca="false">(C3-C2)</f>
        <v>1000.83009708738</v>
      </c>
      <c r="F3" s="0" t="n">
        <f aca="false">$G$31*(1-EXP(-(A3-$E$31) * LN(2)/ $F$31))</f>
        <v>1140.24402841499</v>
      </c>
      <c r="G3" s="1" t="n">
        <f aca="false">B3-F3</f>
        <v>-92.2440284149939</v>
      </c>
      <c r="H3" s="0" t="n">
        <f aca="false">G3^2</f>
        <v>8508.9607782262</v>
      </c>
    </row>
    <row r="4" customFormat="false" ht="12.8" hidden="false" customHeight="false" outlineLevel="0" collapsed="false">
      <c r="A4" s="0" t="n">
        <v>30</v>
      </c>
      <c r="B4" s="0" t="n">
        <v>1832</v>
      </c>
      <c r="C4" s="1" t="n">
        <f aca="false">B4-A4*$C$30</f>
        <v>1821.66019417476</v>
      </c>
      <c r="D4" s="1" t="n">
        <f aca="false">(C4-C3)</f>
        <v>778.830097087379</v>
      </c>
      <c r="F4" s="1" t="n">
        <f aca="false">$G$31*(1-EXP(-(A4-$E$31) * LN(2)/ $F$31))</f>
        <v>1798.91073411268</v>
      </c>
      <c r="G4" s="1" t="n">
        <f aca="false">B4-F4</f>
        <v>33.0892658873167</v>
      </c>
      <c r="H4" s="1" t="n">
        <f aca="false">G4^2</f>
        <v>1094.89951696154</v>
      </c>
      <c r="I4" s="1"/>
    </row>
    <row r="5" customFormat="false" ht="12.8" hidden="false" customHeight="false" outlineLevel="0" collapsed="false">
      <c r="A5" s="0" t="n">
        <v>45</v>
      </c>
      <c r="B5" s="0" t="n">
        <v>2472</v>
      </c>
      <c r="C5" s="1" t="n">
        <f aca="false">B5-A5*$C$30</f>
        <v>2456.49029126214</v>
      </c>
      <c r="D5" s="1" t="n">
        <f aca="false">(C5-C4)</f>
        <v>634.830097087379</v>
      </c>
      <c r="E5" s="1"/>
      <c r="F5" s="1" t="n">
        <f aca="false">$G$31*(1-EXP(-(A5-$E$31) * LN(2)/ $F$31))</f>
        <v>2397.65251542101</v>
      </c>
      <c r="G5" s="1" t="n">
        <f aca="false">B5-F5</f>
        <v>74.3474845789856</v>
      </c>
      <c r="H5" s="1" t="n">
        <f aca="false">G5^2</f>
        <v>5527.5484632225</v>
      </c>
      <c r="I5" s="1"/>
    </row>
    <row r="6" customFormat="false" ht="12.8" hidden="false" customHeight="false" outlineLevel="0" collapsed="false">
      <c r="A6" s="0" t="n">
        <v>60</v>
      </c>
      <c r="B6" s="0" t="n">
        <v>3026</v>
      </c>
      <c r="C6" s="1" t="n">
        <f aca="false">B6-A6*$C$30</f>
        <v>3005.32038834951</v>
      </c>
      <c r="D6" s="1" t="n">
        <f aca="false">(C6-C5)</f>
        <v>548.830097087378</v>
      </c>
      <c r="E6" s="1"/>
      <c r="F6" s="1" t="n">
        <f aca="false">$G$31*(1-EXP(-(A6-$E$31) * LN(2)/ $F$31))</f>
        <v>2941.92128987583</v>
      </c>
      <c r="G6" s="1" t="n">
        <f aca="false">B6-F6</f>
        <v>84.0787101241708</v>
      </c>
      <c r="H6" s="1" t="n">
        <f aca="false">G6^2</f>
        <v>7069.22949614434</v>
      </c>
      <c r="I6" s="1"/>
    </row>
    <row r="7" customFormat="false" ht="12.8" hidden="false" customHeight="false" outlineLevel="0" collapsed="false">
      <c r="A7" s="0" t="n">
        <v>75</v>
      </c>
      <c r="B7" s="0" t="n">
        <v>3542</v>
      </c>
      <c r="C7" s="1" t="n">
        <f aca="false">B7-A7*$C$30</f>
        <v>3516.15048543689</v>
      </c>
      <c r="D7" s="1" t="n">
        <f aca="false">(C7-C6)</f>
        <v>510.830097087379</v>
      </c>
      <c r="E7" s="1"/>
      <c r="F7" s="1" t="n">
        <f aca="false">$G$31*(1-EXP(-(A7-$E$31) * LN(2)/ $F$31))</f>
        <v>3436.67296429422</v>
      </c>
      <c r="G7" s="1" t="n">
        <f aca="false">B7-F7</f>
        <v>105.327035705779</v>
      </c>
      <c r="H7" s="1" t="n">
        <f aca="false">G7^2</f>
        <v>11093.7844505664</v>
      </c>
      <c r="I7" s="1"/>
    </row>
    <row r="8" customFormat="false" ht="12.8" hidden="false" customHeight="false" outlineLevel="0" collapsed="false">
      <c r="A8" s="0" t="n">
        <v>90</v>
      </c>
      <c r="B8" s="0" t="n">
        <v>3964</v>
      </c>
      <c r="C8" s="1" t="n">
        <f aca="false">B8-A8*$C$30</f>
        <v>3932.98058252427</v>
      </c>
      <c r="D8" s="1" t="n">
        <f aca="false">(C8-C7)</f>
        <v>416.830097087379</v>
      </c>
      <c r="E8" s="1"/>
      <c r="F8" s="1" t="n">
        <f aca="false">$G$31*(1-EXP(-(A8-$E$31) * LN(2)/ $F$31))</f>
        <v>3886.4125613986</v>
      </c>
      <c r="G8" s="1" t="n">
        <f aca="false">B8-F8</f>
        <v>77.5874386014007</v>
      </c>
      <c r="H8" s="1" t="n">
        <f aca="false">G8^2</f>
        <v>6019.81062872612</v>
      </c>
      <c r="I8" s="1"/>
    </row>
    <row r="9" customFormat="false" ht="12.8" hidden="false" customHeight="false" outlineLevel="0" collapsed="false">
      <c r="A9" s="0" t="n">
        <v>105</v>
      </c>
      <c r="B9" s="0" t="n">
        <v>4348</v>
      </c>
      <c r="C9" s="1" t="n">
        <f aca="false">B9-A9*$C$30</f>
        <v>4311.81067961165</v>
      </c>
      <c r="D9" s="1" t="n">
        <f aca="false">(C9-C8)</f>
        <v>378.830097087379</v>
      </c>
      <c r="E9" s="1"/>
      <c r="F9" s="1" t="n">
        <f aca="false">$G$31*(1-EXP(-(A9-$E$31) * LN(2)/ $F$31))</f>
        <v>4295.23524085973</v>
      </c>
      <c r="G9" s="1" t="n">
        <f aca="false">B9-F9</f>
        <v>52.7647591402701</v>
      </c>
      <c r="H9" s="1" t="n">
        <f aca="false">G9^2</f>
        <v>2784.11980713072</v>
      </c>
      <c r="I9" s="1"/>
    </row>
    <row r="10" customFormat="false" ht="12.8" hidden="false" customHeight="false" outlineLevel="0" collapsed="false">
      <c r="A10" s="0" t="n">
        <v>120</v>
      </c>
      <c r="B10" s="0" t="n">
        <v>4678</v>
      </c>
      <c r="C10" s="1" t="n">
        <f aca="false">B10-A10*$C$30</f>
        <v>4636.64077669903</v>
      </c>
      <c r="D10" s="1" t="n">
        <f aca="false">(C10-C9)</f>
        <v>324.830097087378</v>
      </c>
      <c r="E10" s="1"/>
      <c r="F10" s="1" t="n">
        <f aca="false">$G$31*(1-EXP(-(A10-$E$31) * LN(2)/ $F$31))</f>
        <v>4666.86358828094</v>
      </c>
      <c r="G10" s="1" t="n">
        <f aca="false">B10-F10</f>
        <v>11.1364117190642</v>
      </c>
      <c r="H10" s="1" t="n">
        <f aca="false">G10^2</f>
        <v>124.01966597651</v>
      </c>
      <c r="I10" s="1"/>
    </row>
    <row r="11" customFormat="false" ht="12.8" hidden="false" customHeight="false" outlineLevel="0" collapsed="false">
      <c r="A11" s="0" t="n">
        <v>135</v>
      </c>
      <c r="B11" s="0" t="n">
        <v>4962</v>
      </c>
      <c r="C11" s="1" t="n">
        <f aca="false">B11-A11*$C$30</f>
        <v>4915.47087378641</v>
      </c>
      <c r="D11" s="1" t="n">
        <f aca="false">(C11-C10)</f>
        <v>278.830097087379</v>
      </c>
      <c r="E11" s="1"/>
      <c r="F11" s="1" t="n">
        <f aca="false">$G$31*(1-EXP(-(A11-$E$31) * LN(2)/ $F$31))</f>
        <v>5004.68151166292</v>
      </c>
      <c r="G11" s="1" t="n">
        <f aca="false">B11-F11</f>
        <v>-42.6815116629159</v>
      </c>
      <c r="H11" s="1" t="n">
        <f aca="false">G11^2</f>
        <v>1821.71143783163</v>
      </c>
      <c r="I11" s="1"/>
    </row>
    <row r="12" customFormat="false" ht="12.8" hidden="false" customHeight="false" outlineLevel="0" collapsed="false">
      <c r="A12" s="0" t="n">
        <v>150</v>
      </c>
      <c r="B12" s="0" t="n">
        <v>5244</v>
      </c>
      <c r="C12" s="1" t="n">
        <f aca="false">B12-A12*$C$30</f>
        <v>5192.30097087379</v>
      </c>
      <c r="D12" s="1" t="n">
        <f aca="false">(C12-C11)</f>
        <v>276.830097087379</v>
      </c>
      <c r="E12" s="1"/>
      <c r="F12" s="1" t="n">
        <f aca="false">$G$31*(1-EXP(-(A12-$E$31) * LN(2)/ $F$31))</f>
        <v>5311.76505399767</v>
      </c>
      <c r="G12" s="1" t="n">
        <f aca="false">B12-F12</f>
        <v>-67.7650539976676</v>
      </c>
      <c r="H12" s="1" t="n">
        <f aca="false">G12^2</f>
        <v>4592.1025433068</v>
      </c>
      <c r="I12" s="1"/>
    </row>
    <row r="13" customFormat="false" ht="12.8" hidden="false" customHeight="false" outlineLevel="0" collapsed="false">
      <c r="A13" s="0" t="n">
        <v>165</v>
      </c>
      <c r="B13" s="0" t="n">
        <v>5539</v>
      </c>
      <c r="C13" s="1" t="n">
        <f aca="false">B13-A13*$C$30</f>
        <v>5482.13106796117</v>
      </c>
      <c r="D13" s="1" t="n">
        <f aca="false">(C13-C12)</f>
        <v>289.830097087379</v>
      </c>
      <c r="E13" s="1"/>
      <c r="F13" s="1" t="n">
        <f aca="false">$G$31*(1-EXP(-(A13-$E$31) * LN(2)/ $F$31))</f>
        <v>5590.91040255939</v>
      </c>
      <c r="G13" s="1" t="n">
        <f aca="false">B13-F13</f>
        <v>-51.910402559387</v>
      </c>
      <c r="H13" s="1" t="n">
        <f aca="false">G13^2</f>
        <v>2694.68989387761</v>
      </c>
      <c r="I13" s="1"/>
    </row>
    <row r="14" customFormat="false" ht="12.8" hidden="false" customHeight="false" outlineLevel="0" collapsed="false">
      <c r="A14" s="0" t="n">
        <v>180</v>
      </c>
      <c r="B14" s="0" t="n">
        <v>5765</v>
      </c>
      <c r="C14" s="1" t="n">
        <f aca="false">B14-A14*$C$30</f>
        <v>5702.96116504854</v>
      </c>
      <c r="D14" s="1" t="n">
        <f aca="false">(C14-C13)</f>
        <v>220.830097087379</v>
      </c>
      <c r="E14" s="1"/>
      <c r="F14" s="1" t="n">
        <f aca="false">$G$31*(1-EXP(-(A14-$E$31) * LN(2)/ $F$31))</f>
        <v>5844.65934993444</v>
      </c>
      <c r="G14" s="1" t="n">
        <f aca="false">B14-F14</f>
        <v>-79.6593499344353</v>
      </c>
      <c r="H14" s="1" t="n">
        <f aca="false">G14^2</f>
        <v>6345.61203197682</v>
      </c>
      <c r="I14" s="1"/>
    </row>
    <row r="15" customFormat="false" ht="12.8" hidden="false" customHeight="false" outlineLevel="0" collapsed="false">
      <c r="A15" s="0" t="n">
        <v>195</v>
      </c>
      <c r="B15" s="0" t="n">
        <v>5990</v>
      </c>
      <c r="C15" s="1" t="n">
        <f aca="false">B15-A15*$C$30</f>
        <v>5922.79126213592</v>
      </c>
      <c r="D15" s="1" t="n">
        <f aca="false">(C15-C14)</f>
        <v>219.830097087378</v>
      </c>
      <c r="E15" s="1"/>
      <c r="F15" s="1" t="n">
        <f aca="false">$G$31*(1-EXP(-(A15-$E$31) * LN(2)/ $F$31))</f>
        <v>6075.32243862892</v>
      </c>
      <c r="G15" s="1" t="n">
        <f aca="false">B15-F15</f>
        <v>-85.3224386289176</v>
      </c>
      <c r="H15" s="1" t="n">
        <f aca="false">G15^2</f>
        <v>7279.9185335854</v>
      </c>
      <c r="I15" s="1"/>
    </row>
    <row r="16" customFormat="false" ht="12.8" hidden="false" customHeight="false" outlineLevel="0" collapsed="false">
      <c r="A16" s="0" t="n">
        <v>210</v>
      </c>
      <c r="B16" s="0" t="n">
        <v>6178</v>
      </c>
      <c r="C16" s="1" t="n">
        <f aca="false">B16-A16*$C$30</f>
        <v>6105.6213592233</v>
      </c>
      <c r="D16" s="1" t="n">
        <f aca="false">(C16-C15)</f>
        <v>182.830097087379</v>
      </c>
      <c r="E16" s="1"/>
      <c r="F16" s="1" t="n">
        <f aca="false">$G$31*(1-EXP(-(A16-$E$31) * LN(2)/ $F$31))</f>
        <v>6285</v>
      </c>
      <c r="G16" s="1" t="n">
        <f aca="false">B16-F16</f>
        <v>-107</v>
      </c>
      <c r="H16" s="1" t="n">
        <f aca="false">G16^2</f>
        <v>11449</v>
      </c>
      <c r="I16" s="1"/>
    </row>
    <row r="17" customFormat="false" ht="12.8" hidden="false" customHeight="false" outlineLevel="0" collapsed="false">
      <c r="A17" s="0" t="n">
        <v>225</v>
      </c>
      <c r="B17" s="0" t="n">
        <v>6409</v>
      </c>
      <c r="C17" s="1" t="n">
        <f aca="false">B17-A17*$C$30</f>
        <v>6331.45145631068</v>
      </c>
      <c r="D17" s="1" t="n">
        <f aca="false">(C17-C16)</f>
        <v>225.830097087379</v>
      </c>
      <c r="E17" s="1"/>
      <c r="F17" s="1" t="n">
        <f aca="false">$G$31*(1-EXP(-(A17-$E$31) * LN(2)/ $F$31))</f>
        <v>6475.60127908352</v>
      </c>
      <c r="G17" s="1" t="n">
        <f aca="false">B17-F17</f>
        <v>-66.6012790835211</v>
      </c>
      <c r="H17" s="1" t="n">
        <f aca="false">G17^2</f>
        <v>4435.73037556107</v>
      </c>
      <c r="I17" s="1"/>
    </row>
    <row r="18" customFormat="false" ht="12.8" hidden="false" customHeight="false" outlineLevel="0" collapsed="false">
      <c r="A18" s="0" t="n">
        <v>240</v>
      </c>
      <c r="B18" s="0" t="n">
        <v>6575</v>
      </c>
      <c r="C18" s="1" t="n">
        <f aca="false">B18-A18*$C$30</f>
        <v>6492.28155339806</v>
      </c>
      <c r="D18" s="1" t="n">
        <f aca="false">(C18-C17)</f>
        <v>160.830097087379</v>
      </c>
      <c r="E18" s="1"/>
      <c r="F18" s="1" t="n">
        <f aca="false">$G$31*(1-EXP(-(A18-$E$31) * LN(2)/ $F$31))</f>
        <v>6648.86181946142</v>
      </c>
      <c r="G18" s="1" t="n">
        <f aca="false">B18-F18</f>
        <v>-73.8618194614219</v>
      </c>
      <c r="H18" s="1" t="n">
        <f aca="false">G18^2</f>
        <v>5455.56837415168</v>
      </c>
      <c r="I18" s="1"/>
    </row>
    <row r="19" customFormat="false" ht="12.8" hidden="false" customHeight="false" outlineLevel="0" collapsed="false">
      <c r="A19" s="0" t="n">
        <v>255</v>
      </c>
      <c r="B19" s="0" t="n">
        <v>6745</v>
      </c>
      <c r="C19" s="1" t="n">
        <f aca="false">B19-A19*$C$30</f>
        <v>6657.11165048544</v>
      </c>
      <c r="D19" s="1" t="n">
        <f aca="false">(C19-C18)</f>
        <v>164.830097087379</v>
      </c>
      <c r="E19" s="1"/>
      <c r="F19" s="1" t="n">
        <f aca="false">$G$31*(1-EXP(-(A19-$E$31) * LN(2)/ $F$31))</f>
        <v>6806.35926646905</v>
      </c>
      <c r="G19" s="1" t="n">
        <f aca="false">B19-F19</f>
        <v>-61.3592664690459</v>
      </c>
      <c r="H19" s="1" t="n">
        <f aca="false">G19^2</f>
        <v>3764.95958161938</v>
      </c>
      <c r="I19" s="1"/>
    </row>
    <row r="20" customFormat="false" ht="12.8" hidden="false" customHeight="false" outlineLevel="0" collapsed="false">
      <c r="A20" s="0" t="n">
        <v>270</v>
      </c>
      <c r="B20" s="0" t="n">
        <v>6908</v>
      </c>
      <c r="C20" s="1" t="n">
        <f aca="false">B20-A20*$C$30</f>
        <v>6814.94174757282</v>
      </c>
      <c r="D20" s="1" t="n">
        <f aca="false">(C20-C19)</f>
        <v>157.830097087378</v>
      </c>
      <c r="E20" s="1"/>
      <c r="F20" s="1" t="n">
        <f aca="false">$G$31*(1-EXP(-(A20-$E$31) * LN(2)/ $F$31))</f>
        <v>6949.52773264037</v>
      </c>
      <c r="G20" s="1" t="n">
        <f aca="false">B20-F20</f>
        <v>-41.527732640373</v>
      </c>
      <c r="H20" s="1" t="n">
        <f aca="false">G20^2</f>
        <v>1724.5525782503</v>
      </c>
      <c r="I20" s="1"/>
    </row>
    <row r="21" customFormat="false" ht="12.8" hidden="false" customHeight="false" outlineLevel="0" collapsed="false">
      <c r="A21" s="0" t="n">
        <v>285</v>
      </c>
      <c r="B21" s="0" t="n">
        <v>7057</v>
      </c>
      <c r="C21" s="1" t="n">
        <f aca="false">B21-A21*$C$30</f>
        <v>6958.77184466019</v>
      </c>
      <c r="D21" s="1" t="n">
        <f aca="false">(C21-C20)</f>
        <v>143.830097087379</v>
      </c>
      <c r="E21" s="1"/>
      <c r="F21" s="1" t="n">
        <f aca="false">$G$31*(1-EXP(-(A21-$E$31) * LN(2)/ $F$31))</f>
        <v>7079.67085619753</v>
      </c>
      <c r="G21" s="1" t="n">
        <f aca="false">B21-F21</f>
        <v>-22.6708561975329</v>
      </c>
      <c r="H21" s="1" t="n">
        <f aca="false">G21^2</f>
        <v>513.967720729215</v>
      </c>
      <c r="I21" s="1"/>
    </row>
    <row r="22" customFormat="false" ht="12.8" hidden="false" customHeight="false" outlineLevel="0" collapsed="false">
      <c r="A22" s="0" t="n">
        <v>300</v>
      </c>
      <c r="B22" s="0" t="n">
        <v>7201</v>
      </c>
      <c r="C22" s="1" t="n">
        <f aca="false">B22-A22*$C$30</f>
        <v>7097.60194174757</v>
      </c>
      <c r="D22" s="1" t="n">
        <f aca="false">(C22-C21)</f>
        <v>138.830097087379</v>
      </c>
      <c r="E22" s="1"/>
      <c r="F22" s="1" t="n">
        <f aca="false">$G$31*(1-EXP(-(A22-$E$31) * LN(2)/ $F$31))</f>
        <v>7197.97367149029</v>
      </c>
      <c r="G22" s="1" t="n">
        <f aca="false">B22-F22</f>
        <v>3.02632850970895</v>
      </c>
      <c r="H22" s="1" t="n">
        <f aca="false">G22^2</f>
        <v>9.15866424867717</v>
      </c>
      <c r="I22" s="1"/>
    </row>
    <row r="23" customFormat="false" ht="12.8" hidden="false" customHeight="false" outlineLevel="0" collapsed="false">
      <c r="A23" s="0" t="n">
        <v>315</v>
      </c>
      <c r="B23" s="0" t="n">
        <v>7329</v>
      </c>
      <c r="C23" s="1" t="n">
        <f aca="false">B23-A23*$C$30</f>
        <v>7220.43203883495</v>
      </c>
      <c r="D23" s="1" t="n">
        <f aca="false">(C23-C22)</f>
        <v>122.830097087379</v>
      </c>
      <c r="E23" s="1"/>
      <c r="F23" s="1" t="n">
        <f aca="false">$G$31*(1-EXP(-(A23-$E$31) * LN(2)/ $F$31))</f>
        <v>7305.51339947327</v>
      </c>
      <c r="G23" s="1" t="n">
        <f aca="false">B23-F23</f>
        <v>23.4866005267259</v>
      </c>
      <c r="H23" s="1" t="n">
        <f aca="false">G23^2</f>
        <v>551.620404301999</v>
      </c>
      <c r="I23" s="1"/>
    </row>
    <row r="24" customFormat="false" ht="12.8" hidden="false" customHeight="false" outlineLevel="0" collapsed="false">
      <c r="A24" s="0" t="n">
        <v>330</v>
      </c>
      <c r="B24" s="0" t="n">
        <v>7461</v>
      </c>
      <c r="C24" s="1" t="n">
        <f aca="false">B24-A24*$C$30</f>
        <v>7347.26213592233</v>
      </c>
      <c r="D24" s="1" t="n">
        <f aca="false">(C24-C23)</f>
        <v>126.830097087379</v>
      </c>
      <c r="E24" s="1"/>
      <c r="F24" s="1" t="n">
        <f aca="false">$G$31*(1-EXP(-(A24-$E$31) * LN(2)/ $F$31))</f>
        <v>7403.26925647494</v>
      </c>
      <c r="G24" s="1" t="n">
        <f aca="false">B24-F24</f>
        <v>57.7307435250568</v>
      </c>
      <c r="H24" s="1" t="n">
        <f aca="false">G24^2</f>
        <v>3332.83874795589</v>
      </c>
      <c r="I24" s="1"/>
    </row>
    <row r="25" customFormat="false" ht="12.8" hidden="false" customHeight="false" outlineLevel="0" collapsed="false">
      <c r="A25" s="0" t="n">
        <v>345</v>
      </c>
      <c r="B25" s="0" t="n">
        <v>7567</v>
      </c>
      <c r="C25" s="1" t="n">
        <f aca="false">B25-A25*$C$30</f>
        <v>7448.09223300971</v>
      </c>
      <c r="D25" s="1" t="n">
        <f aca="false">(C25-C24)</f>
        <v>100.830097087379</v>
      </c>
      <c r="E25" s="1"/>
      <c r="F25" s="1" t="n">
        <f aca="false">$G$31*(1-EXP(-(A25-$E$31) * LN(2)/ $F$31))</f>
        <v>7492.13137057331</v>
      </c>
      <c r="G25" s="1" t="n">
        <f aca="false">B25-F25</f>
        <v>74.8686294266909</v>
      </c>
      <c r="H25" s="1" t="n">
        <f aca="false">G25^2</f>
        <v>5605.31167223116</v>
      </c>
      <c r="I25" s="1"/>
    </row>
    <row r="26" customFormat="false" ht="12.8" hidden="false" customHeight="false" outlineLevel="0" collapsed="false">
      <c r="A26" s="0" t="n">
        <v>360</v>
      </c>
      <c r="B26" s="0" t="n">
        <v>7663</v>
      </c>
      <c r="C26" s="1" t="n">
        <f aca="false">B26-A26*$C$30</f>
        <v>7538.92233009709</v>
      </c>
      <c r="D26" s="1" t="n">
        <f aca="false">(C26-C25)</f>
        <v>90.8300970873779</v>
      </c>
      <c r="E26" s="1"/>
      <c r="F26" s="1" t="n">
        <f aca="false">$G$31*(1-EXP(-(A26-$E$31) * LN(2)/ $F$31))</f>
        <v>7572.90888676751</v>
      </c>
      <c r="G26" s="1" t="n">
        <f aca="false">B26-F26</f>
        <v>90.0911132324864</v>
      </c>
      <c r="H26" s="1" t="n">
        <f aca="false">G26^2</f>
        <v>8116.40868346868</v>
      </c>
      <c r="I26" s="1"/>
    </row>
    <row r="27" customFormat="false" ht="12.8" hidden="false" customHeight="false" outlineLevel="0" collapsed="false">
      <c r="A27" s="0" t="n">
        <v>375</v>
      </c>
      <c r="B27" s="0" t="n">
        <v>7768</v>
      </c>
      <c r="C27" s="1" t="n">
        <f aca="false">B27-A27*$C$30</f>
        <v>7638.75242718447</v>
      </c>
      <c r="D27" s="1" t="n">
        <f aca="false">(C27-C26)</f>
        <v>99.8300970873788</v>
      </c>
      <c r="E27" s="1"/>
      <c r="F27" s="1" t="n">
        <f aca="false">$G$31*(1-EXP(-(A27-$E$31) * LN(2)/ $F$31))</f>
        <v>7646.33733474797</v>
      </c>
      <c r="G27" s="1" t="n">
        <f aca="false">B27-F27</f>
        <v>121.662665252031</v>
      </c>
      <c r="H27" s="1" t="n">
        <f aca="false">G27^2</f>
        <v>14801.8041162277</v>
      </c>
      <c r="I27" s="1"/>
    </row>
    <row r="29" customFormat="false" ht="12.8" hidden="false" customHeight="false" outlineLevel="0" collapsed="false">
      <c r="A29" s="0" t="s">
        <v>8</v>
      </c>
    </row>
    <row r="30" customFormat="false" ht="12.8" hidden="false" customHeight="false" outlineLevel="0" collapsed="false">
      <c r="A30" s="0" t="n">
        <v>412</v>
      </c>
      <c r="B30" s="0" t="n">
        <v>142</v>
      </c>
      <c r="C30" s="0" t="n">
        <f aca="false">B30/A30</f>
        <v>0.344660194174757</v>
      </c>
      <c r="E30" s="2" t="s">
        <v>9</v>
      </c>
      <c r="F30" s="2" t="s">
        <v>10</v>
      </c>
      <c r="G30" s="2" t="s">
        <v>11</v>
      </c>
      <c r="H30" s="2" t="s">
        <v>12</v>
      </c>
    </row>
    <row r="31" customFormat="false" ht="12.8" hidden="false" customHeight="false" outlineLevel="0" collapsed="false">
      <c r="C31" s="0" t="n">
        <f aca="false">C30*15</f>
        <v>5.16990291262136</v>
      </c>
      <c r="E31" s="0" t="n">
        <v>-8</v>
      </c>
      <c r="F31" s="0" t="n">
        <v>109</v>
      </c>
      <c r="G31" s="1" t="n">
        <v>8380</v>
      </c>
      <c r="H31" s="0" t="n">
        <f aca="false">SUM(H3:H27)</f>
        <v>124717.328166278</v>
      </c>
    </row>
    <row r="34" customFormat="false" ht="12.8" hidden="false" customHeight="false" outlineLevel="0" collapsed="false">
      <c r="G34" s="0" t="s">
        <v>13</v>
      </c>
    </row>
    <row r="35" customFormat="false" ht="12.8" hidden="false" customHeight="false" outlineLevel="0" collapsed="false">
      <c r="G35" s="0" t="s">
        <v>14</v>
      </c>
    </row>
    <row r="36" customFormat="false" ht="12.8" hidden="false" customHeight="false" outlineLevel="0" collapsed="false">
      <c r="G36" s="0" t="s">
        <v>15</v>
      </c>
    </row>
    <row r="37" customFormat="false" ht="12.8" hidden="false" customHeight="false" outlineLevel="0" collapsed="false">
      <c r="G37" s="0" t="s">
        <v>16</v>
      </c>
    </row>
    <row r="38" customFormat="false" ht="12.8" hidden="false" customHeight="false" outlineLevel="0" collapsed="false">
      <c r="G38" s="0" t="s">
        <v>17</v>
      </c>
    </row>
    <row r="39" customFormat="false" ht="12.8" hidden="false" customHeight="false" outlineLevel="0" collapsed="false">
      <c r="G39" s="0" t="s">
        <v>18</v>
      </c>
    </row>
    <row r="41" customFormat="false" ht="12.8" hidden="false" customHeight="false" outlineLevel="0" collapsed="false">
      <c r="G41" s="0" t="s">
        <v>19</v>
      </c>
    </row>
    <row r="42" customFormat="false" ht="12.8" hidden="false" customHeight="false" outlineLevel="0" collapsed="false">
      <c r="G42" s="0" t="s">
        <v>20</v>
      </c>
    </row>
    <row r="43" customFormat="false" ht="12.8" hidden="false" customHeight="false" outlineLevel="0" collapsed="false">
      <c r="G43" s="0" t="s">
        <v>21</v>
      </c>
    </row>
    <row r="44" customFormat="false" ht="12.8" hidden="false" customHeight="false" outlineLevel="0" collapsed="false">
      <c r="G44" s="0" t="s">
        <v>22</v>
      </c>
    </row>
    <row r="45" customFormat="false" ht="12.8" hidden="false" customHeight="false" outlineLevel="0" collapsed="false">
      <c r="G45" s="0" t="s">
        <v>23</v>
      </c>
    </row>
    <row r="46" customFormat="false" ht="12.8" hidden="false" customHeight="false" outlineLevel="0" collapsed="false">
      <c r="G46" s="0" t="s">
        <v>24</v>
      </c>
    </row>
    <row r="47" customFormat="false" ht="12.8" hidden="false" customHeight="false" outlineLevel="0" collapsed="false">
      <c r="G47" s="0" t="s">
        <v>25</v>
      </c>
    </row>
    <row r="48" customFormat="false" ht="12.8" hidden="false" customHeight="false" outlineLevel="0" collapsed="false">
      <c r="G48" s="0" t="s">
        <v>26</v>
      </c>
    </row>
    <row r="49" customFormat="false" ht="12.8" hidden="false" customHeight="false" outlineLevel="0" collapsed="false">
      <c r="G49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2023-02-14T12:30:51Z</dcterms:created>
  <dc:creator/>
  <dc:description/>
  <dc:language>en-US</dc:language>
  <cp:lastModifiedBy/>
  <dcterms:modified xsi:type="dcterms:W3CDTF">2023-02-15T08:29:08Z</dcterms:modified>
  <cp:revision>3</cp:revision>
  <dc:subject/>
  <dc:title/>
</cp:coreProperties>
</file>