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 hidePivotFieldList="1" autoCompressPictures="0"/>
  <mc:AlternateContent xmlns:mc="http://schemas.openxmlformats.org/markup-compatibility/2006">
    <mc:Choice Requires="x15">
      <x15ac:absPath xmlns:x15ac="http://schemas.microsoft.com/office/spreadsheetml/2010/11/ac" url="S:\programming\regressie\logistisch\"/>
    </mc:Choice>
  </mc:AlternateContent>
  <xr:revisionPtr revIDLastSave="0" documentId="13_ncr:1_{C443619E-0FE8-4E66-B8AF-77D10382572A}" xr6:coauthVersionLast="38" xr6:coauthVersionMax="38" xr10:uidLastSave="{00000000-0000-0000-0000-000000000000}"/>
  <bookViews>
    <workbookView xWindow="0" yWindow="0" windowWidth="28800" windowHeight="12165" tabRatio="825" activeTab="1" xr2:uid="{00000000-000D-0000-FFFF-FFFF00000000}"/>
  </bookViews>
  <sheets>
    <sheet name="leesme" sheetId="24" r:id="rId1"/>
    <sheet name="data_calculations" sheetId="23" r:id="rId2"/>
  </sheets>
  <definedNames>
    <definedName name="IncomeCoef" localSheetId="1">data_calculations!$B$3</definedName>
    <definedName name="Intercept" localSheetId="1">data_calculations!$A$3</definedName>
    <definedName name="LoanCoef" localSheetId="1">data_calculations!$C$3</definedName>
    <definedName name="solver_adj" localSheetId="1" hidden="1">data_calculations!$A$3:$D$3</definedName>
    <definedName name="solver_cvg" localSheetId="1" hidden="1">0.00001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data_calculations!$D$3</definedName>
    <definedName name="solver_lhs2" localSheetId="1" hidden="1">data_calculations!$D$3</definedName>
    <definedName name="solver_lhs3" localSheetId="1" hidden="1">data_calculations!$C$3</definedName>
    <definedName name="solver_lhs4" localSheetId="1" hidden="1">data_calculations!$C$3</definedName>
    <definedName name="solver_lhs5" localSheetId="1" hidden="1">data_calculations!$A$3</definedName>
    <definedName name="solver_lhs6" localSheetId="1" hidden="1">data_calculations!$B$3</definedName>
    <definedName name="solver_lhs7" localSheetId="1" hidden="1">data_calculations!$B$3</definedName>
    <definedName name="solver_lhs8" localSheetId="1" hidden="1">data_calculations!$A$3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data_calculations!$H$2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3</definedName>
    <definedName name="solver_rel7" localSheetId="1" hidden="1">1</definedName>
    <definedName name="solver_rel8" localSheetId="1" hidden="1">1</definedName>
    <definedName name="solver_rhs1" localSheetId="1" hidden="1">-100</definedName>
    <definedName name="solver_rhs2" localSheetId="1" hidden="1">100</definedName>
    <definedName name="solver_rhs3" localSheetId="1" hidden="1">-10</definedName>
    <definedName name="solver_rhs4" localSheetId="1" hidden="1">10</definedName>
    <definedName name="solver_rhs5" localSheetId="1" hidden="1">-100</definedName>
    <definedName name="solver_rhs6" localSheetId="1" hidden="1">-10</definedName>
    <definedName name="solver_rhs7" localSheetId="1" hidden="1">10</definedName>
    <definedName name="solver_rhs8" localSheetId="1" hidden="1">100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  <definedName name="StateCoef" localSheetId="1">data_calculations!$D$3</definedName>
  </definedName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23" l="1"/>
  <c r="F7" i="23"/>
  <c r="G7" i="23"/>
  <c r="H7" i="23"/>
  <c r="I7" i="23"/>
  <c r="E8" i="23"/>
  <c r="F8" i="23"/>
  <c r="G8" i="23"/>
  <c r="H8" i="23"/>
  <c r="I8" i="23"/>
  <c r="E9" i="23"/>
  <c r="F9" i="23"/>
  <c r="G9" i="23"/>
  <c r="H9" i="23"/>
  <c r="I9" i="23"/>
  <c r="E10" i="23"/>
  <c r="F10" i="23"/>
  <c r="G10" i="23"/>
  <c r="H10" i="23"/>
  <c r="I10" i="23"/>
  <c r="E11" i="23"/>
  <c r="F11" i="23"/>
  <c r="G11" i="23"/>
  <c r="H11" i="23"/>
  <c r="I11" i="23"/>
  <c r="E12" i="23"/>
  <c r="F12" i="23"/>
  <c r="G12" i="23"/>
  <c r="H12" i="23"/>
  <c r="I12" i="23"/>
  <c r="E13" i="23"/>
  <c r="F13" i="23"/>
  <c r="G13" i="23"/>
  <c r="H13" i="23"/>
  <c r="I13" i="23"/>
  <c r="E14" i="23"/>
  <c r="F14" i="23"/>
  <c r="G14" i="23"/>
  <c r="H14" i="23"/>
  <c r="I14" i="23"/>
  <c r="E15" i="23"/>
  <c r="F15" i="23"/>
  <c r="G15" i="23"/>
  <c r="H15" i="23"/>
  <c r="I15" i="23"/>
  <c r="E16" i="23"/>
  <c r="F16" i="23"/>
  <c r="G16" i="23"/>
  <c r="H16" i="23"/>
  <c r="I16" i="23"/>
  <c r="E17" i="23"/>
  <c r="F17" i="23"/>
  <c r="G17" i="23"/>
  <c r="H17" i="23"/>
  <c r="I17" i="23"/>
  <c r="E18" i="23"/>
  <c r="F18" i="23"/>
  <c r="G18" i="23"/>
  <c r="H18" i="23"/>
  <c r="I18" i="23"/>
  <c r="E19" i="23"/>
  <c r="F19" i="23"/>
  <c r="G19" i="23"/>
  <c r="H19" i="23"/>
  <c r="I19" i="23"/>
  <c r="E20" i="23"/>
  <c r="F20" i="23"/>
  <c r="G20" i="23"/>
  <c r="H20" i="23"/>
  <c r="I20" i="23"/>
  <c r="E21" i="23"/>
  <c r="F21" i="23"/>
  <c r="G21" i="23"/>
  <c r="H21" i="23"/>
  <c r="I21" i="23"/>
  <c r="E22" i="23"/>
  <c r="F22" i="23"/>
  <c r="G22" i="23"/>
  <c r="H22" i="23"/>
  <c r="I22" i="23"/>
  <c r="E23" i="23"/>
  <c r="F23" i="23"/>
  <c r="G23" i="23"/>
  <c r="H23" i="23"/>
  <c r="I23" i="23"/>
  <c r="E24" i="23"/>
  <c r="F24" i="23"/>
  <c r="G24" i="23"/>
  <c r="H24" i="23"/>
  <c r="I24" i="23"/>
  <c r="E25" i="23"/>
  <c r="F25" i="23"/>
  <c r="G25" i="23"/>
  <c r="H25" i="23"/>
  <c r="I25" i="23"/>
  <c r="E26" i="23"/>
  <c r="F26" i="23"/>
  <c r="G26" i="23"/>
  <c r="H26" i="23"/>
  <c r="I26" i="23"/>
  <c r="E27" i="23"/>
  <c r="F27" i="23"/>
  <c r="G27" i="23"/>
  <c r="H27" i="23"/>
  <c r="I27" i="23"/>
  <c r="E28" i="23"/>
  <c r="F28" i="23"/>
  <c r="G28" i="23"/>
  <c r="H28" i="23"/>
  <c r="I28" i="23"/>
  <c r="E29" i="23"/>
  <c r="F29" i="23"/>
  <c r="G29" i="23"/>
  <c r="H29" i="23"/>
  <c r="I29" i="23"/>
  <c r="E30" i="23"/>
  <c r="F30" i="23"/>
  <c r="G30" i="23"/>
  <c r="H30" i="23"/>
  <c r="I30" i="23"/>
  <c r="E31" i="23"/>
  <c r="F31" i="23"/>
  <c r="G31" i="23"/>
  <c r="H31" i="23"/>
  <c r="I31" i="23"/>
  <c r="E32" i="23"/>
  <c r="F32" i="23"/>
  <c r="G32" i="23"/>
  <c r="H32" i="23"/>
  <c r="I32" i="23"/>
  <c r="E33" i="23"/>
  <c r="F33" i="23"/>
  <c r="G33" i="23"/>
  <c r="H33" i="23"/>
  <c r="I33" i="23"/>
  <c r="E34" i="23"/>
  <c r="F34" i="23"/>
  <c r="G34" i="23"/>
  <c r="H34" i="23"/>
  <c r="I34" i="23"/>
  <c r="E35" i="23"/>
  <c r="F35" i="23"/>
  <c r="G35" i="23"/>
  <c r="H35" i="23"/>
  <c r="I35" i="23"/>
  <c r="E36" i="23"/>
  <c r="F36" i="23"/>
  <c r="G36" i="23"/>
  <c r="H36" i="23"/>
  <c r="I36" i="23"/>
  <c r="E37" i="23"/>
  <c r="F37" i="23"/>
  <c r="G37" i="23"/>
  <c r="H37" i="23"/>
  <c r="I37" i="23"/>
  <c r="E38" i="23"/>
  <c r="F38" i="23"/>
  <c r="G38" i="23"/>
  <c r="H38" i="23"/>
  <c r="I38" i="23"/>
  <c r="E39" i="23"/>
  <c r="F39" i="23"/>
  <c r="G39" i="23"/>
  <c r="H39" i="23"/>
  <c r="I39" i="23"/>
  <c r="E40" i="23"/>
  <c r="F40" i="23"/>
  <c r="G40" i="23"/>
  <c r="H40" i="23"/>
  <c r="I40" i="23"/>
  <c r="E41" i="23"/>
  <c r="F41" i="23"/>
  <c r="G41" i="23"/>
  <c r="H41" i="23"/>
  <c r="I41" i="23"/>
  <c r="E6" i="23"/>
  <c r="F6" i="23"/>
  <c r="G6" i="23"/>
  <c r="H6" i="23"/>
  <c r="I6" i="23"/>
  <c r="A5" i="23"/>
  <c r="H2" i="23"/>
</calcChain>
</file>

<file path=xl/sharedStrings.xml><?xml version="1.0" encoding="utf-8"?>
<sst xmlns="http://schemas.openxmlformats.org/spreadsheetml/2006/main" count="17" uniqueCount="16">
  <si>
    <t>Income ($000)</t>
  </si>
  <si>
    <t>Income</t>
  </si>
  <si>
    <t>Log Likelihood</t>
  </si>
  <si>
    <t>Coefficients</t>
  </si>
  <si>
    <t>Intercept</t>
  </si>
  <si>
    <t>Logit</t>
  </si>
  <si>
    <t>Odds</t>
  </si>
  <si>
    <t>State</t>
  </si>
  <si>
    <t>Loan Amount ($000)</t>
  </si>
  <si>
    <t>Sum Log Likelihood</t>
  </si>
  <si>
    <t>Loan Amt</t>
  </si>
  <si>
    <t>Probability that Payback = 0</t>
  </si>
  <si>
    <t>Prob. of correct classification</t>
  </si>
  <si>
    <t>Bron:</t>
  </si>
  <si>
    <t>https://pmirla.github.io/2016/07/20/maximum-likelihood-explanation.html</t>
  </si>
  <si>
    <t>A Bank Manager wants to build a prediction model to predict if a customer will payback the loan.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</si>
</sst>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00000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3" xfId="0" applyFont="1" applyBorder="1" applyAlignment="1">
      <alignment horizontal="center" wrapText="1"/>
    </xf>
    <xf numFmtId="166" fontId="0" fillId="0" borderId="0" xfId="0" applyNumberFormat="1"/>
    <xf numFmtId="167" fontId="0" fillId="0" borderId="0" xfId="0" applyNumberFormat="1"/>
    <xf numFmtId="0" fontId="4" fillId="0" borderId="5" xfId="0" applyFont="1" applyBorder="1"/>
    <xf numFmtId="0" fontId="4" fillId="0" borderId="0" xfId="0" applyFont="1"/>
    <xf numFmtId="0" fontId="4" fillId="0" borderId="8" xfId="0" applyFont="1" applyBorder="1"/>
    <xf numFmtId="0" fontId="4" fillId="0" borderId="1" xfId="0" applyFont="1" applyBorder="1"/>
    <xf numFmtId="0" fontId="4" fillId="0" borderId="4" xfId="0" applyFont="1" applyFill="1" applyBorder="1"/>
    <xf numFmtId="0" fontId="4" fillId="0" borderId="6" xfId="0" applyFont="1" applyBorder="1"/>
    <xf numFmtId="166" fontId="5" fillId="0" borderId="6" xfId="0" applyNumberFormat="1" applyFont="1" applyBorder="1"/>
    <xf numFmtId="166" fontId="5" fillId="0" borderId="4" xfId="0" applyNumberFormat="1" applyFont="1" applyBorder="1"/>
    <xf numFmtId="0" fontId="5" fillId="0" borderId="3" xfId="0" applyFont="1" applyBorder="1" applyAlignment="1">
      <alignment horizontal="center" wrapText="1"/>
    </xf>
    <xf numFmtId="164" fontId="4" fillId="0" borderId="0" xfId="0" applyNumberFormat="1" applyFont="1"/>
    <xf numFmtId="166" fontId="4" fillId="0" borderId="0" xfId="0" applyNumberFormat="1" applyFont="1"/>
    <xf numFmtId="165" fontId="4" fillId="0" borderId="0" xfId="0" applyNumberFormat="1" applyFont="1"/>
    <xf numFmtId="166" fontId="4" fillId="0" borderId="7" xfId="0" applyNumberFormat="1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0" xfId="3"/>
  </cellXfs>
  <cellStyles count="4">
    <cellStyle name="Gevolgde hyperlink" xfId="2" builtinId="9" hidden="1"/>
    <cellStyle name="Hyperlink" xfId="1" builtinId="8" hidden="1"/>
    <cellStyle name="Hyperlink" xfId="3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mirla.github.io/2016/07/20/maximum-likelihood-explan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C9D7-A65E-4E4F-9785-B526011D0D49}">
  <dimension ref="A1:B3"/>
  <sheetViews>
    <sheetView workbookViewId="0">
      <selection activeCell="B4" sqref="B4"/>
    </sheetView>
  </sheetViews>
  <sheetFormatPr defaultRowHeight="15" x14ac:dyDescent="0.25"/>
  <cols>
    <col min="2" max="2" width="86" customWidth="1"/>
  </cols>
  <sheetData>
    <row r="1" spans="1:2" x14ac:dyDescent="0.25">
      <c r="A1" t="s">
        <v>13</v>
      </c>
      <c r="B1" s="20" t="s">
        <v>14</v>
      </c>
    </row>
    <row r="3" spans="1:2" x14ac:dyDescent="0.25">
      <c r="B3" t="s">
        <v>15</v>
      </c>
    </row>
  </sheetData>
  <hyperlinks>
    <hyperlink ref="B1" r:id="rId1" xr:uid="{90F51111-CFD1-4C7C-BE44-63AAA9E5A0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H6" sqref="H6"/>
    </sheetView>
  </sheetViews>
  <sheetFormatPr defaultColWidth="8.85546875" defaultRowHeight="15" x14ac:dyDescent="0.25"/>
  <cols>
    <col min="1" max="1" width="16.140625" style="5" customWidth="1"/>
    <col min="2" max="2" width="8.28515625" style="5" bestFit="1" customWidth="1"/>
    <col min="3" max="3" width="9.28515625" style="5" bestFit="1" customWidth="1"/>
    <col min="4" max="4" width="8.28515625" style="5" customWidth="1"/>
    <col min="5" max="5" width="7.42578125" style="5" bestFit="1" customWidth="1"/>
    <col min="6" max="6" width="12.85546875" style="5" customWidth="1"/>
    <col min="7" max="7" width="14.85546875" style="5" customWidth="1"/>
    <col min="8" max="8" width="12.42578125" customWidth="1"/>
    <col min="9" max="9" width="12" customWidth="1"/>
    <col min="11" max="11" width="10.42578125" bestFit="1" customWidth="1"/>
    <col min="15" max="15" width="12" bestFit="1" customWidth="1"/>
  </cols>
  <sheetData>
    <row r="1" spans="1:9" ht="15.75" thickBot="1" x14ac:dyDescent="0.3">
      <c r="A1" s="4"/>
      <c r="B1" s="17" t="s">
        <v>3</v>
      </c>
      <c r="C1" s="18"/>
      <c r="D1" s="19"/>
    </row>
    <row r="2" spans="1:9" ht="15.75" thickBot="1" x14ac:dyDescent="0.3">
      <c r="A2" s="6" t="s">
        <v>4</v>
      </c>
      <c r="B2" s="6" t="s">
        <v>1</v>
      </c>
      <c r="C2" s="7" t="s">
        <v>10</v>
      </c>
      <c r="D2" s="8" t="s">
        <v>7</v>
      </c>
      <c r="F2" s="4" t="s">
        <v>9</v>
      </c>
      <c r="G2" s="9"/>
      <c r="H2" s="16">
        <f>SUM(I6:I41)</f>
        <v>-11.283044725014355</v>
      </c>
    </row>
    <row r="3" spans="1:9" ht="15.75" thickBot="1" x14ac:dyDescent="0.3">
      <c r="A3" s="10">
        <v>18.087515720332316</v>
      </c>
      <c r="B3" s="10">
        <v>-0.11181669460300453</v>
      </c>
      <c r="C3" s="10">
        <v>0.48049052602458925</v>
      </c>
      <c r="D3" s="11">
        <v>-3.5708596141372277</v>
      </c>
    </row>
    <row r="5" spans="1:9" ht="49.5" customHeight="1" thickBot="1" x14ac:dyDescent="0.3">
      <c r="A5" s="12" t="str">
        <f>"Payback" &amp; CHAR(10)&amp; "(0 = No, 1 = Yes)"</f>
        <v>Payback
(0 = No, 1 = Yes)</v>
      </c>
      <c r="B5" s="12" t="s">
        <v>0</v>
      </c>
      <c r="C5" s="12" t="s">
        <v>8</v>
      </c>
      <c r="D5" s="12" t="s">
        <v>7</v>
      </c>
      <c r="E5" s="12" t="s">
        <v>5</v>
      </c>
      <c r="F5" s="12" t="s">
        <v>6</v>
      </c>
      <c r="G5" s="12" t="s">
        <v>11</v>
      </c>
      <c r="H5" s="1" t="s">
        <v>12</v>
      </c>
      <c r="I5" s="1" t="s">
        <v>2</v>
      </c>
    </row>
    <row r="6" spans="1:9" ht="15" customHeight="1" x14ac:dyDescent="0.25">
      <c r="A6" s="5">
        <v>1</v>
      </c>
      <c r="B6" s="13">
        <v>155.790056367631</v>
      </c>
      <c r="C6" s="13">
        <v>4.9336896594867783</v>
      </c>
      <c r="D6" s="5">
        <v>2</v>
      </c>
      <c r="E6" s="14">
        <f t="shared" ref="E6:E41" si="0">Intercept+IncomeCoef*B6+LoanCoef*C6+StateCoef*D6</f>
        <v>-4.1035415232575154</v>
      </c>
      <c r="F6" s="14">
        <f>EXP(E6)</f>
        <v>1.651408669425862E-2</v>
      </c>
      <c r="G6" s="14">
        <f>F6/(1+F6)</f>
        <v>1.6245802109799621E-2</v>
      </c>
      <c r="H6" s="2">
        <f>IF(A6=0,G6,1-G6)</f>
        <v>0.98375419789020035</v>
      </c>
      <c r="I6" s="2">
        <f>LN(H6)</f>
        <v>-1.6379212026896427E-2</v>
      </c>
    </row>
    <row r="7" spans="1:9" ht="15" customHeight="1" x14ac:dyDescent="0.25">
      <c r="A7" s="5">
        <v>1</v>
      </c>
      <c r="B7" s="5">
        <v>178.6846119967289</v>
      </c>
      <c r="C7" s="13">
        <v>4.9544815140836924</v>
      </c>
      <c r="D7" s="5">
        <v>2</v>
      </c>
      <c r="E7" s="14">
        <f t="shared" si="0"/>
        <v>-6.6535447689555589</v>
      </c>
      <c r="F7" s="14">
        <f t="shared" ref="F7:F41" si="1">EXP(E7)</f>
        <v>1.2894432164250725E-3</v>
      </c>
      <c r="G7" s="14">
        <f t="shared" ref="G7:G41" si="2">F7/(1+F7)</f>
        <v>1.2877826937663659E-3</v>
      </c>
      <c r="H7" s="2">
        <f t="shared" ref="H7:H41" si="3">IF(A7=0,G7,1-G7)</f>
        <v>0.99871221730623361</v>
      </c>
      <c r="I7" s="2">
        <f t="shared" ref="I7:I41" si="4">LN(H7)</f>
        <v>-1.2886125984673629E-3</v>
      </c>
    </row>
    <row r="8" spans="1:9" ht="15" customHeight="1" x14ac:dyDescent="0.25">
      <c r="A8" s="5">
        <v>0</v>
      </c>
      <c r="B8" s="13">
        <v>84.800629178955319</v>
      </c>
      <c r="C8" s="13">
        <v>5.4667785830034363</v>
      </c>
      <c r="D8" s="5">
        <v>2</v>
      </c>
      <c r="E8" s="14">
        <f t="shared" si="0"/>
        <v>4.0904057540192582</v>
      </c>
      <c r="F8" s="14">
        <f t="shared" si="1"/>
        <v>59.764136323657489</v>
      </c>
      <c r="G8" s="14">
        <f t="shared" si="2"/>
        <v>0.98354292415721101</v>
      </c>
      <c r="H8" s="2">
        <f t="shared" si="3"/>
        <v>0.98354292415721101</v>
      </c>
      <c r="I8" s="2">
        <f t="shared" si="4"/>
        <v>-1.6593997817445132E-2</v>
      </c>
    </row>
    <row r="9" spans="1:9" ht="15" customHeight="1" x14ac:dyDescent="0.25">
      <c r="A9" s="5">
        <v>0</v>
      </c>
      <c r="B9" s="13">
        <v>134.14384865795091</v>
      </c>
      <c r="C9" s="13">
        <v>5.7146505603626876</v>
      </c>
      <c r="D9" s="5">
        <v>1</v>
      </c>
      <c r="E9" s="14">
        <f t="shared" si="0"/>
        <v>2.2629698017327131</v>
      </c>
      <c r="F9" s="14">
        <f t="shared" si="1"/>
        <v>9.611591343535121</v>
      </c>
      <c r="G9" s="14">
        <f t="shared" si="2"/>
        <v>0.90576342721591629</v>
      </c>
      <c r="H9" s="2">
        <f t="shared" si="3"/>
        <v>0.90576342721591629</v>
      </c>
      <c r="I9" s="2">
        <f t="shared" si="4"/>
        <v>-9.8977124899589736E-2</v>
      </c>
    </row>
    <row r="10" spans="1:9" ht="15" customHeight="1" x14ac:dyDescent="0.25">
      <c r="A10" s="5">
        <v>0</v>
      </c>
      <c r="B10" s="13">
        <v>151.50899129529444</v>
      </c>
      <c r="C10" s="13">
        <v>5.7509804963636544</v>
      </c>
      <c r="D10" s="5">
        <v>1</v>
      </c>
      <c r="E10" s="14">
        <f t="shared" si="0"/>
        <v>0.33871314077480452</v>
      </c>
      <c r="F10" s="14">
        <f t="shared" si="1"/>
        <v>1.403140783598207</v>
      </c>
      <c r="G10" s="14">
        <f t="shared" si="2"/>
        <v>0.58387789561679082</v>
      </c>
      <c r="H10" s="2">
        <f t="shared" si="3"/>
        <v>0.58387789561679082</v>
      </c>
      <c r="I10" s="2">
        <f t="shared" si="4"/>
        <v>-0.53806340086273674</v>
      </c>
    </row>
    <row r="11" spans="1:9" ht="15" customHeight="1" x14ac:dyDescent="0.25">
      <c r="A11" s="5">
        <v>1</v>
      </c>
      <c r="B11" s="13">
        <v>144.06229987817272</v>
      </c>
      <c r="C11" s="13">
        <v>5.9301814029743394</v>
      </c>
      <c r="D11" s="5">
        <v>2</v>
      </c>
      <c r="E11" s="14">
        <f t="shared" si="0"/>
        <v>-2.3133777154898567</v>
      </c>
      <c r="F11" s="14">
        <f t="shared" si="1"/>
        <v>9.8926540889642464E-2</v>
      </c>
      <c r="G11" s="14">
        <f t="shared" si="2"/>
        <v>9.0021068022941644E-2</v>
      </c>
      <c r="H11" s="2">
        <f t="shared" si="3"/>
        <v>0.90997893197705837</v>
      </c>
      <c r="I11" s="2">
        <f t="shared" si="4"/>
        <v>-9.4333831412807684E-2</v>
      </c>
    </row>
    <row r="12" spans="1:9" ht="15" customHeight="1" x14ac:dyDescent="0.25">
      <c r="A12" s="5">
        <v>0</v>
      </c>
      <c r="B12" s="13">
        <v>133.54045799026835</v>
      </c>
      <c r="C12" s="13">
        <v>5.9567706177453816</v>
      </c>
      <c r="D12" s="5">
        <v>1</v>
      </c>
      <c r="E12" s="14">
        <f t="shared" si="0"/>
        <v>2.4467753454801935</v>
      </c>
      <c r="F12" s="14">
        <f t="shared" si="1"/>
        <v>11.551038490001961</v>
      </c>
      <c r="G12" s="14">
        <f t="shared" si="2"/>
        <v>0.92032531803670348</v>
      </c>
      <c r="H12" s="2">
        <f t="shared" si="3"/>
        <v>0.92032531803670348</v>
      </c>
      <c r="I12" s="2">
        <f t="shared" si="4"/>
        <v>-8.3028064881482927E-2</v>
      </c>
    </row>
    <row r="13" spans="1:9" ht="15" customHeight="1" x14ac:dyDescent="0.25">
      <c r="A13" s="5">
        <v>0</v>
      </c>
      <c r="B13" s="13">
        <v>159.76847718661057</v>
      </c>
      <c r="C13" s="13">
        <v>5.991976740003139</v>
      </c>
      <c r="D13" s="5">
        <v>1</v>
      </c>
      <c r="E13" s="14">
        <f t="shared" si="0"/>
        <v>-0.46903885883603147</v>
      </c>
      <c r="F13" s="14">
        <f t="shared" si="1"/>
        <v>0.62560327246898562</v>
      </c>
      <c r="G13" s="14">
        <f t="shared" si="2"/>
        <v>0.38484375804608956</v>
      </c>
      <c r="H13" s="2">
        <f t="shared" si="3"/>
        <v>0.38484375804608956</v>
      </c>
      <c r="I13" s="2">
        <f t="shared" si="4"/>
        <v>-0.95491785031980647</v>
      </c>
    </row>
    <row r="14" spans="1:9" ht="15" customHeight="1" x14ac:dyDescent="0.25">
      <c r="A14" s="5">
        <v>1</v>
      </c>
      <c r="B14" s="5">
        <v>178.297901926778</v>
      </c>
      <c r="C14" s="13">
        <v>6.1832728807150943</v>
      </c>
      <c r="D14" s="5">
        <v>2</v>
      </c>
      <c r="E14" s="14">
        <f t="shared" si="0"/>
        <v>-6.0198815170367546</v>
      </c>
      <c r="F14" s="14">
        <f t="shared" si="1"/>
        <v>2.4299574865327051E-3</v>
      </c>
      <c r="G14" s="14">
        <f t="shared" si="2"/>
        <v>2.4240671065193608E-3</v>
      </c>
      <c r="H14" s="2">
        <f t="shared" si="3"/>
        <v>0.99757593289348068</v>
      </c>
      <c r="I14" s="2">
        <f t="shared" si="4"/>
        <v>-2.4270099138580148E-3</v>
      </c>
    </row>
    <row r="15" spans="1:9" ht="15" customHeight="1" x14ac:dyDescent="0.25">
      <c r="A15" s="5">
        <v>1</v>
      </c>
      <c r="B15" s="13">
        <v>132.66023710614732</v>
      </c>
      <c r="C15" s="13">
        <v>6.3420217865839614</v>
      </c>
      <c r="D15" s="5">
        <v>1</v>
      </c>
      <c r="E15" s="14">
        <f t="shared" si="0"/>
        <v>2.7303082720299772</v>
      </c>
      <c r="F15" s="14">
        <f t="shared" si="1"/>
        <v>15.337614448743837</v>
      </c>
      <c r="G15" s="14">
        <f t="shared" si="2"/>
        <v>0.93879155349532162</v>
      </c>
      <c r="H15" s="2">
        <f t="shared" si="3"/>
        <v>6.1208446504678382E-2</v>
      </c>
      <c r="I15" s="2">
        <f t="shared" si="4"/>
        <v>-2.793470084204694</v>
      </c>
    </row>
    <row r="16" spans="1:9" ht="15" customHeight="1" x14ac:dyDescent="0.25">
      <c r="A16" s="5">
        <v>0</v>
      </c>
      <c r="B16" s="13">
        <v>104.61784921356333</v>
      </c>
      <c r="C16" s="13">
        <v>6.4444994755300469</v>
      </c>
      <c r="D16" s="5">
        <v>2</v>
      </c>
      <c r="E16" s="14">
        <f t="shared" si="0"/>
        <v>2.3442953394842938</v>
      </c>
      <c r="F16" s="14">
        <f t="shared" si="1"/>
        <v>10.425923401902125</v>
      </c>
      <c r="G16" s="14">
        <f t="shared" si="2"/>
        <v>0.91247972134720201</v>
      </c>
      <c r="H16" s="2">
        <f t="shared" si="3"/>
        <v>0.91247972134720201</v>
      </c>
      <c r="I16" s="2">
        <f t="shared" si="4"/>
        <v>-9.1589416953577515E-2</v>
      </c>
    </row>
    <row r="17" spans="1:9" ht="15" customHeight="1" x14ac:dyDescent="0.25">
      <c r="A17" s="5">
        <v>0</v>
      </c>
      <c r="B17" s="13">
        <v>136.788318829194</v>
      </c>
      <c r="C17" s="13">
        <v>6.464929846324412</v>
      </c>
      <c r="D17" s="5">
        <v>1</v>
      </c>
      <c r="E17" s="14">
        <f t="shared" si="0"/>
        <v>2.3277759769851727</v>
      </c>
      <c r="F17" s="14">
        <f t="shared" si="1"/>
        <v>10.255108554475347</v>
      </c>
      <c r="G17" s="14">
        <f t="shared" si="2"/>
        <v>0.91115145667765485</v>
      </c>
      <c r="H17" s="2">
        <f t="shared" si="3"/>
        <v>0.91115145667765485</v>
      </c>
      <c r="I17" s="2">
        <f t="shared" si="4"/>
        <v>-9.3046142327041073E-2</v>
      </c>
    </row>
    <row r="18" spans="1:9" ht="15" customHeight="1" x14ac:dyDescent="0.25">
      <c r="A18" s="5">
        <v>0</v>
      </c>
      <c r="B18" s="13">
        <v>103.06388267996644</v>
      </c>
      <c r="C18" s="13">
        <v>6.5546035220526502</v>
      </c>
      <c r="D18" s="5">
        <v>1</v>
      </c>
      <c r="E18" s="14">
        <f t="shared" si="0"/>
        <v>6.1418183061630964</v>
      </c>
      <c r="F18" s="14">
        <f t="shared" si="1"/>
        <v>464.89812992796374</v>
      </c>
      <c r="G18" s="14">
        <f t="shared" si="2"/>
        <v>0.99785360804055034</v>
      </c>
      <c r="H18" s="2">
        <f t="shared" si="3"/>
        <v>0.99785360804055034</v>
      </c>
      <c r="I18" s="2">
        <f t="shared" si="4"/>
        <v>-2.1486987601281597E-3</v>
      </c>
    </row>
    <row r="19" spans="1:9" ht="15" customHeight="1" x14ac:dyDescent="0.25">
      <c r="A19" s="5">
        <v>0</v>
      </c>
      <c r="B19" s="13">
        <v>85.569774204064856</v>
      </c>
      <c r="C19" s="13">
        <v>6.6709683820599706</v>
      </c>
      <c r="D19" s="5">
        <v>1</v>
      </c>
      <c r="E19" s="14">
        <f t="shared" si="0"/>
        <v>8.153863903760513</v>
      </c>
      <c r="F19" s="14">
        <f t="shared" si="1"/>
        <v>3476.7871159012961</v>
      </c>
      <c r="G19" s="14">
        <f t="shared" si="2"/>
        <v>0.99971246083596443</v>
      </c>
      <c r="H19" s="2">
        <f t="shared" si="3"/>
        <v>0.99971246083596443</v>
      </c>
      <c r="I19" s="2">
        <f t="shared" si="4"/>
        <v>-2.8758051134716427E-4</v>
      </c>
    </row>
    <row r="20" spans="1:9" ht="15" customHeight="1" x14ac:dyDescent="0.25">
      <c r="A20" s="5">
        <v>1</v>
      </c>
      <c r="B20" s="13">
        <v>144.998688672084</v>
      </c>
      <c r="C20" s="13">
        <v>6.6875382110701649</v>
      </c>
      <c r="D20" s="5">
        <v>2</v>
      </c>
      <c r="E20" s="14">
        <f t="shared" si="0"/>
        <v>-2.0541788441780451</v>
      </c>
      <c r="F20" s="14">
        <f t="shared" si="1"/>
        <v>0.12819806295334046</v>
      </c>
      <c r="G20" s="14">
        <f t="shared" si="2"/>
        <v>0.11363081285368455</v>
      </c>
      <c r="H20" s="2">
        <f t="shared" si="3"/>
        <v>0.88636918714631541</v>
      </c>
      <c r="I20" s="2">
        <f t="shared" si="4"/>
        <v>-0.12062172538673957</v>
      </c>
    </row>
    <row r="21" spans="1:9" ht="15" customHeight="1" x14ac:dyDescent="0.25">
      <c r="A21" s="5">
        <v>0</v>
      </c>
      <c r="B21" s="13">
        <v>134.64786202065173</v>
      </c>
      <c r="C21" s="13">
        <v>7.025490349251216</v>
      </c>
      <c r="D21" s="5">
        <v>1</v>
      </c>
      <c r="E21" s="14">
        <f t="shared" si="0"/>
        <v>2.8364587931767735</v>
      </c>
      <c r="F21" s="14">
        <f t="shared" si="1"/>
        <v>17.05526226197307</v>
      </c>
      <c r="G21" s="14">
        <f t="shared" si="2"/>
        <v>0.94461448493572198</v>
      </c>
      <c r="H21" s="2">
        <f t="shared" si="3"/>
        <v>0.94461448493572198</v>
      </c>
      <c r="I21" s="2">
        <f t="shared" si="4"/>
        <v>-5.6978387172604179E-2</v>
      </c>
    </row>
    <row r="22" spans="1:9" ht="15" customHeight="1" x14ac:dyDescent="0.25">
      <c r="A22" s="5">
        <v>0</v>
      </c>
      <c r="B22" s="13">
        <v>102.67303383228212</v>
      </c>
      <c r="C22" s="13">
        <v>7.0495465993313928</v>
      </c>
      <c r="D22" s="5">
        <v>1</v>
      </c>
      <c r="E22" s="14">
        <f t="shared" si="0"/>
        <v>6.4233371919544426</v>
      </c>
      <c r="F22" s="14">
        <f t="shared" si="1"/>
        <v>616.05558321484364</v>
      </c>
      <c r="G22" s="14">
        <f t="shared" si="2"/>
        <v>0.99837940045078266</v>
      </c>
      <c r="H22" s="2">
        <f t="shared" si="3"/>
        <v>0.99837940045078266</v>
      </c>
      <c r="I22" s="2">
        <f t="shared" si="4"/>
        <v>-1.6219141411434976E-3</v>
      </c>
    </row>
    <row r="23" spans="1:9" ht="15" customHeight="1" x14ac:dyDescent="0.25">
      <c r="A23" s="5">
        <v>1</v>
      </c>
      <c r="B23" s="13">
        <v>135.66145267888604</v>
      </c>
      <c r="C23" s="13">
        <v>7.0731490993825501</v>
      </c>
      <c r="D23" s="5">
        <v>2</v>
      </c>
      <c r="E23" s="14">
        <f t="shared" si="0"/>
        <v>-0.8248376001244182</v>
      </c>
      <c r="F23" s="14">
        <f t="shared" si="1"/>
        <v>0.43830616755245738</v>
      </c>
      <c r="G23" s="14">
        <f t="shared" si="2"/>
        <v>0.30473773765311457</v>
      </c>
      <c r="H23" s="2">
        <f t="shared" si="3"/>
        <v>0.69526226234688537</v>
      </c>
      <c r="I23" s="2">
        <f t="shared" si="4"/>
        <v>-0.36346614870337507</v>
      </c>
    </row>
    <row r="24" spans="1:9" ht="15" customHeight="1" x14ac:dyDescent="0.25">
      <c r="A24" s="5">
        <v>1</v>
      </c>
      <c r="B24" s="13">
        <v>181.69301944847933</v>
      </c>
      <c r="C24" s="13">
        <v>7.1413339239551252</v>
      </c>
      <c r="D24" s="5">
        <v>1</v>
      </c>
      <c r="E24" s="14">
        <f t="shared" si="0"/>
        <v>-2.3683134673348438</v>
      </c>
      <c r="F24" s="14">
        <f t="shared" si="1"/>
        <v>9.3638517599195933E-2</v>
      </c>
      <c r="G24" s="14">
        <f t="shared" si="2"/>
        <v>8.5621086028275034E-2</v>
      </c>
      <c r="H24" s="2">
        <f t="shared" si="3"/>
        <v>0.91437891397172499</v>
      </c>
      <c r="I24" s="2">
        <f t="shared" si="4"/>
        <v>-8.9510226728351808E-2</v>
      </c>
    </row>
    <row r="25" spans="1:9" ht="15" customHeight="1" x14ac:dyDescent="0.25">
      <c r="A25" s="5">
        <v>0</v>
      </c>
      <c r="B25" s="13">
        <v>90.791592589916576</v>
      </c>
      <c r="C25" s="13">
        <v>7.6297745490214597</v>
      </c>
      <c r="D25" s="5">
        <v>1</v>
      </c>
      <c r="E25" s="14">
        <f t="shared" si="0"/>
        <v>8.0306747115563226</v>
      </c>
      <c r="F25" s="14">
        <f t="shared" si="1"/>
        <v>3073.8149122175791</v>
      </c>
      <c r="G25" s="14">
        <f t="shared" si="2"/>
        <v>0.99967477717243192</v>
      </c>
      <c r="H25" s="2">
        <f t="shared" si="3"/>
        <v>0.99967477717243192</v>
      </c>
      <c r="I25" s="2">
        <f t="shared" si="4"/>
        <v>-3.2527572398092738E-4</v>
      </c>
    </row>
    <row r="26" spans="1:9" ht="15" customHeight="1" x14ac:dyDescent="0.25">
      <c r="A26" s="5">
        <v>0</v>
      </c>
      <c r="B26" s="5">
        <v>145.79749583158218</v>
      </c>
      <c r="C26" s="13">
        <v>8.0193762061519713</v>
      </c>
      <c r="D26" s="5">
        <v>1</v>
      </c>
      <c r="E26" s="14">
        <f t="shared" si="0"/>
        <v>2.0672963325952738</v>
      </c>
      <c r="F26" s="14">
        <f t="shared" si="1"/>
        <v>7.9034259703168086</v>
      </c>
      <c r="G26" s="14">
        <f t="shared" si="2"/>
        <v>0.88768368453515456</v>
      </c>
      <c r="H26" s="2">
        <f t="shared" si="3"/>
        <v>0.88768368453515456</v>
      </c>
      <c r="I26" s="2">
        <f t="shared" si="4"/>
        <v>-0.11913981055727441</v>
      </c>
    </row>
    <row r="27" spans="1:9" ht="15" customHeight="1" x14ac:dyDescent="0.25">
      <c r="A27" s="5">
        <v>1</v>
      </c>
      <c r="B27" s="13">
        <v>199.40845033619237</v>
      </c>
      <c r="C27" s="13">
        <v>8.110308211417891</v>
      </c>
      <c r="D27" s="5">
        <v>2</v>
      </c>
      <c r="E27" s="14">
        <f t="shared" si="0"/>
        <v>-7.4544710417168307</v>
      </c>
      <c r="F27" s="14">
        <f t="shared" si="1"/>
        <v>5.7884776540928756E-4</v>
      </c>
      <c r="G27" s="14">
        <f t="shared" si="2"/>
        <v>5.7851289451303818E-4</v>
      </c>
      <c r="H27" s="2">
        <f t="shared" si="3"/>
        <v>0.99942148710548695</v>
      </c>
      <c r="I27" s="2">
        <f t="shared" si="4"/>
        <v>-5.7868029766397695E-4</v>
      </c>
    </row>
    <row r="28" spans="1:9" ht="15" customHeight="1" x14ac:dyDescent="0.25">
      <c r="A28" s="5">
        <v>0</v>
      </c>
      <c r="B28" s="13">
        <v>132.26604200721374</v>
      </c>
      <c r="C28" s="13">
        <v>8.4922176966284511</v>
      </c>
      <c r="D28" s="5">
        <v>1</v>
      </c>
      <c r="E28" s="14">
        <f t="shared" si="0"/>
        <v>3.807534628894631</v>
      </c>
      <c r="F28" s="14">
        <f t="shared" si="1"/>
        <v>45.039263379670054</v>
      </c>
      <c r="G28" s="14">
        <f t="shared" si="2"/>
        <v>0.97827940921310275</v>
      </c>
      <c r="H28" s="2">
        <f t="shared" si="3"/>
        <v>0.97827940921310275</v>
      </c>
      <c r="I28" s="2">
        <f t="shared" si="4"/>
        <v>-2.1959955258294719E-2</v>
      </c>
    </row>
    <row r="29" spans="1:9" x14ac:dyDescent="0.25">
      <c r="A29" s="5">
        <v>1</v>
      </c>
      <c r="B29" s="13">
        <v>131.76171122629776</v>
      </c>
      <c r="C29" s="13">
        <v>8.4953955557406484</v>
      </c>
      <c r="D29" s="5">
        <v>2</v>
      </c>
      <c r="E29" s="14">
        <f t="shared" si="0"/>
        <v>0.29459454686243181</v>
      </c>
      <c r="F29" s="14">
        <f t="shared" si="1"/>
        <v>1.3425818942748575</v>
      </c>
      <c r="G29" s="14">
        <f t="shared" si="2"/>
        <v>0.57312058014110601</v>
      </c>
      <c r="H29" s="2">
        <f t="shared" si="3"/>
        <v>0.42687941985889399</v>
      </c>
      <c r="I29" s="2">
        <f t="shared" si="4"/>
        <v>-0.85125369472206047</v>
      </c>
    </row>
    <row r="30" spans="1:9" x14ac:dyDescent="0.25">
      <c r="A30" s="5">
        <v>0</v>
      </c>
      <c r="B30" s="13">
        <v>126.87720584779601</v>
      </c>
      <c r="C30" s="13">
        <v>8.5029062358596157</v>
      </c>
      <c r="D30" s="5">
        <v>2</v>
      </c>
      <c r="E30" s="14">
        <f t="shared" si="0"/>
        <v>0.84437260369826106</v>
      </c>
      <c r="F30" s="14">
        <f t="shared" si="1"/>
        <v>2.3265177079794754</v>
      </c>
      <c r="G30" s="14">
        <f t="shared" si="2"/>
        <v>0.6993853369241797</v>
      </c>
      <c r="H30" s="2">
        <f t="shared" si="3"/>
        <v>0.6993853369241797</v>
      </c>
      <c r="I30" s="2">
        <f t="shared" si="4"/>
        <v>-0.35755341979399652</v>
      </c>
    </row>
    <row r="31" spans="1:9" x14ac:dyDescent="0.25">
      <c r="A31" s="5">
        <v>0</v>
      </c>
      <c r="B31" s="13">
        <v>130.00197195830089</v>
      </c>
      <c r="C31" s="13">
        <v>9.0780424850969741</v>
      </c>
      <c r="D31" s="5">
        <v>2</v>
      </c>
      <c r="E31" s="14">
        <f t="shared" si="0"/>
        <v>0.77131910474598619</v>
      </c>
      <c r="F31" s="14">
        <f t="shared" si="1"/>
        <v>2.1626170915639453</v>
      </c>
      <c r="G31" s="14">
        <f t="shared" si="2"/>
        <v>0.68380617347973349</v>
      </c>
      <c r="H31" s="2">
        <f t="shared" si="3"/>
        <v>0.68380617347973349</v>
      </c>
      <c r="I31" s="2">
        <f t="shared" si="4"/>
        <v>-0.38008077362270104</v>
      </c>
    </row>
    <row r="32" spans="1:9" x14ac:dyDescent="0.25">
      <c r="A32" s="5">
        <v>0</v>
      </c>
      <c r="B32" s="13">
        <v>141.06768701695881</v>
      </c>
      <c r="C32" s="13">
        <v>9.1121148852073794</v>
      </c>
      <c r="D32" s="5">
        <v>1</v>
      </c>
      <c r="E32" s="14">
        <f t="shared" si="0"/>
        <v>3.1212185030573618</v>
      </c>
      <c r="F32" s="14">
        <f t="shared" si="1"/>
        <v>22.673991144942093</v>
      </c>
      <c r="G32" s="14">
        <f t="shared" si="2"/>
        <v>0.95775955165829108</v>
      </c>
      <c r="H32" s="2">
        <f t="shared" si="3"/>
        <v>0.95775955165829108</v>
      </c>
      <c r="I32" s="2">
        <f t="shared" si="4"/>
        <v>-4.3158522432794028E-2</v>
      </c>
    </row>
    <row r="33" spans="1:9" x14ac:dyDescent="0.25">
      <c r="A33" s="5">
        <v>1</v>
      </c>
      <c r="B33" s="5">
        <v>171.51323241118752</v>
      </c>
      <c r="C33" s="13">
        <v>9.2031385093847042</v>
      </c>
      <c r="D33" s="5">
        <v>1</v>
      </c>
      <c r="E33" s="14">
        <f t="shared" si="0"/>
        <v>-0.23936575924939341</v>
      </c>
      <c r="F33" s="14">
        <f t="shared" si="1"/>
        <v>0.78712693076004314</v>
      </c>
      <c r="G33" s="14">
        <f t="shared" si="2"/>
        <v>0.44044265531004434</v>
      </c>
      <c r="H33" s="2">
        <f t="shared" si="3"/>
        <v>0.55955734468995566</v>
      </c>
      <c r="I33" s="2">
        <f t="shared" si="4"/>
        <v>-0.58060926373873778</v>
      </c>
    </row>
    <row r="34" spans="1:9" x14ac:dyDescent="0.25">
      <c r="A34" s="5">
        <v>1</v>
      </c>
      <c r="B34" s="13">
        <v>204.9672999402633</v>
      </c>
      <c r="C34" s="13">
        <v>9.2040386305529971</v>
      </c>
      <c r="D34" s="5">
        <v>2</v>
      </c>
      <c r="E34" s="14">
        <f t="shared" si="0"/>
        <v>-7.5505161258199402</v>
      </c>
      <c r="F34" s="14">
        <f t="shared" si="1"/>
        <v>5.258386581574227E-4</v>
      </c>
      <c r="G34" s="14">
        <f t="shared" si="2"/>
        <v>5.2556229718429316E-4</v>
      </c>
      <c r="H34" s="2">
        <f t="shared" si="3"/>
        <v>0.99947443770281574</v>
      </c>
      <c r="I34" s="2">
        <f t="shared" si="4"/>
        <v>-5.257004534569734E-4</v>
      </c>
    </row>
    <row r="35" spans="1:9" x14ac:dyDescent="0.25">
      <c r="A35" s="5">
        <v>1</v>
      </c>
      <c r="B35" s="13">
        <v>172.36109567227774</v>
      </c>
      <c r="C35" s="13">
        <v>9.3027571695043214</v>
      </c>
      <c r="D35" s="5">
        <v>1</v>
      </c>
      <c r="E35" s="14">
        <f t="shared" si="0"/>
        <v>-0.28630520417708638</v>
      </c>
      <c r="F35" s="14">
        <f t="shared" si="1"/>
        <v>0.75103336244475305</v>
      </c>
      <c r="G35" s="14">
        <f t="shared" si="2"/>
        <v>0.42890865391403926</v>
      </c>
      <c r="H35" s="2">
        <f t="shared" si="3"/>
        <v>0.57109134608596079</v>
      </c>
      <c r="I35" s="2">
        <f t="shared" si="4"/>
        <v>-0.56020610648870828</v>
      </c>
    </row>
    <row r="36" spans="1:9" x14ac:dyDescent="0.25">
      <c r="A36" s="5">
        <v>0</v>
      </c>
      <c r="B36" s="13">
        <v>85.618426092240298</v>
      </c>
      <c r="C36" s="13">
        <v>9.5998016942160103</v>
      </c>
      <c r="D36" s="5">
        <v>1</v>
      </c>
      <c r="E36" s="14">
        <f t="shared" si="0"/>
        <v>9.5557004692347363</v>
      </c>
      <c r="F36" s="14">
        <f t="shared" si="1"/>
        <v>14124.984649242177</v>
      </c>
      <c r="G36" s="14">
        <f t="shared" si="2"/>
        <v>0.9999292084746777</v>
      </c>
      <c r="H36" s="2">
        <f t="shared" si="3"/>
        <v>0.9999292084746777</v>
      </c>
      <c r="I36" s="2">
        <f t="shared" si="4"/>
        <v>-7.0794031160590994E-5</v>
      </c>
    </row>
    <row r="37" spans="1:9" x14ac:dyDescent="0.25">
      <c r="A37" s="5">
        <v>0</v>
      </c>
      <c r="B37" s="13">
        <v>147.99152609084101</v>
      </c>
      <c r="C37" s="13">
        <v>10.166877048280387</v>
      </c>
      <c r="D37" s="5">
        <v>2</v>
      </c>
      <c r="E37" s="14">
        <f t="shared" si="0"/>
        <v>-0.71703868371871859</v>
      </c>
      <c r="F37" s="14">
        <f t="shared" si="1"/>
        <v>0.48819581970998288</v>
      </c>
      <c r="G37" s="14">
        <f t="shared" si="2"/>
        <v>0.32804541797807335</v>
      </c>
      <c r="H37" s="2">
        <f t="shared" si="3"/>
        <v>0.32804541797807335</v>
      </c>
      <c r="I37" s="2">
        <f t="shared" si="4"/>
        <v>-1.1146032107386565</v>
      </c>
    </row>
    <row r="38" spans="1:9" x14ac:dyDescent="0.25">
      <c r="A38" s="5">
        <v>0</v>
      </c>
      <c r="B38" s="13">
        <v>168.56158913161323</v>
      </c>
      <c r="C38" s="13">
        <v>10.180172393425064</v>
      </c>
      <c r="D38" s="5">
        <v>1</v>
      </c>
      <c r="E38" s="14">
        <f t="shared" si="0"/>
        <v>0.56013276080617569</v>
      </c>
      <c r="F38" s="14">
        <f t="shared" si="1"/>
        <v>1.750904936417452</v>
      </c>
      <c r="G38" s="14">
        <f t="shared" si="2"/>
        <v>0.63648325801388239</v>
      </c>
      <c r="H38" s="2">
        <f t="shared" si="3"/>
        <v>0.63648325801388239</v>
      </c>
      <c r="I38" s="2">
        <f t="shared" si="4"/>
        <v>-0.45179716452953894</v>
      </c>
    </row>
    <row r="39" spans="1:9" x14ac:dyDescent="0.25">
      <c r="A39" s="5">
        <v>0</v>
      </c>
      <c r="B39" s="13">
        <v>137.57887165107445</v>
      </c>
      <c r="C39" s="13">
        <v>10.678531773858172</v>
      </c>
      <c r="D39" s="5">
        <v>2</v>
      </c>
      <c r="E39" s="14">
        <f t="shared" si="0"/>
        <v>0.69311516601511425</v>
      </c>
      <c r="F39" s="14">
        <f t="shared" si="1"/>
        <v>1.9999359719352581</v>
      </c>
      <c r="G39" s="14">
        <f t="shared" si="2"/>
        <v>0.66665955228541085</v>
      </c>
      <c r="H39" s="2">
        <f t="shared" si="3"/>
        <v>0.66665955228541085</v>
      </c>
      <c r="I39" s="2">
        <f t="shared" si="4"/>
        <v>-0.40547577973698973</v>
      </c>
    </row>
    <row r="40" spans="1:9" x14ac:dyDescent="0.25">
      <c r="A40" s="5">
        <v>1</v>
      </c>
      <c r="B40" s="13">
        <v>139.4988412859382</v>
      </c>
      <c r="C40" s="13">
        <v>10.732723832466627</v>
      </c>
      <c r="D40" s="5">
        <v>2</v>
      </c>
      <c r="E40" s="14">
        <f t="shared" si="0"/>
        <v>0.50446927845364442</v>
      </c>
      <c r="F40" s="14">
        <f t="shared" si="1"/>
        <v>1.6561063558595772</v>
      </c>
      <c r="G40" s="14">
        <f t="shared" si="2"/>
        <v>0.62350905196475959</v>
      </c>
      <c r="H40" s="2">
        <f t="shared" si="3"/>
        <v>0.37649094803524041</v>
      </c>
      <c r="I40" s="2">
        <f t="shared" si="4"/>
        <v>-0.97686127443429194</v>
      </c>
    </row>
    <row r="41" spans="1:9" x14ac:dyDescent="0.25">
      <c r="A41" s="5">
        <v>0</v>
      </c>
      <c r="B41" s="13">
        <v>93.612289995874718</v>
      </c>
      <c r="C41" s="13">
        <v>10.829021912627795</v>
      </c>
      <c r="D41" s="5">
        <v>1</v>
      </c>
      <c r="E41" s="14">
        <f t="shared" si="0"/>
        <v>9.2524816997688006</v>
      </c>
      <c r="F41" s="14">
        <f t="shared" si="1"/>
        <v>10430.418791410189</v>
      </c>
      <c r="G41" s="14">
        <f t="shared" si="2"/>
        <v>0.99990413576331305</v>
      </c>
      <c r="H41" s="2">
        <f t="shared" si="3"/>
        <v>0.99990413576331305</v>
      </c>
      <c r="I41" s="2">
        <f t="shared" si="4"/>
        <v>-9.5868831956570351E-5</v>
      </c>
    </row>
    <row r="42" spans="1:9" x14ac:dyDescent="0.25">
      <c r="F42" s="15"/>
      <c r="G42" s="14"/>
      <c r="H42" s="2"/>
    </row>
    <row r="43" spans="1:9" x14ac:dyDescent="0.25">
      <c r="F43" s="15"/>
      <c r="G43" s="14"/>
      <c r="H43" s="2"/>
      <c r="I43" s="3"/>
    </row>
    <row r="44" spans="1:9" x14ac:dyDescent="0.25">
      <c r="F44" s="15"/>
      <c r="G44" s="14"/>
      <c r="H44" s="2"/>
    </row>
    <row r="45" spans="1:9" x14ac:dyDescent="0.25">
      <c r="F45" s="15"/>
      <c r="G45" s="14"/>
      <c r="H45" s="2"/>
    </row>
    <row r="46" spans="1:9" x14ac:dyDescent="0.25">
      <c r="F46" s="15"/>
      <c r="G46" s="14"/>
      <c r="H46" s="2"/>
    </row>
    <row r="47" spans="1:9" x14ac:dyDescent="0.25">
      <c r="F47" s="15"/>
      <c r="G47" s="14"/>
      <c r="H47" s="2"/>
    </row>
    <row r="48" spans="1:9" x14ac:dyDescent="0.25">
      <c r="F48" s="15"/>
      <c r="G48" s="14"/>
      <c r="H48" s="2"/>
      <c r="I48" s="3"/>
    </row>
    <row r="49" spans="6:8" x14ac:dyDescent="0.25">
      <c r="F49" s="15"/>
      <c r="G49" s="14"/>
      <c r="H49" s="2"/>
    </row>
    <row r="50" spans="6:8" x14ac:dyDescent="0.25">
      <c r="F50" s="15"/>
      <c r="G50" s="14"/>
      <c r="H50" s="2"/>
    </row>
    <row r="51" spans="6:8" x14ac:dyDescent="0.25">
      <c r="F51" s="15"/>
      <c r="G51" s="14"/>
      <c r="H51" s="2"/>
    </row>
    <row r="52" spans="6:8" x14ac:dyDescent="0.25">
      <c r="F52" s="15"/>
      <c r="G52" s="14"/>
      <c r="H52" s="2"/>
    </row>
  </sheetData>
  <mergeCells count="1">
    <mergeCell ref="B1:D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4</vt:i4>
      </vt:variant>
    </vt:vector>
  </HeadingPairs>
  <TitlesOfParts>
    <vt:vector size="6" baseType="lpstr">
      <vt:lpstr>leesme</vt:lpstr>
      <vt:lpstr>data_calculations</vt:lpstr>
      <vt:lpstr>data_calculations!IncomeCoef</vt:lpstr>
      <vt:lpstr>data_calculations!Intercept</vt:lpstr>
      <vt:lpstr>data_calculations!LoanCoef</vt:lpstr>
      <vt:lpstr>data_calculations!StateCoef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benw</cp:lastModifiedBy>
  <dcterms:created xsi:type="dcterms:W3CDTF">2013-04-26T02:51:46Z</dcterms:created>
  <dcterms:modified xsi:type="dcterms:W3CDTF">2018-10-27T12:43:11Z</dcterms:modified>
</cp:coreProperties>
</file>