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enger/Desktop/Final_Project/March_Madness/Dashboard_Creation/Bryan/"/>
    </mc:Choice>
  </mc:AlternateContent>
  <xr:revisionPtr revIDLastSave="0" documentId="13_ncr:1_{A6D31CEF-4BCF-684B-B80A-DF6F3F02E336}" xr6:coauthVersionLast="47" xr6:coauthVersionMax="47" xr10:uidLastSave="{00000000-0000-0000-0000-000000000000}"/>
  <bookViews>
    <workbookView xWindow="760" yWindow="600" windowWidth="28040" windowHeight="16400" xr2:uid="{0B4C4117-F3B7-0341-8EF1-BFEB61DE8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30" i="1" l="1"/>
  <c r="AG30" i="1"/>
  <c r="AB30" i="1"/>
  <c r="W30" i="1"/>
  <c r="R30" i="1"/>
  <c r="M3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4" i="1"/>
  <c r="K29" i="1"/>
  <c r="K28" i="1"/>
  <c r="AQ28" i="1"/>
  <c r="AQ29" i="1"/>
  <c r="AG29" i="1"/>
  <c r="AG28" i="1"/>
  <c r="AB29" i="1"/>
  <c r="AB28" i="1"/>
  <c r="W29" i="1"/>
  <c r="W28" i="1"/>
  <c r="R29" i="1"/>
  <c r="R28" i="1"/>
  <c r="M29" i="1"/>
  <c r="M28" i="1"/>
  <c r="B42" i="1" a="1"/>
  <c r="B42" i="1" s="1"/>
  <c r="B43" i="1" s="1"/>
  <c r="C42" i="1" a="1"/>
  <c r="C42" i="1" s="1"/>
  <c r="C43" i="1" s="1"/>
  <c r="D42" i="1" a="1"/>
  <c r="D42" i="1" s="1"/>
  <c r="D43" i="1" s="1"/>
  <c r="E42" i="1" a="1"/>
  <c r="E42" i="1" s="1"/>
  <c r="E43" i="1" s="1"/>
  <c r="F42" i="1" a="1"/>
  <c r="F42" i="1" s="1"/>
  <c r="F43" i="1" s="1"/>
  <c r="G42" i="1" a="1"/>
  <c r="G42" i="1" s="1"/>
  <c r="G43" i="1" s="1"/>
  <c r="H40" i="1"/>
  <c r="H41" i="1"/>
  <c r="C55" i="1"/>
  <c r="C56" i="1" s="1"/>
  <c r="D55" i="1"/>
  <c r="D56" i="1" s="1"/>
  <c r="E55" i="1"/>
  <c r="E56" i="1" s="1"/>
  <c r="F55" i="1"/>
  <c r="F56" i="1" s="1"/>
  <c r="G55" i="1"/>
  <c r="G56" i="1" s="1"/>
  <c r="B55" i="1"/>
  <c r="B56" i="1" s="1"/>
  <c r="H54" i="1"/>
  <c r="H53" i="1"/>
  <c r="H52" i="1"/>
  <c r="H51" i="1"/>
  <c r="H50" i="1"/>
  <c r="H49" i="1"/>
  <c r="H48" i="1"/>
  <c r="H38" i="1"/>
  <c r="H39" i="1"/>
  <c r="H37" i="1"/>
  <c r="B20" i="1"/>
  <c r="B21" i="1" s="1"/>
  <c r="C20" i="1"/>
  <c r="C21" i="1" s="1"/>
  <c r="D20" i="1"/>
  <c r="D21" i="1" s="1"/>
  <c r="E20" i="1"/>
  <c r="E21" i="1" s="1"/>
  <c r="F20" i="1"/>
  <c r="F21" i="1" s="1"/>
  <c r="G20" i="1"/>
  <c r="G21" i="1" s="1"/>
  <c r="H20" i="1"/>
  <c r="H21" i="1" s="1"/>
  <c r="H30" i="1"/>
  <c r="C31" i="1"/>
  <c r="C32" i="1" s="1"/>
  <c r="D31" i="1"/>
  <c r="D32" i="1" s="1"/>
  <c r="E31" i="1"/>
  <c r="E32" i="1" s="1"/>
  <c r="F31" i="1"/>
  <c r="G31" i="1"/>
  <c r="B31" i="1"/>
  <c r="B32" i="1" s="1"/>
  <c r="H27" i="1"/>
  <c r="H28" i="1"/>
  <c r="H29" i="1"/>
  <c r="H26" i="1"/>
  <c r="H42" i="1" l="1" a="1"/>
  <c r="H42" i="1" s="1"/>
  <c r="H43" i="1" s="1"/>
  <c r="H55" i="1"/>
  <c r="H56" i="1" s="1"/>
  <c r="H31" i="1"/>
  <c r="H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<sst xmlns="http://schemas.openxmlformats.org/spreadsheetml/2006/main" count="152" uniqueCount="64">
  <si>
    <t>Final Bracket Points</t>
  </si>
  <si>
    <t>Name</t>
  </si>
  <si>
    <t>Carol</t>
  </si>
  <si>
    <t>Christina</t>
  </si>
  <si>
    <t>Dave</t>
  </si>
  <si>
    <t>Francesca</t>
  </si>
  <si>
    <t>Nicole</t>
  </si>
  <si>
    <t>Bryan</t>
  </si>
  <si>
    <t>Frank</t>
  </si>
  <si>
    <t>Paige</t>
  </si>
  <si>
    <t>Gary</t>
  </si>
  <si>
    <t>Gale</t>
  </si>
  <si>
    <t xml:space="preserve">TY </t>
  </si>
  <si>
    <t>Eleanor</t>
  </si>
  <si>
    <t>Will</t>
  </si>
  <si>
    <t>Katie</t>
  </si>
  <si>
    <t>Terri</t>
  </si>
  <si>
    <t>Larry</t>
  </si>
  <si>
    <t>Jake</t>
  </si>
  <si>
    <t>Mary</t>
  </si>
  <si>
    <t xml:space="preserve">Key point: the top two were the only brackets to have Kansas winning it all. </t>
  </si>
  <si>
    <t>Coin toss brackets</t>
  </si>
  <si>
    <t>Round 1</t>
  </si>
  <si>
    <t>Round 2</t>
  </si>
  <si>
    <t>Coin1</t>
  </si>
  <si>
    <t>Coin2</t>
  </si>
  <si>
    <t>Coin3</t>
  </si>
  <si>
    <t>Coin4</t>
  </si>
  <si>
    <t>Total</t>
  </si>
  <si>
    <t>Sweet Sixteen</t>
  </si>
  <si>
    <t>Elite 8</t>
  </si>
  <si>
    <t>Final Four</t>
  </si>
  <si>
    <t>Championship</t>
  </si>
  <si>
    <t>Average</t>
  </si>
  <si>
    <t>Coin5</t>
  </si>
  <si>
    <t>% Correct</t>
  </si>
  <si>
    <t>Celebrity</t>
  </si>
  <si>
    <t>Joe Biden</t>
  </si>
  <si>
    <t>Glen Powell</t>
  </si>
  <si>
    <t>Jimmy Fallon</t>
  </si>
  <si>
    <t>Sports Illustrated Writers</t>
  </si>
  <si>
    <t>Jason Jordan</t>
  </si>
  <si>
    <t>Jeremy Woo</t>
  </si>
  <si>
    <t>Kevin Sweeney</t>
  </si>
  <si>
    <t>Pat Forde</t>
  </si>
  <si>
    <t>Elliott Pohnl</t>
  </si>
  <si>
    <t>Kerry Miller</t>
  </si>
  <si>
    <t>Sean Koerner</t>
  </si>
  <si>
    <t>Avg</t>
  </si>
  <si>
    <t>Barack Obama</t>
  </si>
  <si>
    <t>Nate Robinson</t>
  </si>
  <si>
    <t>Super Group-Top 3 from each group</t>
  </si>
  <si>
    <t>Our Models</t>
  </si>
  <si>
    <t>Logistic Regression</t>
  </si>
  <si>
    <t>Pts</t>
  </si>
  <si>
    <t>Accuracy Score</t>
  </si>
  <si>
    <t>Precision</t>
  </si>
  <si>
    <t>Recall</t>
  </si>
  <si>
    <t>F1</t>
  </si>
  <si>
    <t>Logistic Regression Remove Prev Round</t>
  </si>
  <si>
    <t>Logistic Regression Remove Prev Round up to Sweet 16</t>
  </si>
  <si>
    <t>Rank</t>
  </si>
  <si>
    <t>Random Forest</t>
  </si>
  <si>
    <t>Random Forest-Conferences 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</si>
</sst>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171" fontId="0" fillId="0" borderId="0" xfId="0" applyNumberFormat="1"/>
    <xf numFmtId="0" fontId="2" fillId="0" borderId="0" xfId="0" applyFont="1"/>
    <xf numFmtId="1" fontId="0" fillId="0" borderId="0" xfId="0" applyNumberFormat="1"/>
    <xf numFmtId="2" fontId="0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06ED-284A-1A4F-A9E9-0956DA83160A}">
  <dimension ref="A1:AQ56"/>
  <sheetViews>
    <sheetView tabSelected="1" topLeftCell="D1" workbookViewId="0">
      <selection activeCell="M31" sqref="M31"/>
    </sheetView>
  </sheetViews>
  <sheetFormatPr baseColWidth="10" defaultRowHeight="16" x14ac:dyDescent="0.2"/>
  <cols>
    <col min="2" max="3" width="11.6640625" bestFit="1" customWidth="1"/>
    <col min="4" max="7" width="11" bestFit="1" customWidth="1"/>
    <col min="8" max="8" width="11.6640625" bestFit="1" customWidth="1"/>
    <col min="18" max="18" width="11.6640625" bestFit="1" customWidth="1"/>
  </cols>
  <sheetData>
    <row r="1" spans="1:43" x14ac:dyDescent="0.2">
      <c r="A1" t="s">
        <v>1</v>
      </c>
      <c r="B1" t="s">
        <v>22</v>
      </c>
      <c r="C1" t="s">
        <v>23</v>
      </c>
      <c r="D1" t="s">
        <v>29</v>
      </c>
      <c r="E1" t="s">
        <v>30</v>
      </c>
      <c r="F1" t="s">
        <v>31</v>
      </c>
      <c r="G1" t="s">
        <v>32</v>
      </c>
      <c r="H1" t="s">
        <v>0</v>
      </c>
      <c r="J1" t="s">
        <v>20</v>
      </c>
      <c r="L1" t="s">
        <v>51</v>
      </c>
    </row>
    <row r="2" spans="1:43" x14ac:dyDescent="0.2">
      <c r="A2" t="s">
        <v>8</v>
      </c>
      <c r="B2">
        <v>22</v>
      </c>
      <c r="C2">
        <v>16</v>
      </c>
      <c r="D2">
        <v>12</v>
      </c>
      <c r="E2">
        <v>16</v>
      </c>
      <c r="F2">
        <v>16</v>
      </c>
      <c r="G2">
        <v>32</v>
      </c>
      <c r="H2">
        <v>114</v>
      </c>
      <c r="L2" t="s">
        <v>1</v>
      </c>
      <c r="M2" t="s">
        <v>22</v>
      </c>
      <c r="N2" t="s">
        <v>23</v>
      </c>
      <c r="O2" t="s">
        <v>29</v>
      </c>
      <c r="P2" t="s">
        <v>30</v>
      </c>
      <c r="Q2" t="s">
        <v>31</v>
      </c>
      <c r="R2" t="s">
        <v>32</v>
      </c>
      <c r="S2" t="s">
        <v>0</v>
      </c>
      <c r="T2" t="s">
        <v>61</v>
      </c>
    </row>
    <row r="3" spans="1:43" x14ac:dyDescent="0.2">
      <c r="A3" t="s">
        <v>9</v>
      </c>
      <c r="B3">
        <v>21</v>
      </c>
      <c r="C3">
        <v>18</v>
      </c>
      <c r="D3">
        <v>8</v>
      </c>
      <c r="E3">
        <v>8</v>
      </c>
      <c r="F3">
        <v>16</v>
      </c>
      <c r="G3">
        <v>32</v>
      </c>
      <c r="H3">
        <v>103</v>
      </c>
      <c r="M3" t="s">
        <v>54</v>
      </c>
    </row>
    <row r="4" spans="1:43" x14ac:dyDescent="0.2">
      <c r="A4" t="s">
        <v>6</v>
      </c>
      <c r="B4">
        <v>19</v>
      </c>
      <c r="C4">
        <v>16</v>
      </c>
      <c r="D4">
        <v>12</v>
      </c>
      <c r="E4">
        <v>16</v>
      </c>
      <c r="F4">
        <v>16</v>
      </c>
      <c r="G4">
        <v>0</v>
      </c>
      <c r="H4">
        <v>79</v>
      </c>
      <c r="L4" t="s">
        <v>8</v>
      </c>
      <c r="M4">
        <v>22</v>
      </c>
      <c r="N4">
        <v>16</v>
      </c>
      <c r="O4">
        <v>12</v>
      </c>
      <c r="P4">
        <v>16</v>
      </c>
      <c r="Q4">
        <v>16</v>
      </c>
      <c r="R4">
        <v>32</v>
      </c>
      <c r="S4">
        <f>SUM(L4:R4)</f>
        <v>114</v>
      </c>
      <c r="T4" s="5">
        <v>1</v>
      </c>
    </row>
    <row r="5" spans="1:43" x14ac:dyDescent="0.2">
      <c r="A5" t="s">
        <v>10</v>
      </c>
      <c r="B5">
        <v>20</v>
      </c>
      <c r="C5">
        <v>12</v>
      </c>
      <c r="D5">
        <v>8</v>
      </c>
      <c r="E5">
        <v>16</v>
      </c>
      <c r="F5">
        <v>16</v>
      </c>
      <c r="G5">
        <v>0</v>
      </c>
      <c r="H5">
        <v>72</v>
      </c>
      <c r="L5" t="s">
        <v>9</v>
      </c>
      <c r="M5">
        <v>21</v>
      </c>
      <c r="N5">
        <v>18</v>
      </c>
      <c r="O5">
        <v>8</v>
      </c>
      <c r="P5">
        <v>8</v>
      </c>
      <c r="Q5">
        <v>16</v>
      </c>
      <c r="R5">
        <v>32</v>
      </c>
      <c r="S5">
        <f t="shared" ref="S5:S20" si="0">SUM(L5:R5)</f>
        <v>103</v>
      </c>
      <c r="T5" s="5">
        <v>2</v>
      </c>
    </row>
    <row r="6" spans="1:43" x14ac:dyDescent="0.2">
      <c r="A6" t="s">
        <v>11</v>
      </c>
      <c r="B6">
        <v>26</v>
      </c>
      <c r="C6">
        <v>12</v>
      </c>
      <c r="D6">
        <v>8</v>
      </c>
      <c r="E6">
        <v>16</v>
      </c>
      <c r="F6">
        <v>0</v>
      </c>
      <c r="G6">
        <v>0</v>
      </c>
      <c r="H6">
        <v>62</v>
      </c>
      <c r="L6" t="s">
        <v>6</v>
      </c>
      <c r="M6">
        <v>19</v>
      </c>
      <c r="N6">
        <v>16</v>
      </c>
      <c r="O6">
        <v>12</v>
      </c>
      <c r="P6">
        <v>16</v>
      </c>
      <c r="Q6">
        <v>16</v>
      </c>
      <c r="R6">
        <v>0</v>
      </c>
      <c r="S6">
        <f t="shared" si="0"/>
        <v>79</v>
      </c>
      <c r="T6" s="5">
        <v>5</v>
      </c>
    </row>
    <row r="7" spans="1:43" x14ac:dyDescent="0.2">
      <c r="A7" t="s">
        <v>4</v>
      </c>
      <c r="B7">
        <v>24</v>
      </c>
      <c r="C7">
        <v>16</v>
      </c>
      <c r="D7">
        <v>8</v>
      </c>
      <c r="E7">
        <v>8</v>
      </c>
      <c r="F7">
        <v>0</v>
      </c>
      <c r="G7">
        <v>0</v>
      </c>
      <c r="H7">
        <v>56</v>
      </c>
      <c r="L7" t="s">
        <v>25</v>
      </c>
      <c r="M7">
        <v>15</v>
      </c>
      <c r="N7">
        <v>10</v>
      </c>
      <c r="O7">
        <v>4</v>
      </c>
      <c r="P7">
        <v>0</v>
      </c>
      <c r="Q7">
        <v>0</v>
      </c>
      <c r="R7">
        <v>0</v>
      </c>
      <c r="S7">
        <f t="shared" si="0"/>
        <v>29</v>
      </c>
      <c r="T7" s="5">
        <v>13</v>
      </c>
    </row>
    <row r="8" spans="1:43" x14ac:dyDescent="0.2">
      <c r="A8" t="s">
        <v>5</v>
      </c>
      <c r="B8">
        <v>23</v>
      </c>
      <c r="C8">
        <v>16</v>
      </c>
      <c r="D8">
        <v>4</v>
      </c>
      <c r="E8">
        <v>8</v>
      </c>
      <c r="F8">
        <v>0</v>
      </c>
      <c r="G8">
        <v>0</v>
      </c>
      <c r="H8">
        <v>51</v>
      </c>
      <c r="L8" t="s">
        <v>27</v>
      </c>
      <c r="M8">
        <v>15</v>
      </c>
      <c r="N8">
        <v>10</v>
      </c>
      <c r="O8">
        <v>4</v>
      </c>
      <c r="P8">
        <v>0</v>
      </c>
      <c r="Q8">
        <v>0</v>
      </c>
      <c r="R8">
        <v>0</v>
      </c>
      <c r="S8">
        <f t="shared" si="0"/>
        <v>29</v>
      </c>
      <c r="T8" s="5">
        <v>14</v>
      </c>
    </row>
    <row r="9" spans="1:43" x14ac:dyDescent="0.2">
      <c r="A9" t="s">
        <v>12</v>
      </c>
      <c r="B9">
        <v>18</v>
      </c>
      <c r="C9">
        <v>16</v>
      </c>
      <c r="D9">
        <v>8</v>
      </c>
      <c r="E9">
        <v>8</v>
      </c>
      <c r="F9">
        <v>0</v>
      </c>
      <c r="G9">
        <v>0</v>
      </c>
      <c r="H9">
        <v>50</v>
      </c>
      <c r="L9" t="s">
        <v>34</v>
      </c>
      <c r="M9">
        <v>11</v>
      </c>
      <c r="N9">
        <v>2</v>
      </c>
      <c r="O9">
        <v>4</v>
      </c>
      <c r="P9">
        <v>8</v>
      </c>
      <c r="Q9">
        <v>0</v>
      </c>
      <c r="R9">
        <v>0</v>
      </c>
      <c r="S9">
        <f t="shared" si="0"/>
        <v>25</v>
      </c>
      <c r="T9" s="5">
        <v>15</v>
      </c>
    </row>
    <row r="10" spans="1:43" x14ac:dyDescent="0.2">
      <c r="A10" t="s">
        <v>13</v>
      </c>
      <c r="B10">
        <v>18</v>
      </c>
      <c r="C10">
        <v>14</v>
      </c>
      <c r="D10">
        <v>4</v>
      </c>
      <c r="E10">
        <v>8</v>
      </c>
      <c r="F10">
        <v>0</v>
      </c>
      <c r="G10">
        <v>0</v>
      </c>
      <c r="H10">
        <v>44</v>
      </c>
      <c r="L10" t="s">
        <v>38</v>
      </c>
      <c r="M10">
        <v>20</v>
      </c>
      <c r="N10">
        <v>18</v>
      </c>
      <c r="O10">
        <v>8</v>
      </c>
      <c r="P10">
        <v>8</v>
      </c>
      <c r="Q10">
        <v>0</v>
      </c>
      <c r="R10">
        <v>0</v>
      </c>
      <c r="S10">
        <f t="shared" si="0"/>
        <v>54</v>
      </c>
      <c r="T10" s="5">
        <v>9</v>
      </c>
    </row>
    <row r="11" spans="1:43" x14ac:dyDescent="0.2">
      <c r="A11" t="s">
        <v>14</v>
      </c>
      <c r="B11">
        <v>19</v>
      </c>
      <c r="C11">
        <v>12</v>
      </c>
      <c r="D11">
        <v>4</v>
      </c>
      <c r="E11">
        <v>8</v>
      </c>
      <c r="F11">
        <v>0</v>
      </c>
      <c r="G11">
        <v>0</v>
      </c>
      <c r="H11">
        <v>43</v>
      </c>
      <c r="L11" t="s">
        <v>39</v>
      </c>
      <c r="M11">
        <v>21</v>
      </c>
      <c r="N11">
        <v>16</v>
      </c>
      <c r="O11">
        <v>8</v>
      </c>
      <c r="P11">
        <v>8</v>
      </c>
      <c r="Q11">
        <v>16</v>
      </c>
      <c r="R11">
        <v>0</v>
      </c>
      <c r="S11">
        <f t="shared" si="0"/>
        <v>69</v>
      </c>
      <c r="T11" s="5">
        <v>7</v>
      </c>
    </row>
    <row r="12" spans="1:43" x14ac:dyDescent="0.2">
      <c r="A12" t="s">
        <v>15</v>
      </c>
      <c r="B12">
        <v>20</v>
      </c>
      <c r="C12">
        <v>14</v>
      </c>
      <c r="D12">
        <v>8</v>
      </c>
      <c r="E12">
        <v>0</v>
      </c>
      <c r="F12">
        <v>0</v>
      </c>
      <c r="G12">
        <v>0</v>
      </c>
      <c r="H12">
        <v>42</v>
      </c>
      <c r="L12" t="s">
        <v>49</v>
      </c>
      <c r="M12">
        <v>21</v>
      </c>
      <c r="N12">
        <v>18</v>
      </c>
      <c r="O12">
        <v>8</v>
      </c>
      <c r="P12">
        <v>8</v>
      </c>
      <c r="Q12">
        <v>0</v>
      </c>
      <c r="R12">
        <v>0</v>
      </c>
      <c r="S12">
        <f t="shared" si="0"/>
        <v>55</v>
      </c>
      <c r="T12" s="5">
        <v>8</v>
      </c>
    </row>
    <row r="13" spans="1:43" x14ac:dyDescent="0.2">
      <c r="A13" t="s">
        <v>7</v>
      </c>
      <c r="B13">
        <v>21</v>
      </c>
      <c r="C13">
        <v>12</v>
      </c>
      <c r="D13">
        <v>8</v>
      </c>
      <c r="E13">
        <v>0</v>
      </c>
      <c r="F13">
        <v>0</v>
      </c>
      <c r="G13">
        <v>0</v>
      </c>
      <c r="H13">
        <v>41</v>
      </c>
      <c r="L13" t="s">
        <v>44</v>
      </c>
      <c r="M13">
        <v>22</v>
      </c>
      <c r="N13">
        <v>22</v>
      </c>
      <c r="O13">
        <v>4</v>
      </c>
      <c r="P13">
        <v>0</v>
      </c>
      <c r="Q13">
        <v>0</v>
      </c>
      <c r="R13">
        <v>0</v>
      </c>
      <c r="S13">
        <f t="shared" si="0"/>
        <v>48</v>
      </c>
      <c r="T13" s="5">
        <v>12</v>
      </c>
    </row>
    <row r="14" spans="1:43" x14ac:dyDescent="0.2">
      <c r="A14" t="s">
        <v>3</v>
      </c>
      <c r="B14">
        <v>19</v>
      </c>
      <c r="C14">
        <v>12</v>
      </c>
      <c r="D14">
        <v>8</v>
      </c>
      <c r="E14">
        <v>0</v>
      </c>
      <c r="F14">
        <v>0</v>
      </c>
      <c r="G14">
        <v>0</v>
      </c>
      <c r="H14">
        <v>39</v>
      </c>
      <c r="L14" t="s">
        <v>45</v>
      </c>
      <c r="M14">
        <v>23</v>
      </c>
      <c r="N14">
        <v>18</v>
      </c>
      <c r="O14">
        <v>12</v>
      </c>
      <c r="P14">
        <v>0</v>
      </c>
      <c r="Q14">
        <v>0</v>
      </c>
      <c r="R14">
        <v>0</v>
      </c>
      <c r="S14">
        <f t="shared" si="0"/>
        <v>53</v>
      </c>
      <c r="T14" s="5">
        <v>10</v>
      </c>
    </row>
    <row r="15" spans="1:43" x14ac:dyDescent="0.2">
      <c r="A15" t="s">
        <v>16</v>
      </c>
      <c r="B15">
        <v>21</v>
      </c>
      <c r="C15">
        <v>14</v>
      </c>
      <c r="D15">
        <v>4</v>
      </c>
      <c r="E15">
        <v>0</v>
      </c>
      <c r="F15">
        <v>0</v>
      </c>
      <c r="G15">
        <v>0</v>
      </c>
      <c r="H15">
        <v>39</v>
      </c>
      <c r="L15" t="s">
        <v>46</v>
      </c>
      <c r="M15">
        <v>22</v>
      </c>
      <c r="N15">
        <v>16</v>
      </c>
      <c r="O15">
        <v>4</v>
      </c>
      <c r="P15">
        <v>8</v>
      </c>
      <c r="Q15">
        <v>0</v>
      </c>
      <c r="R15">
        <v>0</v>
      </c>
      <c r="S15">
        <f t="shared" si="0"/>
        <v>50</v>
      </c>
      <c r="T15" s="5">
        <v>11</v>
      </c>
    </row>
    <row r="16" spans="1:43" x14ac:dyDescent="0.2">
      <c r="A16" t="s">
        <v>17</v>
      </c>
      <c r="B16">
        <v>20</v>
      </c>
      <c r="C16">
        <v>14</v>
      </c>
      <c r="D16">
        <v>4</v>
      </c>
      <c r="E16">
        <v>0</v>
      </c>
      <c r="F16">
        <v>0</v>
      </c>
      <c r="G16">
        <v>0</v>
      </c>
      <c r="H16">
        <v>38</v>
      </c>
      <c r="L16" t="s">
        <v>59</v>
      </c>
      <c r="M16" s="3">
        <v>21.44</v>
      </c>
      <c r="N16" s="3">
        <v>19.2</v>
      </c>
      <c r="O16" s="3">
        <v>21.44</v>
      </c>
      <c r="P16" s="3">
        <v>10.56</v>
      </c>
      <c r="Q16" s="3">
        <v>19.2</v>
      </c>
      <c r="R16" s="3">
        <v>0</v>
      </c>
      <c r="S16" s="5">
        <f t="shared" si="0"/>
        <v>91.84</v>
      </c>
      <c r="T16" s="5">
        <v>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">
      <c r="A17" t="s">
        <v>18</v>
      </c>
      <c r="B17">
        <v>20</v>
      </c>
      <c r="C17">
        <v>14</v>
      </c>
      <c r="D17">
        <v>4</v>
      </c>
      <c r="E17">
        <v>0</v>
      </c>
      <c r="F17">
        <v>0</v>
      </c>
      <c r="G17">
        <v>0</v>
      </c>
      <c r="H17">
        <v>38</v>
      </c>
      <c r="L17" t="s">
        <v>60</v>
      </c>
      <c r="M17" s="6">
        <v>21.44</v>
      </c>
      <c r="N17" s="6">
        <v>19.2</v>
      </c>
      <c r="O17" s="6">
        <v>21.44</v>
      </c>
      <c r="P17" s="6">
        <v>12.8</v>
      </c>
      <c r="Q17" s="6">
        <v>0</v>
      </c>
      <c r="R17" s="6">
        <v>0</v>
      </c>
      <c r="S17" s="5">
        <f t="shared" si="0"/>
        <v>74.88</v>
      </c>
      <c r="T17" s="7">
        <v>6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 t="s">
        <v>2</v>
      </c>
      <c r="B18">
        <v>18</v>
      </c>
      <c r="C18">
        <v>18</v>
      </c>
      <c r="D18">
        <v>0</v>
      </c>
      <c r="E18">
        <v>0</v>
      </c>
      <c r="F18">
        <v>0</v>
      </c>
      <c r="G18">
        <v>0</v>
      </c>
      <c r="H18">
        <v>36</v>
      </c>
      <c r="L18" t="s">
        <v>62</v>
      </c>
      <c r="M18">
        <v>22.08</v>
      </c>
      <c r="N18">
        <v>17.28</v>
      </c>
      <c r="O18">
        <v>14.4</v>
      </c>
      <c r="P18">
        <v>13.76</v>
      </c>
      <c r="Q18">
        <v>24</v>
      </c>
      <c r="R18">
        <v>6.4</v>
      </c>
      <c r="S18" s="5">
        <f t="shared" si="0"/>
        <v>97.92</v>
      </c>
      <c r="T18" s="5">
        <v>3</v>
      </c>
    </row>
    <row r="19" spans="1:43" x14ac:dyDescent="0.2">
      <c r="A19" t="s">
        <v>19</v>
      </c>
      <c r="B19">
        <v>21</v>
      </c>
      <c r="C19">
        <v>10</v>
      </c>
      <c r="D19">
        <v>0</v>
      </c>
      <c r="E19">
        <v>0</v>
      </c>
      <c r="F19">
        <v>0</v>
      </c>
      <c r="G19">
        <v>0</v>
      </c>
      <c r="H19">
        <v>31</v>
      </c>
      <c r="S19">
        <f t="shared" si="0"/>
        <v>0</v>
      </c>
    </row>
    <row r="20" spans="1:43" x14ac:dyDescent="0.2">
      <c r="A20" t="s">
        <v>33</v>
      </c>
      <c r="B20" s="2">
        <f>(SUM(B2:B19)/18)</f>
        <v>20.555555555555557</v>
      </c>
      <c r="C20" s="2">
        <f t="shared" ref="C20:H20" si="1">(SUM(C2:C19)/18)</f>
        <v>14.222222222222221</v>
      </c>
      <c r="D20" s="2">
        <f t="shared" si="1"/>
        <v>6.2222222222222223</v>
      </c>
      <c r="E20" s="2">
        <f t="shared" si="1"/>
        <v>6.2222222222222223</v>
      </c>
      <c r="F20" s="2">
        <f t="shared" si="1"/>
        <v>3.5555555555555554</v>
      </c>
      <c r="G20" s="2">
        <f t="shared" si="1"/>
        <v>3.5555555555555554</v>
      </c>
      <c r="H20" s="2">
        <f t="shared" si="1"/>
        <v>54.333333333333336</v>
      </c>
      <c r="S20">
        <f t="shared" si="0"/>
        <v>0</v>
      </c>
    </row>
    <row r="21" spans="1:43" x14ac:dyDescent="0.2">
      <c r="A21" t="s">
        <v>35</v>
      </c>
      <c r="B21" s="1">
        <f>B20/32</f>
        <v>0.64236111111111116</v>
      </c>
      <c r="C21" s="1">
        <f t="shared" ref="C21:G21" si="2">C20/32</f>
        <v>0.44444444444444442</v>
      </c>
      <c r="D21" s="1">
        <f t="shared" si="2"/>
        <v>0.19444444444444445</v>
      </c>
      <c r="E21" s="1">
        <f t="shared" si="2"/>
        <v>0.19444444444444445</v>
      </c>
      <c r="F21" s="1">
        <f t="shared" si="2"/>
        <v>0.1111111111111111</v>
      </c>
      <c r="G21" s="1">
        <f t="shared" si="2"/>
        <v>0.1111111111111111</v>
      </c>
      <c r="H21" s="1">
        <f>H20/(32*6)</f>
        <v>0.2829861111111111</v>
      </c>
      <c r="L21" t="s">
        <v>48</v>
      </c>
      <c r="M21" s="3"/>
      <c r="N21" s="3"/>
      <c r="O21" s="3"/>
      <c r="P21" s="3"/>
      <c r="Q21" s="3"/>
      <c r="R21" s="3"/>
      <c r="S21" s="3"/>
      <c r="T21" s="3"/>
    </row>
    <row r="22" spans="1:43" x14ac:dyDescent="0.2">
      <c r="L22" t="s">
        <v>35</v>
      </c>
      <c r="M22" s="1"/>
      <c r="N22" s="1"/>
      <c r="O22" s="1"/>
      <c r="P22" s="1"/>
      <c r="Q22" s="1"/>
      <c r="R22" s="1"/>
      <c r="S22" s="1"/>
      <c r="T22" s="1"/>
    </row>
    <row r="24" spans="1:43" x14ac:dyDescent="0.2">
      <c r="A24" t="s">
        <v>21</v>
      </c>
      <c r="L24" t="s">
        <v>52</v>
      </c>
    </row>
    <row r="25" spans="1:43" x14ac:dyDescent="0.2">
      <c r="A25" t="s">
        <v>1</v>
      </c>
      <c r="B25" t="s">
        <v>22</v>
      </c>
      <c r="C25" t="s">
        <v>23</v>
      </c>
      <c r="D25" t="s">
        <v>29</v>
      </c>
      <c r="E25" t="s">
        <v>30</v>
      </c>
      <c r="F25" t="s">
        <v>31</v>
      </c>
      <c r="G25" t="s">
        <v>32</v>
      </c>
      <c r="H25" t="s">
        <v>28</v>
      </c>
      <c r="L25" t="s">
        <v>1</v>
      </c>
      <c r="M25" t="s">
        <v>22</v>
      </c>
      <c r="R25" t="s">
        <v>23</v>
      </c>
      <c r="W25" t="s">
        <v>29</v>
      </c>
      <c r="AB25" t="s">
        <v>30</v>
      </c>
      <c r="AG25" t="s">
        <v>31</v>
      </c>
      <c r="AL25" t="s">
        <v>32</v>
      </c>
      <c r="AQ25" t="s">
        <v>0</v>
      </c>
    </row>
    <row r="26" spans="1:43" x14ac:dyDescent="0.2">
      <c r="A26" t="s">
        <v>24</v>
      </c>
      <c r="B26">
        <v>15</v>
      </c>
      <c r="C26">
        <v>6</v>
      </c>
      <c r="D26">
        <v>0</v>
      </c>
      <c r="E26">
        <v>0</v>
      </c>
      <c r="F26">
        <v>0</v>
      </c>
      <c r="G26">
        <v>0</v>
      </c>
      <c r="H26">
        <f>SUM(B26:G26)</f>
        <v>21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54</v>
      </c>
      <c r="S26" t="s">
        <v>55</v>
      </c>
      <c r="T26" t="s">
        <v>56</v>
      </c>
      <c r="U26" t="s">
        <v>57</v>
      </c>
      <c r="V26" t="s">
        <v>58</v>
      </c>
      <c r="W26" t="s">
        <v>54</v>
      </c>
      <c r="X26" t="s">
        <v>55</v>
      </c>
      <c r="Y26" t="s">
        <v>56</v>
      </c>
      <c r="Z26" t="s">
        <v>57</v>
      </c>
      <c r="AA26" t="s">
        <v>58</v>
      </c>
      <c r="AB26" t="s">
        <v>54</v>
      </c>
      <c r="AC26" t="s">
        <v>55</v>
      </c>
      <c r="AD26" t="s">
        <v>56</v>
      </c>
      <c r="AE26" t="s">
        <v>57</v>
      </c>
      <c r="AF26" t="s">
        <v>58</v>
      </c>
      <c r="AG26" t="s">
        <v>54</v>
      </c>
      <c r="AH26" t="s">
        <v>55</v>
      </c>
      <c r="AI26" t="s">
        <v>56</v>
      </c>
      <c r="AJ26" t="s">
        <v>57</v>
      </c>
      <c r="AK26" t="s">
        <v>58</v>
      </c>
      <c r="AL26" t="s">
        <v>54</v>
      </c>
      <c r="AM26" t="s">
        <v>55</v>
      </c>
      <c r="AN26" t="s">
        <v>56</v>
      </c>
      <c r="AO26" t="s">
        <v>57</v>
      </c>
      <c r="AP26" t="s">
        <v>58</v>
      </c>
    </row>
    <row r="27" spans="1:43" ht="17" x14ac:dyDescent="0.25">
      <c r="A27" t="s">
        <v>25</v>
      </c>
      <c r="B27">
        <v>15</v>
      </c>
      <c r="C27">
        <v>10</v>
      </c>
      <c r="D27">
        <v>4</v>
      </c>
      <c r="E27">
        <v>0</v>
      </c>
      <c r="F27">
        <v>0</v>
      </c>
      <c r="G27">
        <v>0</v>
      </c>
      <c r="H27">
        <f t="shared" ref="H27:H30" si="3">SUM(B27:G27)</f>
        <v>29</v>
      </c>
      <c r="K27" t="s">
        <v>0</v>
      </c>
      <c r="L27" t="s">
        <v>53</v>
      </c>
      <c r="N27" s="4"/>
      <c r="O27" s="4"/>
      <c r="P27" s="4"/>
      <c r="Q27" s="4"/>
    </row>
    <row r="28" spans="1:43" ht="17" x14ac:dyDescent="0.25">
      <c r="A28" t="s">
        <v>26</v>
      </c>
      <c r="B28">
        <v>17</v>
      </c>
      <c r="C28">
        <v>2</v>
      </c>
      <c r="D28">
        <v>4</v>
      </c>
      <c r="E28">
        <v>0</v>
      </c>
      <c r="F28">
        <v>0</v>
      </c>
      <c r="G28">
        <v>0</v>
      </c>
      <c r="H28">
        <f t="shared" si="3"/>
        <v>23</v>
      </c>
      <c r="K28" s="2">
        <f>M28+R28+W28+AB28+AG28+AL28</f>
        <v>91.84</v>
      </c>
      <c r="L28" t="s">
        <v>59</v>
      </c>
      <c r="M28" s="2">
        <f>O28*32</f>
        <v>21.44</v>
      </c>
      <c r="N28" s="4">
        <v>0.63905325443786898</v>
      </c>
      <c r="O28" s="4">
        <v>0.67</v>
      </c>
      <c r="P28" s="4">
        <v>0.71</v>
      </c>
      <c r="Q28" s="4">
        <v>0.69</v>
      </c>
      <c r="R28" s="2">
        <f>T28*32</f>
        <v>19.2</v>
      </c>
      <c r="S28" s="4">
        <v>0.61458333333333304</v>
      </c>
      <c r="T28" s="4">
        <v>0.6</v>
      </c>
      <c r="U28" s="4">
        <v>0.56000000000000005</v>
      </c>
      <c r="V28" s="4">
        <v>0.56999999999999995</v>
      </c>
      <c r="W28" s="2">
        <f>Y28*32</f>
        <v>21.44</v>
      </c>
      <c r="X28" s="4">
        <v>0.66666666666666596</v>
      </c>
      <c r="Y28" s="4">
        <v>0.67</v>
      </c>
      <c r="Z28" s="4">
        <v>0.7</v>
      </c>
      <c r="AA28" s="4">
        <v>0.68</v>
      </c>
      <c r="AB28" s="2">
        <f>AD28*32</f>
        <v>10.56</v>
      </c>
      <c r="AC28" s="4">
        <v>0.434782608695652</v>
      </c>
      <c r="AD28" s="4">
        <v>0.33</v>
      </c>
      <c r="AE28" s="4">
        <v>0.18</v>
      </c>
      <c r="AF28" s="4">
        <v>0.24</v>
      </c>
      <c r="AG28" s="2">
        <f>AI28*32</f>
        <v>19.2</v>
      </c>
      <c r="AH28" s="4">
        <v>0.54545454545454497</v>
      </c>
      <c r="AI28" s="4">
        <v>0.6</v>
      </c>
      <c r="AJ28" s="4">
        <v>0.5</v>
      </c>
      <c r="AK28" s="4">
        <v>0.55000000000000004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2">
        <f>M28+R28+W28+AB28+AG28+AL28</f>
        <v>91.84</v>
      </c>
    </row>
    <row r="29" spans="1:43" ht="17" x14ac:dyDescent="0.25">
      <c r="A29" t="s">
        <v>27</v>
      </c>
      <c r="B29">
        <v>15</v>
      </c>
      <c r="C29">
        <v>10</v>
      </c>
      <c r="D29">
        <v>4</v>
      </c>
      <c r="E29">
        <v>0</v>
      </c>
      <c r="F29">
        <v>0</v>
      </c>
      <c r="G29">
        <v>0</v>
      </c>
      <c r="H29">
        <f t="shared" si="3"/>
        <v>29</v>
      </c>
      <c r="K29" s="2">
        <f>M29+R29+W29+AB29+AG29+AL29</f>
        <v>74.88</v>
      </c>
      <c r="L29" t="s">
        <v>60</v>
      </c>
      <c r="M29" s="2">
        <f>O29*32</f>
        <v>21.44</v>
      </c>
      <c r="N29" s="4">
        <v>0.63905325443786898</v>
      </c>
      <c r="O29" s="4">
        <v>0.67</v>
      </c>
      <c r="P29" s="4">
        <v>0.71</v>
      </c>
      <c r="Q29" s="4">
        <v>0.69</v>
      </c>
      <c r="R29" s="2">
        <f>T29*32</f>
        <v>19.2</v>
      </c>
      <c r="S29" s="4">
        <v>0.61458333333333304</v>
      </c>
      <c r="T29" s="4">
        <v>0.6</v>
      </c>
      <c r="U29" s="4">
        <v>0.56000000000000005</v>
      </c>
      <c r="V29" s="4">
        <v>0.56999999999999995</v>
      </c>
      <c r="W29" s="2">
        <f>Y29*32</f>
        <v>21.44</v>
      </c>
      <c r="X29" s="4">
        <v>0.66666666666666596</v>
      </c>
      <c r="Y29" s="4">
        <v>0.67</v>
      </c>
      <c r="Z29" s="4">
        <v>0.7</v>
      </c>
      <c r="AA29" s="4">
        <v>0.68</v>
      </c>
      <c r="AB29" s="2">
        <f>AD29*32</f>
        <v>12.8</v>
      </c>
      <c r="AC29" s="4">
        <v>0.73333333333333295</v>
      </c>
      <c r="AD29" s="4">
        <v>0.4</v>
      </c>
      <c r="AE29" s="4">
        <v>0.18</v>
      </c>
      <c r="AF29" s="4">
        <v>0.25</v>
      </c>
      <c r="AG29">
        <f>AI29*32</f>
        <v>0</v>
      </c>
      <c r="AH29" s="4">
        <v>0.86666670000000001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2">
        <f>M29+R29+W29+AB29+AG29+AL29</f>
        <v>74.88</v>
      </c>
    </row>
    <row r="30" spans="1:43" x14ac:dyDescent="0.2">
      <c r="A30" t="s">
        <v>34</v>
      </c>
      <c r="B30">
        <v>11</v>
      </c>
      <c r="C30">
        <v>2</v>
      </c>
      <c r="D30">
        <v>4</v>
      </c>
      <c r="E30">
        <v>8</v>
      </c>
      <c r="F30">
        <v>0</v>
      </c>
      <c r="G30">
        <v>0</v>
      </c>
      <c r="H30">
        <f t="shared" si="3"/>
        <v>25</v>
      </c>
      <c r="L30" t="s">
        <v>62</v>
      </c>
      <c r="M30">
        <f>O30*32</f>
        <v>22.08</v>
      </c>
      <c r="O30">
        <v>0.69</v>
      </c>
      <c r="R30">
        <f>32*T30</f>
        <v>17.28</v>
      </c>
      <c r="T30">
        <v>0.54</v>
      </c>
      <c r="W30">
        <f>32*Y30</f>
        <v>14.4</v>
      </c>
      <c r="Y30">
        <v>0.45</v>
      </c>
      <c r="AB30">
        <f>32*AD30</f>
        <v>13.76</v>
      </c>
      <c r="AD30">
        <v>0.43</v>
      </c>
      <c r="AG30">
        <f>32*AI30</f>
        <v>24</v>
      </c>
      <c r="AI30">
        <v>0.75</v>
      </c>
      <c r="AL30">
        <f>32*AN30</f>
        <v>6.4</v>
      </c>
      <c r="AN30">
        <v>0.2</v>
      </c>
    </row>
    <row r="31" spans="1:43" ht="17" x14ac:dyDescent="0.25">
      <c r="A31" t="s">
        <v>33</v>
      </c>
      <c r="B31">
        <f>(SUM(B26:B30))/5</f>
        <v>14.6</v>
      </c>
      <c r="C31">
        <f t="shared" ref="C31:H31" si="4">(SUM(C26:C30))/5</f>
        <v>6</v>
      </c>
      <c r="D31">
        <f t="shared" si="4"/>
        <v>3.2</v>
      </c>
      <c r="E31">
        <f t="shared" si="4"/>
        <v>1.6</v>
      </c>
      <c r="F31">
        <f t="shared" si="4"/>
        <v>0</v>
      </c>
      <c r="G31">
        <f t="shared" si="4"/>
        <v>0</v>
      </c>
      <c r="H31">
        <f t="shared" si="4"/>
        <v>25.4</v>
      </c>
      <c r="L31" t="s">
        <v>63</v>
      </c>
      <c r="O31" s="4"/>
    </row>
    <row r="32" spans="1:43" x14ac:dyDescent="0.2">
      <c r="A32" t="s">
        <v>35</v>
      </c>
      <c r="B32" s="1">
        <f>B31/32</f>
        <v>0.45624999999999999</v>
      </c>
      <c r="C32" s="1">
        <f>C31/32</f>
        <v>0.1875</v>
      </c>
      <c r="D32" s="1">
        <f>D31/32</f>
        <v>0.1</v>
      </c>
      <c r="E32" s="1">
        <f>E31/32</f>
        <v>0.05</v>
      </c>
      <c r="F32" s="1">
        <v>0</v>
      </c>
      <c r="G32" s="1">
        <v>0</v>
      </c>
      <c r="H32" s="1">
        <f>H31/(32*6)</f>
        <v>0.13229166666666667</v>
      </c>
    </row>
    <row r="35" spans="1:8" x14ac:dyDescent="0.2">
      <c r="A35" t="s">
        <v>36</v>
      </c>
    </row>
    <row r="36" spans="1:8" x14ac:dyDescent="0.2">
      <c r="A36" t="s">
        <v>1</v>
      </c>
      <c r="B36" t="s">
        <v>22</v>
      </c>
      <c r="C36" t="s">
        <v>23</v>
      </c>
      <c r="D36" t="s">
        <v>29</v>
      </c>
      <c r="E36" t="s">
        <v>30</v>
      </c>
      <c r="F36" t="s">
        <v>31</v>
      </c>
      <c r="G36" t="s">
        <v>32</v>
      </c>
      <c r="H36" t="s">
        <v>28</v>
      </c>
    </row>
    <row r="37" spans="1:8" x14ac:dyDescent="0.2">
      <c r="A37" t="s">
        <v>37</v>
      </c>
      <c r="B37">
        <v>21</v>
      </c>
      <c r="C37">
        <v>16</v>
      </c>
      <c r="D37">
        <v>8</v>
      </c>
      <c r="E37">
        <v>0</v>
      </c>
      <c r="F37">
        <v>0</v>
      </c>
      <c r="G37">
        <v>0</v>
      </c>
      <c r="H37">
        <f>SUM(B37:G37)</f>
        <v>45</v>
      </c>
    </row>
    <row r="38" spans="1:8" x14ac:dyDescent="0.2">
      <c r="A38" t="s">
        <v>38</v>
      </c>
      <c r="B38">
        <v>20</v>
      </c>
      <c r="C38">
        <v>18</v>
      </c>
      <c r="D38">
        <v>8</v>
      </c>
      <c r="E38">
        <v>8</v>
      </c>
      <c r="F38">
        <v>0</v>
      </c>
      <c r="G38">
        <v>0</v>
      </c>
      <c r="H38">
        <f t="shared" ref="H38:H41" si="5">SUM(B38:G38)</f>
        <v>54</v>
      </c>
    </row>
    <row r="39" spans="1:8" x14ac:dyDescent="0.2">
      <c r="A39" t="s">
        <v>39</v>
      </c>
      <c r="B39">
        <v>21</v>
      </c>
      <c r="C39">
        <v>16</v>
      </c>
      <c r="D39">
        <v>8</v>
      </c>
      <c r="E39">
        <v>8</v>
      </c>
      <c r="F39">
        <v>16</v>
      </c>
      <c r="G39">
        <v>0</v>
      </c>
      <c r="H39">
        <f t="shared" si="5"/>
        <v>69</v>
      </c>
    </row>
    <row r="40" spans="1:8" x14ac:dyDescent="0.2">
      <c r="A40" t="s">
        <v>49</v>
      </c>
      <c r="B40">
        <v>21</v>
      </c>
      <c r="C40">
        <v>18</v>
      </c>
      <c r="D40">
        <v>8</v>
      </c>
      <c r="E40">
        <v>8</v>
      </c>
      <c r="F40">
        <v>0</v>
      </c>
      <c r="G40">
        <v>0</v>
      </c>
      <c r="H40">
        <f>SUM(B40:G40)</f>
        <v>55</v>
      </c>
    </row>
    <row r="41" spans="1:8" x14ac:dyDescent="0.2">
      <c r="A41" t="s">
        <v>50</v>
      </c>
      <c r="B41">
        <v>21</v>
      </c>
      <c r="C41">
        <v>14</v>
      </c>
      <c r="D41">
        <v>4</v>
      </c>
      <c r="E41">
        <v>8</v>
      </c>
      <c r="F41">
        <v>0</v>
      </c>
      <c r="G41">
        <v>0</v>
      </c>
      <c r="H41">
        <f t="shared" si="5"/>
        <v>47</v>
      </c>
    </row>
    <row r="42" spans="1:8" x14ac:dyDescent="0.2">
      <c r="A42" t="s">
        <v>48</v>
      </c>
      <c r="B42" cm="1">
        <f t="array" ref="B42">SUM(B37:B41/5)</f>
        <v>20.799999999999997</v>
      </c>
      <c r="C42" cm="1">
        <f t="array" ref="C42">SUM(C37:C41/5)</f>
        <v>16.399999999999999</v>
      </c>
      <c r="D42" cm="1">
        <f t="array" ref="D42">SUM(D37:D41/5)</f>
        <v>7.2</v>
      </c>
      <c r="E42" cm="1">
        <f t="array" ref="E42">SUM(E37:E41/5)</f>
        <v>6.4</v>
      </c>
      <c r="F42" cm="1">
        <f t="array" ref="F42">SUM(F37:F41/5)</f>
        <v>3.2</v>
      </c>
      <c r="G42" cm="1">
        <f t="array" ref="G42">SUM(G37:G41/5)</f>
        <v>0</v>
      </c>
      <c r="H42" cm="1">
        <f t="array" ref="H42">SUM(H37:H41/5)</f>
        <v>54</v>
      </c>
    </row>
    <row r="43" spans="1:8" x14ac:dyDescent="0.2">
      <c r="A43" t="s">
        <v>35</v>
      </c>
      <c r="B43" s="1">
        <f>B42/32</f>
        <v>0.64999999999999991</v>
      </c>
      <c r="C43" s="1">
        <f t="shared" ref="C43:G43" si="6">C42/32</f>
        <v>0.51249999999999996</v>
      </c>
      <c r="D43" s="1">
        <f t="shared" si="6"/>
        <v>0.22500000000000001</v>
      </c>
      <c r="E43" s="1">
        <f t="shared" si="6"/>
        <v>0.2</v>
      </c>
      <c r="F43" s="1">
        <f t="shared" si="6"/>
        <v>0.1</v>
      </c>
      <c r="G43" s="1">
        <f t="shared" si="6"/>
        <v>0</v>
      </c>
      <c r="H43" s="1">
        <f>H42/(32*6)</f>
        <v>0.28125</v>
      </c>
    </row>
    <row r="46" spans="1:8" x14ac:dyDescent="0.2">
      <c r="A46" t="s">
        <v>40</v>
      </c>
    </row>
    <row r="47" spans="1:8" x14ac:dyDescent="0.2">
      <c r="A47" t="s">
        <v>1</v>
      </c>
      <c r="B47" t="s">
        <v>22</v>
      </c>
      <c r="C47" t="s">
        <v>23</v>
      </c>
      <c r="D47" t="s">
        <v>29</v>
      </c>
      <c r="E47" t="s">
        <v>30</v>
      </c>
      <c r="F47" t="s">
        <v>31</v>
      </c>
      <c r="G47" t="s">
        <v>32</v>
      </c>
      <c r="H47" t="s">
        <v>28</v>
      </c>
    </row>
    <row r="48" spans="1:8" x14ac:dyDescent="0.2">
      <c r="A48" t="s">
        <v>41</v>
      </c>
      <c r="B48">
        <v>21</v>
      </c>
      <c r="C48">
        <v>18</v>
      </c>
      <c r="D48">
        <v>4</v>
      </c>
      <c r="E48">
        <v>0</v>
      </c>
      <c r="F48">
        <v>0</v>
      </c>
      <c r="G48">
        <v>0</v>
      </c>
      <c r="H48">
        <f>SUM(B48:G48)</f>
        <v>43</v>
      </c>
    </row>
    <row r="49" spans="1:8" x14ac:dyDescent="0.2">
      <c r="A49" t="s">
        <v>42</v>
      </c>
      <c r="B49">
        <v>20</v>
      </c>
      <c r="C49">
        <v>12</v>
      </c>
      <c r="D49">
        <v>4</v>
      </c>
      <c r="E49">
        <v>0</v>
      </c>
      <c r="F49">
        <v>0</v>
      </c>
      <c r="G49">
        <v>0</v>
      </c>
      <c r="H49">
        <f>SUM(B49:G49)</f>
        <v>36</v>
      </c>
    </row>
    <row r="50" spans="1:8" x14ac:dyDescent="0.2">
      <c r="A50" t="s">
        <v>43</v>
      </c>
      <c r="B50">
        <v>19</v>
      </c>
      <c r="C50">
        <v>18</v>
      </c>
      <c r="D50">
        <v>4</v>
      </c>
      <c r="E50">
        <v>0</v>
      </c>
      <c r="F50">
        <v>0</v>
      </c>
      <c r="G50">
        <v>0</v>
      </c>
      <c r="H50">
        <f>SUM(B50:G50)</f>
        <v>41</v>
      </c>
    </row>
    <row r="51" spans="1:8" x14ac:dyDescent="0.2">
      <c r="A51" t="s">
        <v>44</v>
      </c>
      <c r="B51">
        <v>22</v>
      </c>
      <c r="C51">
        <v>22</v>
      </c>
      <c r="D51">
        <v>4</v>
      </c>
      <c r="E51">
        <v>0</v>
      </c>
      <c r="F51">
        <v>0</v>
      </c>
      <c r="G51">
        <v>0</v>
      </c>
      <c r="H51">
        <f>SUM(B51:G51)</f>
        <v>48</v>
      </c>
    </row>
    <row r="52" spans="1:8" x14ac:dyDescent="0.2">
      <c r="A52" t="s">
        <v>45</v>
      </c>
      <c r="B52">
        <v>23</v>
      </c>
      <c r="C52">
        <v>18</v>
      </c>
      <c r="D52">
        <v>12</v>
      </c>
      <c r="E52">
        <v>0</v>
      </c>
      <c r="F52">
        <v>0</v>
      </c>
      <c r="G52">
        <v>0</v>
      </c>
      <c r="H52">
        <f>SUM(B52:G52)</f>
        <v>53</v>
      </c>
    </row>
    <row r="53" spans="1:8" x14ac:dyDescent="0.2">
      <c r="A53" t="s">
        <v>46</v>
      </c>
      <c r="B53">
        <v>22</v>
      </c>
      <c r="C53">
        <v>16</v>
      </c>
      <c r="D53">
        <v>4</v>
      </c>
      <c r="E53">
        <v>8</v>
      </c>
      <c r="F53">
        <v>0</v>
      </c>
      <c r="G53">
        <v>0</v>
      </c>
      <c r="H53">
        <f>SUM(B53:G53)</f>
        <v>50</v>
      </c>
    </row>
    <row r="54" spans="1:8" x14ac:dyDescent="0.2">
      <c r="A54" t="s">
        <v>47</v>
      </c>
      <c r="B54">
        <v>19</v>
      </c>
      <c r="C54">
        <v>14</v>
      </c>
      <c r="D54">
        <v>4</v>
      </c>
      <c r="E54">
        <v>0</v>
      </c>
      <c r="F54">
        <v>0</v>
      </c>
      <c r="G54">
        <v>0</v>
      </c>
      <c r="H54">
        <f>SUM(B54:G54)</f>
        <v>37</v>
      </c>
    </row>
    <row r="55" spans="1:8" x14ac:dyDescent="0.2">
      <c r="A55" t="s">
        <v>48</v>
      </c>
      <c r="B55" s="3">
        <f>(SUM(B48:B54)/7)</f>
        <v>20.857142857142858</v>
      </c>
      <c r="C55" s="3">
        <f t="shared" ref="C55:H55" si="7">(SUM(C48:C54)/7)</f>
        <v>16.857142857142858</v>
      </c>
      <c r="D55" s="3">
        <f t="shared" si="7"/>
        <v>5.1428571428571432</v>
      </c>
      <c r="E55" s="3">
        <f t="shared" si="7"/>
        <v>1.1428571428571428</v>
      </c>
      <c r="F55" s="3">
        <f t="shared" si="7"/>
        <v>0</v>
      </c>
      <c r="G55" s="3">
        <f t="shared" si="7"/>
        <v>0</v>
      </c>
      <c r="H55" s="3">
        <f t="shared" si="7"/>
        <v>44</v>
      </c>
    </row>
    <row r="56" spans="1:8" x14ac:dyDescent="0.2">
      <c r="A56" t="s">
        <v>35</v>
      </c>
      <c r="B56" s="1">
        <f>B55/32</f>
        <v>0.6517857142857143</v>
      </c>
      <c r="C56" s="1">
        <f t="shared" ref="C56:G56" si="8">C55/32</f>
        <v>0.5267857142857143</v>
      </c>
      <c r="D56" s="1">
        <f t="shared" si="8"/>
        <v>0.16071428571428573</v>
      </c>
      <c r="E56" s="1">
        <f t="shared" si="8"/>
        <v>3.5714285714285712E-2</v>
      </c>
      <c r="F56" s="1">
        <f t="shared" si="8"/>
        <v>0</v>
      </c>
      <c r="G56" s="1">
        <f t="shared" si="8"/>
        <v>0</v>
      </c>
      <c r="H56" s="1">
        <f>H55/(32*6)</f>
        <v>0.22916666666666666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Wenger</dc:creator>
  <cp:lastModifiedBy>Bryan Wenger</cp:lastModifiedBy>
  <dcterms:created xsi:type="dcterms:W3CDTF">2022-05-20T21:16:42Z</dcterms:created>
  <dcterms:modified xsi:type="dcterms:W3CDTF">2022-05-23T16:54:04Z</dcterms:modified>
</cp:coreProperties>
</file>