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fantasy_football/Prep_Work/data_sets/"/>
    </mc:Choice>
  </mc:AlternateContent>
  <xr:revisionPtr revIDLastSave="0" documentId="8_{3EA4DA3D-AD1F-2D47-B786-6E848EFCEE9B}" xr6:coauthVersionLast="47" xr6:coauthVersionMax="47" xr10:uidLastSave="{00000000-0000-0000-0000-000000000000}"/>
  <bookViews>
    <workbookView xWindow="780" yWindow="1000" windowWidth="27640" windowHeight="16020" xr2:uid="{07630095-4154-FA4F-B841-F42F742024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1" i="1"/>
  <c r="U52" i="1"/>
  <c r="U53" i="1"/>
  <c r="U54" i="1"/>
  <c r="U55" i="1"/>
  <c r="U56" i="1"/>
  <c r="U57" i="1"/>
  <c r="U2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49" i="1"/>
  <c r="T54" i="1"/>
  <c r="T52" i="1"/>
  <c r="F47" i="1"/>
  <c r="P53" i="1"/>
  <c r="Q53" i="1"/>
  <c r="R53" i="1"/>
  <c r="S5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  <c r="O55" i="1"/>
  <c r="N55" i="1"/>
  <c r="O48" i="1"/>
  <c r="O47" i="1"/>
  <c r="O51" i="1" s="1"/>
  <c r="O56" i="1" s="1"/>
  <c r="N48" i="1"/>
  <c r="N47" i="1"/>
  <c r="M55" i="1"/>
  <c r="M48" i="1"/>
  <c r="M47" i="1"/>
  <c r="L55" i="1"/>
  <c r="L48" i="1"/>
  <c r="L47" i="1"/>
  <c r="L51" i="1" s="1"/>
  <c r="L57" i="1" s="1"/>
  <c r="K55" i="1"/>
  <c r="K48" i="1"/>
  <c r="K47" i="1"/>
  <c r="J55" i="1"/>
  <c r="J48" i="1"/>
  <c r="J47" i="1"/>
  <c r="I55" i="1"/>
  <c r="I48" i="1"/>
  <c r="I47" i="1"/>
  <c r="H55" i="1"/>
  <c r="H48" i="1"/>
  <c r="H47" i="1"/>
  <c r="G55" i="1"/>
  <c r="G47" i="1"/>
  <c r="G51" i="1" s="1"/>
  <c r="F55" i="1"/>
  <c r="F48" i="1"/>
  <c r="E55" i="1"/>
  <c r="E47" i="1"/>
  <c r="E51" i="1" s="1"/>
  <c r="E53" i="1" s="1"/>
  <c r="D55" i="1"/>
  <c r="D47" i="1"/>
  <c r="D51" i="1" s="1"/>
  <c r="D57" i="1" s="1"/>
  <c r="C47" i="1"/>
  <c r="C51" i="1" s="1"/>
  <c r="C56" i="1" s="1"/>
  <c r="G56" i="1" l="1"/>
  <c r="J51" i="1"/>
  <c r="O53" i="1"/>
  <c r="G53" i="1"/>
  <c r="I51" i="1"/>
  <c r="I56" i="1" s="1"/>
  <c r="I53" i="1"/>
  <c r="C53" i="1"/>
  <c r="L53" i="1"/>
  <c r="D53" i="1"/>
  <c r="J57" i="1"/>
  <c r="J53" i="1"/>
  <c r="H51" i="1"/>
  <c r="H53" i="1" s="1"/>
  <c r="T55" i="1"/>
  <c r="E57" i="1"/>
  <c r="T48" i="1"/>
  <c r="I57" i="1"/>
  <c r="G57" i="1"/>
  <c r="C57" i="1"/>
  <c r="T47" i="1"/>
  <c r="O57" i="1"/>
  <c r="M51" i="1"/>
  <c r="K51" i="1"/>
  <c r="K53" i="1" s="1"/>
  <c r="D56" i="1"/>
  <c r="L56" i="1"/>
  <c r="F51" i="1"/>
  <c r="F53" i="1" s="1"/>
  <c r="N51" i="1"/>
  <c r="N53" i="1" s="1"/>
  <c r="J56" i="1"/>
  <c r="H56" i="1"/>
  <c r="E56" i="1"/>
  <c r="H57" i="1" l="1"/>
  <c r="M57" i="1"/>
  <c r="M53" i="1"/>
  <c r="K56" i="1"/>
  <c r="K57" i="1"/>
  <c r="M56" i="1"/>
  <c r="N56" i="1"/>
  <c r="N57" i="1"/>
  <c r="F56" i="1"/>
  <c r="T51" i="1"/>
  <c r="F57" i="1"/>
  <c r="T57" i="1" l="1"/>
  <c r="T56" i="1"/>
  <c r="T53" i="1"/>
</calcChain>
</file>

<file path=xl/sharedStrings.xml><?xml version="1.0" encoding="utf-8"?>
<sst xmlns="http://schemas.openxmlformats.org/spreadsheetml/2006/main" count="122" uniqueCount="84">
  <si>
    <t>Player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</si>
  <si>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</si>
  <si>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</si>
  <si>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</si>
  <si>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</si>
  <si>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</si>
  <si>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</si>
  <si>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</si>
  <si>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</si>
  <si>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</si>
  <si>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</si>
  <si>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</si>
  <si>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</si>
  <si>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</si>
  <si>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</si>
  <si>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Herbert, Justin</t>
  </si>
  <si>
    <t>Elliott, Ezekiel</t>
  </si>
  <si>
    <t>Mitchell, Elijah</t>
  </si>
  <si>
    <t>Diggs, Stefon</t>
  </si>
  <si>
    <t>Evans, Mike</t>
  </si>
  <si>
    <t>Andrews, Mark</t>
  </si>
  <si>
    <t>CEH</t>
  </si>
  <si>
    <t>Oluokun</t>
  </si>
  <si>
    <t>Bills D</t>
  </si>
  <si>
    <t>Matt Gay</t>
  </si>
  <si>
    <t>Edmonds, Chase</t>
  </si>
  <si>
    <t>Watt, TJ</t>
  </si>
  <si>
    <t>Harris, Damien</t>
  </si>
  <si>
    <t>James, Derwin</t>
  </si>
  <si>
    <t>Valdez-Scantling, Marquez</t>
  </si>
  <si>
    <t>Robinson, James</t>
  </si>
  <si>
    <t>Meyers, Jacobi</t>
  </si>
  <si>
    <t>Cooks, Brandin</t>
  </si>
  <si>
    <t>Brady, Tom</t>
  </si>
  <si>
    <t>Jack, Myles</t>
  </si>
  <si>
    <t>Succop, Ryan</t>
  </si>
  <si>
    <t>Mattison, Alexander</t>
  </si>
  <si>
    <t>Hollins, Mack</t>
  </si>
  <si>
    <t>Maher, Brett</t>
  </si>
  <si>
    <t>Murray, Latavius</t>
  </si>
  <si>
    <t>Walker III, Kyle</t>
  </si>
  <si>
    <t>Franklin, Zaire</t>
  </si>
  <si>
    <t>Aiyuk, Brandon</t>
  </si>
  <si>
    <t>Dolphins D</t>
  </si>
  <si>
    <t>Pierce, Alec</t>
  </si>
  <si>
    <t>Campbell, Parris</t>
  </si>
  <si>
    <t>Knox, Dalton</t>
  </si>
  <si>
    <t>Drake, Kenyon</t>
  </si>
  <si>
    <t>Zeurlein, Greg</t>
  </si>
  <si>
    <t>Fields, Justin</t>
  </si>
  <si>
    <t>Peoples-Jones, Donovan</t>
  </si>
  <si>
    <t>Allgeier, Tyler</t>
  </si>
  <si>
    <t>Schultz, Dalton</t>
  </si>
  <si>
    <t>Watson, Christian</t>
  </si>
  <si>
    <t>Folk, Nick</t>
  </si>
  <si>
    <t>White, Rachaad</t>
  </si>
  <si>
    <t>Homer, Travis</t>
  </si>
  <si>
    <t>Warren, Jaylen</t>
  </si>
  <si>
    <t>Jordan Mason</t>
  </si>
  <si>
    <t>Jewell, Josey</t>
  </si>
  <si>
    <t>Rd 1</t>
  </si>
  <si>
    <t>Rd 2</t>
  </si>
  <si>
    <t>Rd 3</t>
  </si>
  <si>
    <t>Draft Day Points</t>
  </si>
  <si>
    <t>Waiver Points</t>
  </si>
  <si>
    <t xml:space="preserve">Max lineup potential </t>
  </si>
  <si>
    <t>Totals</t>
  </si>
  <si>
    <t>Average</t>
  </si>
  <si>
    <t>Matchup efficiency</t>
  </si>
  <si>
    <t>Position</t>
  </si>
  <si>
    <t>QB</t>
  </si>
  <si>
    <t>RB</t>
  </si>
  <si>
    <t>WR</t>
  </si>
  <si>
    <t>TE</t>
  </si>
  <si>
    <t>DP</t>
  </si>
  <si>
    <t>D/ST</t>
  </si>
  <si>
    <t>K</t>
  </si>
  <si>
    <t>Projected Points</t>
  </si>
  <si>
    <t>Performance vs. Projected</t>
  </si>
  <si>
    <t>Win(1) or Loss(0)</t>
  </si>
  <si>
    <t>Draft Day Percentage of total</t>
  </si>
  <si>
    <t>Waiver Percentage of total</t>
  </si>
  <si>
    <t>Matchup points loss</t>
  </si>
  <si>
    <t>Points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</si>
</sst>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167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6" borderId="0" xfId="0" applyFill="1"/>
    <xf numFmtId="0" fontId="0" fillId="6" borderId="1" xfId="0" applyFill="1" applyBorder="1"/>
    <xf numFmtId="0" fontId="0" fillId="0" borderId="0" xfId="0" applyFill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81C8-9D16-F24C-9E75-E8CD8356D560}">
  <dimension ref="A1:U57"/>
  <sheetViews>
    <sheetView tabSelected="1" workbookViewId="0">
      <pane xSplit="1" topLeftCell="H1" activePane="topRight" state="frozen"/>
      <selection activeCell="A28" sqref="A28"/>
      <selection pane="topRight" activeCell="T1" sqref="T1"/>
    </sheetView>
  </sheetViews>
  <sheetFormatPr baseColWidth="10" defaultRowHeight="16" x14ac:dyDescent="0.2"/>
  <cols>
    <col min="1" max="1" width="15.33203125" customWidth="1"/>
    <col min="2" max="2" width="7.83203125" customWidth="1"/>
    <col min="3" max="15" width="13.6640625" bestFit="1" customWidth="1"/>
    <col min="16" max="19" width="11.33203125" bestFit="1" customWidth="1"/>
    <col min="20" max="20" width="13.6640625" bestFit="1" customWidth="1"/>
  </cols>
  <sheetData>
    <row r="1" spans="1:21" x14ac:dyDescent="0.2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60</v>
      </c>
      <c r="R1" t="s">
        <v>61</v>
      </c>
      <c r="S1" t="s">
        <v>62</v>
      </c>
      <c r="T1" t="s">
        <v>66</v>
      </c>
      <c r="U1" t="s">
        <v>67</v>
      </c>
    </row>
    <row r="2" spans="1:21" x14ac:dyDescent="0.2">
      <c r="A2" s="2" t="s">
        <v>15</v>
      </c>
      <c r="B2" s="2" t="s">
        <v>70</v>
      </c>
      <c r="C2" s="3">
        <v>23.26</v>
      </c>
      <c r="D2" s="3">
        <v>23.46</v>
      </c>
      <c r="E2" s="3">
        <v>12.58</v>
      </c>
      <c r="F2" s="3">
        <v>21.1</v>
      </c>
      <c r="G2" s="3">
        <v>14.42</v>
      </c>
      <c r="H2" s="1">
        <v>8.42</v>
      </c>
      <c r="I2" s="3">
        <v>18.12</v>
      </c>
      <c r="J2" s="1"/>
      <c r="K2" s="3">
        <v>12.1</v>
      </c>
      <c r="L2" s="1">
        <v>12.4</v>
      </c>
      <c r="M2" s="1">
        <v>18.7</v>
      </c>
      <c r="N2" s="3">
        <v>28.76</v>
      </c>
      <c r="O2" s="3">
        <v>18.100000000000001</v>
      </c>
      <c r="P2" s="3"/>
      <c r="T2">
        <f>SUM(C2:S2)</f>
        <v>211.42</v>
      </c>
      <c r="U2" s="9">
        <f>AVERAGE(C2:S2)</f>
        <v>17.618333333333332</v>
      </c>
    </row>
    <row r="3" spans="1:21" x14ac:dyDescent="0.2">
      <c r="A3" s="2" t="s">
        <v>16</v>
      </c>
      <c r="B3" s="2" t="s">
        <v>71</v>
      </c>
      <c r="C3" s="3">
        <v>4.9000000000000004</v>
      </c>
      <c r="D3" s="3">
        <v>4.9000000000000004</v>
      </c>
      <c r="E3" s="3">
        <v>13.5</v>
      </c>
      <c r="F3" s="3">
        <v>8.1</v>
      </c>
      <c r="G3" s="1">
        <v>7.8</v>
      </c>
      <c r="H3" s="3">
        <v>14.6</v>
      </c>
      <c r="I3" s="3">
        <v>17.7</v>
      </c>
      <c r="J3" s="1"/>
      <c r="K3" s="1"/>
      <c r="L3" s="1"/>
      <c r="M3" s="3">
        <v>16.7</v>
      </c>
      <c r="N3" s="3">
        <v>15.5</v>
      </c>
      <c r="O3" s="3">
        <v>15.1</v>
      </c>
      <c r="P3" s="3"/>
      <c r="T3">
        <f t="shared" ref="T3:T56" si="0">SUM(C3:S3)</f>
        <v>118.8</v>
      </c>
      <c r="U3" s="9">
        <f t="shared" ref="U3:U57" si="1">AVERAGE(C3:S3)</f>
        <v>11.879999999999999</v>
      </c>
    </row>
    <row r="4" spans="1:21" x14ac:dyDescent="0.2">
      <c r="A4" s="2" t="s">
        <v>17</v>
      </c>
      <c r="B4" s="2" t="s">
        <v>71</v>
      </c>
      <c r="C4" s="3">
        <v>4.0999999999999996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>
        <f t="shared" si="0"/>
        <v>4.0999999999999996</v>
      </c>
      <c r="U4" s="9">
        <f t="shared" si="1"/>
        <v>4.0999999999999996</v>
      </c>
    </row>
    <row r="5" spans="1:21" x14ac:dyDescent="0.2">
      <c r="A5" s="2" t="s">
        <v>18</v>
      </c>
      <c r="B5" s="2" t="s">
        <v>72</v>
      </c>
      <c r="C5" s="3">
        <v>18.2</v>
      </c>
      <c r="D5" s="3">
        <v>32.799999999999997</v>
      </c>
      <c r="E5" s="3">
        <v>7.4</v>
      </c>
      <c r="F5" s="3">
        <v>6.2</v>
      </c>
      <c r="G5" s="3">
        <v>16.2</v>
      </c>
      <c r="H5" s="3">
        <v>20.8</v>
      </c>
      <c r="I5" s="1"/>
      <c r="J5" s="3">
        <v>16.8</v>
      </c>
      <c r="K5" s="3">
        <v>9.3000000000000007</v>
      </c>
      <c r="L5" s="3">
        <v>12.8</v>
      </c>
      <c r="M5" s="3">
        <v>10.8</v>
      </c>
      <c r="N5" s="3">
        <v>13.7</v>
      </c>
      <c r="O5" s="3">
        <v>15.2</v>
      </c>
      <c r="P5" s="3"/>
      <c r="T5">
        <f t="shared" si="0"/>
        <v>180.2</v>
      </c>
      <c r="U5" s="9">
        <f t="shared" si="1"/>
        <v>15.016666666666666</v>
      </c>
    </row>
    <row r="6" spans="1:21" x14ac:dyDescent="0.2">
      <c r="A6" s="2" t="s">
        <v>19</v>
      </c>
      <c r="B6" s="2" t="s">
        <v>72</v>
      </c>
      <c r="C6" s="3">
        <v>14.1</v>
      </c>
      <c r="D6" s="3">
        <v>6.1</v>
      </c>
      <c r="E6" s="1"/>
      <c r="F6" s="3">
        <v>22.3</v>
      </c>
      <c r="G6" s="3">
        <v>8.1</v>
      </c>
      <c r="H6" s="3">
        <v>4.2</v>
      </c>
      <c r="I6" s="3">
        <v>9.6</v>
      </c>
      <c r="J6" s="3">
        <v>12.3</v>
      </c>
      <c r="K6" s="3">
        <v>4</v>
      </c>
      <c r="L6" s="3">
        <v>5.4</v>
      </c>
      <c r="M6" s="1"/>
      <c r="N6" s="3">
        <v>3.1</v>
      </c>
      <c r="O6" s="1">
        <v>5.9</v>
      </c>
      <c r="T6">
        <f t="shared" si="0"/>
        <v>95.100000000000009</v>
      </c>
      <c r="U6" s="9">
        <f t="shared" si="1"/>
        <v>8.6454545454545464</v>
      </c>
    </row>
    <row r="7" spans="1:21" x14ac:dyDescent="0.2">
      <c r="A7" s="2" t="s">
        <v>20</v>
      </c>
      <c r="B7" s="2" t="s">
        <v>73</v>
      </c>
      <c r="C7" s="3">
        <v>5.2</v>
      </c>
      <c r="D7" s="3">
        <v>16.7</v>
      </c>
      <c r="E7" s="3">
        <v>20.9</v>
      </c>
      <c r="F7" s="3">
        <v>1.5</v>
      </c>
      <c r="G7" s="3">
        <v>14.9</v>
      </c>
      <c r="H7" s="3">
        <v>16.600000000000001</v>
      </c>
      <c r="I7" s="3">
        <v>0.4</v>
      </c>
      <c r="J7" s="3">
        <v>3.3</v>
      </c>
      <c r="K7" s="1"/>
      <c r="L7" s="1"/>
      <c r="M7" s="3">
        <v>6.3</v>
      </c>
      <c r="N7" s="3">
        <v>7</v>
      </c>
      <c r="O7" s="3">
        <v>5.4</v>
      </c>
      <c r="P7" s="3"/>
      <c r="T7">
        <f t="shared" si="0"/>
        <v>98.2</v>
      </c>
      <c r="U7" s="9">
        <f t="shared" si="1"/>
        <v>8.9272727272727277</v>
      </c>
    </row>
    <row r="8" spans="1:21" x14ac:dyDescent="0.2">
      <c r="A8" s="2" t="s">
        <v>21</v>
      </c>
      <c r="B8" s="2" t="s">
        <v>71</v>
      </c>
      <c r="C8" s="3">
        <v>19.399999999999999</v>
      </c>
      <c r="D8" s="3">
        <v>11.8</v>
      </c>
      <c r="E8" s="3">
        <v>9.9</v>
      </c>
      <c r="F8" s="1">
        <v>21.4</v>
      </c>
      <c r="G8" s="3">
        <v>3.5</v>
      </c>
      <c r="H8" s="3">
        <v>3.3</v>
      </c>
      <c r="I8" s="1">
        <v>9.1999999999999993</v>
      </c>
      <c r="J8" s="1"/>
      <c r="K8" s="3">
        <v>1.9</v>
      </c>
      <c r="L8" s="11"/>
      <c r="M8" s="11"/>
      <c r="N8" s="11"/>
      <c r="O8" s="11"/>
      <c r="P8" s="11"/>
      <c r="Q8" s="11"/>
      <c r="R8" s="11"/>
      <c r="S8" s="11"/>
      <c r="T8">
        <f t="shared" si="0"/>
        <v>80.400000000000006</v>
      </c>
      <c r="U8" s="9">
        <f t="shared" si="1"/>
        <v>10.050000000000001</v>
      </c>
    </row>
    <row r="9" spans="1:21" x14ac:dyDescent="0.2">
      <c r="A9" s="2" t="s">
        <v>22</v>
      </c>
      <c r="B9" s="2" t="s">
        <v>74</v>
      </c>
      <c r="C9" s="3">
        <v>14</v>
      </c>
      <c r="D9" s="3">
        <v>4.5</v>
      </c>
      <c r="E9" s="3">
        <v>10.5</v>
      </c>
      <c r="F9" s="1">
        <v>18</v>
      </c>
      <c r="G9" s="3">
        <v>9</v>
      </c>
      <c r="H9" s="3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>
        <f t="shared" si="0"/>
        <v>71</v>
      </c>
      <c r="U9" s="9">
        <f t="shared" si="1"/>
        <v>11.833333333333334</v>
      </c>
    </row>
    <row r="10" spans="1:21" x14ac:dyDescent="0.2">
      <c r="A10" s="2" t="s">
        <v>23</v>
      </c>
      <c r="B10" s="2" t="s">
        <v>75</v>
      </c>
      <c r="C10" s="3">
        <v>11</v>
      </c>
      <c r="D10" s="3">
        <v>20</v>
      </c>
      <c r="E10" s="3">
        <v>4</v>
      </c>
      <c r="F10" s="3">
        <v>6</v>
      </c>
      <c r="G10" s="3">
        <v>7</v>
      </c>
      <c r="H10" s="3">
        <v>3</v>
      </c>
      <c r="I10" s="1"/>
      <c r="J10" s="3">
        <v>2</v>
      </c>
      <c r="K10" s="3">
        <v>2</v>
      </c>
      <c r="L10" s="3">
        <v>-1</v>
      </c>
      <c r="M10" s="3">
        <v>3</v>
      </c>
      <c r="N10" s="3">
        <v>6</v>
      </c>
      <c r="O10" s="3">
        <v>5</v>
      </c>
      <c r="P10" s="3"/>
      <c r="T10">
        <f t="shared" si="0"/>
        <v>68</v>
      </c>
      <c r="U10" s="9">
        <f t="shared" si="1"/>
        <v>5.666666666666667</v>
      </c>
    </row>
    <row r="11" spans="1:21" x14ac:dyDescent="0.2">
      <c r="A11" s="2" t="s">
        <v>24</v>
      </c>
      <c r="B11" s="2" t="s">
        <v>76</v>
      </c>
      <c r="C11" s="3">
        <v>6</v>
      </c>
      <c r="D11" s="3">
        <v>7</v>
      </c>
      <c r="E11" s="3">
        <v>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>
        <f t="shared" si="0"/>
        <v>22</v>
      </c>
      <c r="U11" s="9">
        <f t="shared" si="1"/>
        <v>7.333333333333333</v>
      </c>
    </row>
    <row r="12" spans="1:21" x14ac:dyDescent="0.2">
      <c r="A12" s="2" t="s">
        <v>25</v>
      </c>
      <c r="B12" s="2" t="s">
        <v>71</v>
      </c>
      <c r="C12" s="1">
        <v>6.5</v>
      </c>
      <c r="D12" s="1">
        <v>4.0999999999999996</v>
      </c>
      <c r="E12" s="1">
        <v>14.7</v>
      </c>
      <c r="F12" s="1">
        <v>8</v>
      </c>
      <c r="G12" s="1">
        <v>0.1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>
        <f t="shared" si="0"/>
        <v>33.4</v>
      </c>
      <c r="U12" s="9">
        <f t="shared" si="1"/>
        <v>6.68</v>
      </c>
    </row>
    <row r="13" spans="1:21" x14ac:dyDescent="0.2">
      <c r="A13" s="2" t="s">
        <v>26</v>
      </c>
      <c r="B13" s="2" t="s">
        <v>74</v>
      </c>
      <c r="C13" s="1">
        <v>8</v>
      </c>
      <c r="D13" s="1"/>
      <c r="E13" s="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>
        <f t="shared" si="0"/>
        <v>8</v>
      </c>
      <c r="U13" s="9">
        <f t="shared" si="1"/>
        <v>8</v>
      </c>
    </row>
    <row r="14" spans="1:21" x14ac:dyDescent="0.2">
      <c r="A14" s="2" t="s">
        <v>27</v>
      </c>
      <c r="B14" s="2" t="s">
        <v>71</v>
      </c>
      <c r="C14" s="1">
        <v>5.8</v>
      </c>
      <c r="D14" s="1">
        <v>14.7</v>
      </c>
      <c r="E14" s="1">
        <v>10.6</v>
      </c>
      <c r="F14" s="3">
        <v>14.4</v>
      </c>
      <c r="G14" s="3">
        <v>1.2</v>
      </c>
      <c r="H14" s="1"/>
      <c r="I14" s="3">
        <v>1</v>
      </c>
      <c r="J14" s="1">
        <v>5.2</v>
      </c>
      <c r="K14" s="1"/>
      <c r="L14" s="1"/>
      <c r="M14" s="1">
        <v>9.3000000000000007</v>
      </c>
      <c r="N14" s="1">
        <v>1.6</v>
      </c>
      <c r="O14" s="11"/>
      <c r="P14" s="11"/>
      <c r="Q14" s="11"/>
      <c r="R14" s="11"/>
      <c r="S14" s="11"/>
      <c r="T14">
        <f t="shared" si="0"/>
        <v>63.800000000000004</v>
      </c>
      <c r="U14" s="9">
        <f t="shared" si="1"/>
        <v>7.0888888888888895</v>
      </c>
    </row>
    <row r="15" spans="1:21" x14ac:dyDescent="0.2">
      <c r="A15" s="2" t="s">
        <v>28</v>
      </c>
      <c r="B15" s="2" t="s">
        <v>74</v>
      </c>
      <c r="C15" s="1">
        <v>6</v>
      </c>
      <c r="D15" s="1">
        <v>10.5</v>
      </c>
      <c r="E15" s="1">
        <v>11.5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>
        <f t="shared" si="0"/>
        <v>28</v>
      </c>
      <c r="U15" s="9">
        <f t="shared" si="1"/>
        <v>9.3333333333333339</v>
      </c>
    </row>
    <row r="16" spans="1:21" x14ac:dyDescent="0.2">
      <c r="A16" s="2" t="s">
        <v>29</v>
      </c>
      <c r="B16" s="2" t="s">
        <v>72</v>
      </c>
      <c r="C16" s="1">
        <v>4.0999999999999996</v>
      </c>
      <c r="D16" s="1">
        <v>1.3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>
        <f t="shared" si="0"/>
        <v>5.3999999999999995</v>
      </c>
      <c r="U16" s="9">
        <f t="shared" si="1"/>
        <v>2.6999999999999997</v>
      </c>
    </row>
    <row r="17" spans="1:21" x14ac:dyDescent="0.2">
      <c r="A17" s="2" t="s">
        <v>30</v>
      </c>
      <c r="B17" s="2" t="s">
        <v>71</v>
      </c>
      <c r="C17" s="1">
        <v>18.899999999999999</v>
      </c>
      <c r="D17" s="3">
        <v>13.8</v>
      </c>
      <c r="E17" s="3">
        <v>17.600000000000001</v>
      </c>
      <c r="F17" s="3">
        <v>2.9</v>
      </c>
      <c r="G17" s="3">
        <v>3.9</v>
      </c>
      <c r="H17" s="1">
        <v>5.5</v>
      </c>
      <c r="I17" s="1"/>
      <c r="J17" s="1">
        <v>1.7</v>
      </c>
      <c r="K17" s="1">
        <v>11.3</v>
      </c>
      <c r="L17" s="1"/>
      <c r="M17" s="3">
        <v>1</v>
      </c>
      <c r="N17" s="1"/>
      <c r="O17" s="11"/>
      <c r="P17" s="11"/>
      <c r="Q17" s="11"/>
      <c r="R17" s="11"/>
      <c r="S17" s="11"/>
      <c r="T17">
        <f t="shared" si="0"/>
        <v>76.599999999999994</v>
      </c>
      <c r="U17" s="9">
        <f t="shared" si="1"/>
        <v>8.5111111111111111</v>
      </c>
    </row>
    <row r="18" spans="1:21" s="7" customFormat="1" ht="17" thickBot="1" x14ac:dyDescent="0.25">
      <c r="A18" s="5" t="s">
        <v>31</v>
      </c>
      <c r="B18" s="5" t="s">
        <v>72</v>
      </c>
      <c r="C18" s="6">
        <v>6.2</v>
      </c>
      <c r="D18" s="6">
        <v>9.5</v>
      </c>
      <c r="E18" s="6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">
        <f t="shared" si="0"/>
        <v>15.7</v>
      </c>
      <c r="U18" s="14">
        <f t="shared" si="1"/>
        <v>7.85</v>
      </c>
    </row>
    <row r="19" spans="1:21" x14ac:dyDescent="0.2">
      <c r="A19" s="4" t="s">
        <v>32</v>
      </c>
      <c r="B19" s="4" t="s">
        <v>72</v>
      </c>
      <c r="C19" s="11"/>
      <c r="D19" s="1">
        <v>5.4</v>
      </c>
      <c r="E19" s="3">
        <v>2.2000000000000002</v>
      </c>
      <c r="F19" s="1">
        <v>11.7</v>
      </c>
      <c r="G19" s="1">
        <v>2</v>
      </c>
      <c r="H19" s="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>
        <f t="shared" si="0"/>
        <v>21.3</v>
      </c>
      <c r="U19" s="9">
        <f t="shared" si="1"/>
        <v>5.3250000000000002</v>
      </c>
    </row>
    <row r="20" spans="1:21" x14ac:dyDescent="0.2">
      <c r="A20" s="4" t="s">
        <v>33</v>
      </c>
      <c r="B20" s="4" t="s">
        <v>70</v>
      </c>
      <c r="C20" s="11"/>
      <c r="D20" s="11"/>
      <c r="E20" s="1">
        <v>14.74</v>
      </c>
      <c r="F20" s="1">
        <v>25.4</v>
      </c>
      <c r="G20" s="1">
        <v>19.739999999999998</v>
      </c>
      <c r="H20" s="3">
        <v>13.72</v>
      </c>
      <c r="I20" s="1">
        <v>11.7</v>
      </c>
      <c r="J20" s="3">
        <v>17.100000000000001</v>
      </c>
      <c r="K20" s="11"/>
      <c r="L20" s="11"/>
      <c r="M20" s="11"/>
      <c r="N20" s="11"/>
      <c r="O20" s="11"/>
      <c r="P20" s="11"/>
      <c r="Q20" s="11"/>
      <c r="R20" s="11"/>
      <c r="S20" s="11"/>
      <c r="T20">
        <f t="shared" si="0"/>
        <v>102.4</v>
      </c>
      <c r="U20" s="9">
        <f t="shared" si="1"/>
        <v>17.066666666666666</v>
      </c>
    </row>
    <row r="21" spans="1:21" x14ac:dyDescent="0.2">
      <c r="A21" s="4" t="s">
        <v>34</v>
      </c>
      <c r="B21" s="4" t="s">
        <v>74</v>
      </c>
      <c r="C21" s="11"/>
      <c r="D21" s="11"/>
      <c r="E21" s="11"/>
      <c r="F21" s="3">
        <v>11</v>
      </c>
      <c r="G21" s="1">
        <v>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>
        <f t="shared" si="0"/>
        <v>18</v>
      </c>
      <c r="U21" s="9">
        <f t="shared" si="1"/>
        <v>9</v>
      </c>
    </row>
    <row r="22" spans="1:21" x14ac:dyDescent="0.2">
      <c r="A22" s="4" t="s">
        <v>35</v>
      </c>
      <c r="B22" s="4" t="s">
        <v>76</v>
      </c>
      <c r="C22" s="11"/>
      <c r="D22" s="11"/>
      <c r="E22" s="11"/>
      <c r="F22" s="3">
        <v>8</v>
      </c>
      <c r="G22" s="11"/>
      <c r="H22" s="11"/>
      <c r="I22" s="11"/>
      <c r="J22" s="11"/>
      <c r="K22" s="11"/>
      <c r="L22" s="11"/>
      <c r="M22" s="11"/>
      <c r="N22" s="3">
        <v>6</v>
      </c>
      <c r="O22" s="3">
        <v>5</v>
      </c>
      <c r="P22" s="3"/>
      <c r="T22">
        <f t="shared" si="0"/>
        <v>19</v>
      </c>
      <c r="U22" s="9">
        <f t="shared" si="1"/>
        <v>6.333333333333333</v>
      </c>
    </row>
    <row r="23" spans="1:21" x14ac:dyDescent="0.2">
      <c r="A23" s="4" t="s">
        <v>36</v>
      </c>
      <c r="B23" s="4" t="s">
        <v>71</v>
      </c>
      <c r="C23" s="11"/>
      <c r="D23" s="11"/>
      <c r="E23" s="11"/>
      <c r="F23" s="1">
        <v>7.8</v>
      </c>
      <c r="G23" s="1">
        <v>4</v>
      </c>
      <c r="H23" s="1">
        <v>0.3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>
        <f t="shared" si="0"/>
        <v>12.100000000000001</v>
      </c>
      <c r="U23" s="9">
        <f t="shared" si="1"/>
        <v>4.0333333333333341</v>
      </c>
    </row>
    <row r="24" spans="1:21" x14ac:dyDescent="0.2">
      <c r="A24" s="4" t="s">
        <v>37</v>
      </c>
      <c r="B24" s="4" t="s">
        <v>72</v>
      </c>
      <c r="C24" s="11"/>
      <c r="D24" s="11"/>
      <c r="E24" s="11"/>
      <c r="F24" s="1">
        <v>3.3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>
        <f t="shared" si="0"/>
        <v>3.3</v>
      </c>
      <c r="U24" s="9">
        <f t="shared" si="1"/>
        <v>3.3</v>
      </c>
    </row>
    <row r="25" spans="1:21" x14ac:dyDescent="0.2">
      <c r="A25" s="4" t="s">
        <v>38</v>
      </c>
      <c r="B25" s="4" t="s">
        <v>76</v>
      </c>
      <c r="C25" s="11"/>
      <c r="D25" s="11"/>
      <c r="E25" s="11"/>
      <c r="F25" s="11"/>
      <c r="G25" s="3">
        <v>11</v>
      </c>
      <c r="H25" s="3">
        <v>4</v>
      </c>
      <c r="I25" s="3">
        <v>6</v>
      </c>
      <c r="J25" s="3">
        <v>7</v>
      </c>
      <c r="K25" s="11"/>
      <c r="L25" s="3">
        <v>4</v>
      </c>
      <c r="M25" s="11"/>
      <c r="N25" s="11"/>
      <c r="O25" s="11"/>
      <c r="P25" s="11"/>
      <c r="Q25" s="11"/>
      <c r="R25" s="11"/>
      <c r="S25" s="11"/>
      <c r="T25">
        <f t="shared" si="0"/>
        <v>32</v>
      </c>
      <c r="U25" s="9">
        <f t="shared" si="1"/>
        <v>6.4</v>
      </c>
    </row>
    <row r="26" spans="1:21" x14ac:dyDescent="0.2">
      <c r="A26" s="4" t="s">
        <v>39</v>
      </c>
      <c r="B26" s="4" t="s">
        <v>71</v>
      </c>
      <c r="C26" s="11"/>
      <c r="D26" s="11"/>
      <c r="E26" s="11"/>
      <c r="F26" s="11"/>
      <c r="G26" s="1"/>
      <c r="H26" s="1">
        <v>6.4</v>
      </c>
      <c r="I26" s="1">
        <v>8.3000000000000007</v>
      </c>
      <c r="J26" s="3">
        <v>11.9</v>
      </c>
      <c r="K26" s="11"/>
      <c r="L26" s="11"/>
      <c r="M26" s="11"/>
      <c r="N26" s="11"/>
      <c r="O26" s="11"/>
      <c r="P26" s="11"/>
      <c r="Q26" s="11"/>
      <c r="R26" s="11"/>
      <c r="S26" s="11"/>
      <c r="T26">
        <f t="shared" si="0"/>
        <v>26.6</v>
      </c>
      <c r="U26" s="9">
        <f t="shared" si="1"/>
        <v>8.8666666666666671</v>
      </c>
    </row>
    <row r="27" spans="1:21" x14ac:dyDescent="0.2">
      <c r="A27" s="4" t="s">
        <v>40</v>
      </c>
      <c r="B27" s="4" t="s">
        <v>71</v>
      </c>
      <c r="C27" s="11"/>
      <c r="D27" s="11"/>
      <c r="E27" s="11"/>
      <c r="F27" s="11"/>
      <c r="G27" s="11"/>
      <c r="H27" s="3">
        <v>17</v>
      </c>
      <c r="I27" s="3">
        <v>28.7</v>
      </c>
      <c r="J27" s="3">
        <v>11.2</v>
      </c>
      <c r="K27" s="3">
        <v>24.9</v>
      </c>
      <c r="L27" s="3">
        <v>7.2</v>
      </c>
      <c r="M27" s="1"/>
      <c r="N27" s="3">
        <v>15.9</v>
      </c>
      <c r="O27" s="3">
        <v>3.6</v>
      </c>
      <c r="T27">
        <f t="shared" si="0"/>
        <v>108.50000000000001</v>
      </c>
      <c r="U27" s="9">
        <f t="shared" si="1"/>
        <v>15.500000000000002</v>
      </c>
    </row>
    <row r="28" spans="1:21" x14ac:dyDescent="0.2">
      <c r="A28" s="4" t="s">
        <v>41</v>
      </c>
      <c r="B28" s="4" t="s">
        <v>74</v>
      </c>
      <c r="C28" s="11"/>
      <c r="D28" s="11"/>
      <c r="E28" s="11"/>
      <c r="F28" s="11"/>
      <c r="G28" s="11"/>
      <c r="H28" s="1">
        <v>14.5</v>
      </c>
      <c r="I28" s="3">
        <v>8.5</v>
      </c>
      <c r="J28" s="3">
        <v>9</v>
      </c>
      <c r="K28" s="3">
        <v>6.5</v>
      </c>
      <c r="L28" s="3">
        <v>11.5</v>
      </c>
      <c r="M28" s="3">
        <v>18</v>
      </c>
      <c r="N28" s="3">
        <v>14</v>
      </c>
      <c r="O28" s="3">
        <v>12</v>
      </c>
      <c r="P28" s="1">
        <v>0</v>
      </c>
      <c r="T28">
        <f t="shared" si="0"/>
        <v>94</v>
      </c>
      <c r="U28" s="9">
        <f t="shared" si="1"/>
        <v>10.444444444444445</v>
      </c>
    </row>
    <row r="29" spans="1:21" x14ac:dyDescent="0.2">
      <c r="A29" s="4" t="s">
        <v>42</v>
      </c>
      <c r="B29" s="4" t="s">
        <v>72</v>
      </c>
      <c r="C29" s="11"/>
      <c r="D29" s="11"/>
      <c r="E29" s="11"/>
      <c r="F29" s="11"/>
      <c r="G29" s="11"/>
      <c r="H29" s="11"/>
      <c r="I29" s="3">
        <v>9.1999999999999993</v>
      </c>
      <c r="J29" s="3">
        <v>14.1</v>
      </c>
      <c r="K29" s="1"/>
      <c r="L29" s="3">
        <v>6.4</v>
      </c>
      <c r="M29" s="3">
        <v>14</v>
      </c>
      <c r="N29" s="1">
        <v>6.5</v>
      </c>
      <c r="O29" s="3">
        <v>5.6</v>
      </c>
      <c r="T29">
        <f t="shared" si="0"/>
        <v>55.8</v>
      </c>
      <c r="U29" s="9">
        <f t="shared" si="1"/>
        <v>9.2999999999999989</v>
      </c>
    </row>
    <row r="30" spans="1:21" x14ac:dyDescent="0.2">
      <c r="A30" s="4" t="s">
        <v>43</v>
      </c>
      <c r="B30" s="4" t="s">
        <v>75</v>
      </c>
      <c r="C30" s="11"/>
      <c r="D30" s="11"/>
      <c r="E30" s="11"/>
      <c r="F30" s="11"/>
      <c r="G30" s="11"/>
      <c r="H30" s="11"/>
      <c r="I30" s="3">
        <v>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>
        <f t="shared" si="0"/>
        <v>9</v>
      </c>
      <c r="U30" s="9">
        <f t="shared" si="1"/>
        <v>9</v>
      </c>
    </row>
    <row r="31" spans="1:21" x14ac:dyDescent="0.2">
      <c r="A31" s="4" t="s">
        <v>44</v>
      </c>
      <c r="B31" s="4" t="s">
        <v>72</v>
      </c>
      <c r="C31" s="11"/>
      <c r="D31" s="11"/>
      <c r="E31" s="11"/>
      <c r="F31" s="11"/>
      <c r="G31" s="11"/>
      <c r="H31" s="11"/>
      <c r="I31" s="1">
        <v>3.7</v>
      </c>
      <c r="J31" s="1">
        <v>6.5</v>
      </c>
      <c r="K31" s="11"/>
      <c r="L31" s="11"/>
      <c r="M31" s="11"/>
      <c r="N31" s="11"/>
      <c r="O31" s="11"/>
      <c r="P31" s="11"/>
      <c r="Q31" s="11"/>
      <c r="R31" s="11"/>
      <c r="S31" s="11"/>
      <c r="T31">
        <f t="shared" si="0"/>
        <v>10.199999999999999</v>
      </c>
      <c r="U31" s="9">
        <f t="shared" si="1"/>
        <v>5.0999999999999996</v>
      </c>
    </row>
    <row r="32" spans="1:21" x14ac:dyDescent="0.2">
      <c r="A32" s="4" t="s">
        <v>45</v>
      </c>
      <c r="B32" s="4" t="s">
        <v>72</v>
      </c>
      <c r="C32" s="11"/>
      <c r="D32" s="11"/>
      <c r="E32" s="11"/>
      <c r="F32" s="11"/>
      <c r="G32" s="11"/>
      <c r="H32" s="11"/>
      <c r="I32" s="11"/>
      <c r="J32" s="1">
        <v>7.1</v>
      </c>
      <c r="K32" s="11"/>
      <c r="L32" s="11"/>
      <c r="M32" s="11"/>
      <c r="N32" s="1">
        <v>1.4</v>
      </c>
      <c r="O32" s="1">
        <v>5.5</v>
      </c>
      <c r="P32" s="11"/>
      <c r="Q32" s="11"/>
      <c r="R32" s="11"/>
      <c r="S32" s="11"/>
      <c r="T32">
        <f t="shared" si="0"/>
        <v>14</v>
      </c>
      <c r="U32" s="9">
        <f t="shared" si="1"/>
        <v>4.666666666666667</v>
      </c>
    </row>
    <row r="33" spans="1:21" x14ac:dyDescent="0.2">
      <c r="A33" s="4" t="s">
        <v>46</v>
      </c>
      <c r="B33" s="4" t="s">
        <v>73</v>
      </c>
      <c r="C33" s="11"/>
      <c r="D33" s="11"/>
      <c r="E33" s="11"/>
      <c r="F33" s="11"/>
      <c r="G33" s="11"/>
      <c r="H33" s="11"/>
      <c r="I33" s="11"/>
      <c r="J33" s="11"/>
      <c r="K33" s="3">
        <v>2.5</v>
      </c>
      <c r="L33" s="11"/>
      <c r="M33" s="11"/>
      <c r="N33" s="11"/>
      <c r="O33" s="11"/>
      <c r="P33" s="11"/>
      <c r="Q33" s="11"/>
      <c r="R33" s="11"/>
      <c r="S33" s="11"/>
      <c r="T33">
        <f t="shared" si="0"/>
        <v>2.5</v>
      </c>
      <c r="U33" s="9">
        <f t="shared" si="1"/>
        <v>2.5</v>
      </c>
    </row>
    <row r="34" spans="1:21" x14ac:dyDescent="0.2">
      <c r="A34" s="4" t="s">
        <v>47</v>
      </c>
      <c r="B34" s="4" t="s">
        <v>71</v>
      </c>
      <c r="C34" s="11"/>
      <c r="D34" s="11"/>
      <c r="E34" s="11"/>
      <c r="F34" s="11"/>
      <c r="G34" s="11"/>
      <c r="H34" s="11"/>
      <c r="I34" s="11"/>
      <c r="J34" s="11"/>
      <c r="K34" s="3">
        <v>22.9</v>
      </c>
      <c r="L34" s="1"/>
      <c r="M34" s="1">
        <v>5.3</v>
      </c>
      <c r="N34" s="11"/>
      <c r="O34" s="11"/>
      <c r="P34" s="11"/>
      <c r="Q34" s="11"/>
      <c r="R34" s="11"/>
      <c r="S34" s="11"/>
      <c r="T34">
        <f t="shared" si="0"/>
        <v>28.2</v>
      </c>
      <c r="U34" s="9">
        <f t="shared" si="1"/>
        <v>14.1</v>
      </c>
    </row>
    <row r="35" spans="1:21" x14ac:dyDescent="0.2">
      <c r="A35" s="4" t="s">
        <v>48</v>
      </c>
      <c r="B35" s="4" t="s">
        <v>76</v>
      </c>
      <c r="C35" s="11"/>
      <c r="D35" s="11"/>
      <c r="E35" s="11"/>
      <c r="F35" s="11"/>
      <c r="G35" s="11"/>
      <c r="H35" s="11"/>
      <c r="I35" s="11"/>
      <c r="J35" s="11"/>
      <c r="K35" s="3">
        <v>10</v>
      </c>
      <c r="L35" s="11"/>
      <c r="M35" s="11"/>
      <c r="N35" s="11"/>
      <c r="O35" s="11"/>
      <c r="P35" s="11"/>
      <c r="Q35" s="11"/>
      <c r="R35" s="11"/>
      <c r="S35" s="11"/>
      <c r="T35">
        <f t="shared" si="0"/>
        <v>10</v>
      </c>
      <c r="U35" s="9">
        <f t="shared" si="1"/>
        <v>10</v>
      </c>
    </row>
    <row r="36" spans="1:21" x14ac:dyDescent="0.2">
      <c r="A36" s="4" t="s">
        <v>49</v>
      </c>
      <c r="B36" s="4" t="s">
        <v>70</v>
      </c>
      <c r="C36" s="11"/>
      <c r="D36" s="11"/>
      <c r="E36" s="11"/>
      <c r="F36" s="11"/>
      <c r="G36" s="11"/>
      <c r="H36" s="11"/>
      <c r="I36" s="11"/>
      <c r="J36" s="11"/>
      <c r="K36" s="1">
        <v>42.72</v>
      </c>
      <c r="L36" s="3">
        <v>39.380000000000003</v>
      </c>
      <c r="M36" s="3">
        <v>22.62</v>
      </c>
      <c r="N36" s="1"/>
      <c r="O36" s="1">
        <v>19.260000000000002</v>
      </c>
      <c r="P36" s="1">
        <v>0</v>
      </c>
      <c r="T36">
        <f t="shared" si="0"/>
        <v>123.98</v>
      </c>
      <c r="U36" s="9">
        <f t="shared" si="1"/>
        <v>24.795999999999999</v>
      </c>
    </row>
    <row r="37" spans="1:21" x14ac:dyDescent="0.2">
      <c r="A37" s="4" t="s">
        <v>50</v>
      </c>
      <c r="B37" s="4" t="s">
        <v>72</v>
      </c>
      <c r="C37" s="11"/>
      <c r="D37" s="11"/>
      <c r="E37" s="11"/>
      <c r="F37" s="11"/>
      <c r="G37" s="11"/>
      <c r="H37" s="11"/>
      <c r="I37" s="11"/>
      <c r="J37" s="11"/>
      <c r="K37" s="1"/>
      <c r="L37" s="1">
        <v>9.9</v>
      </c>
      <c r="M37" s="1">
        <v>12.1</v>
      </c>
      <c r="N37" s="1">
        <v>1.6</v>
      </c>
      <c r="O37" s="1">
        <v>11.9</v>
      </c>
      <c r="T37">
        <f t="shared" si="0"/>
        <v>35.5</v>
      </c>
      <c r="U37" s="9">
        <f t="shared" si="1"/>
        <v>8.875</v>
      </c>
    </row>
    <row r="38" spans="1:21" x14ac:dyDescent="0.2">
      <c r="A38" s="4" t="s">
        <v>51</v>
      </c>
      <c r="B38" s="4" t="s">
        <v>71</v>
      </c>
      <c r="C38" s="11"/>
      <c r="D38" s="11"/>
      <c r="E38" s="11"/>
      <c r="F38" s="11"/>
      <c r="G38" s="11"/>
      <c r="H38" s="11"/>
      <c r="I38" s="11"/>
      <c r="J38" s="11"/>
      <c r="K38" s="11"/>
      <c r="L38" s="3">
        <v>0.3</v>
      </c>
      <c r="M38" s="11"/>
      <c r="N38" s="11"/>
      <c r="O38" s="11"/>
      <c r="P38" s="11"/>
      <c r="Q38" s="11"/>
      <c r="R38" s="11"/>
      <c r="S38" s="11"/>
      <c r="T38">
        <f t="shared" si="0"/>
        <v>0.3</v>
      </c>
      <c r="U38" s="9">
        <f t="shared" si="1"/>
        <v>0.3</v>
      </c>
    </row>
    <row r="39" spans="1:21" x14ac:dyDescent="0.2">
      <c r="A39" s="4" t="s">
        <v>52</v>
      </c>
      <c r="B39" s="4" t="s">
        <v>73</v>
      </c>
      <c r="C39" s="11"/>
      <c r="D39" s="11"/>
      <c r="E39" s="11"/>
      <c r="F39" s="11"/>
      <c r="G39" s="11"/>
      <c r="H39" s="11"/>
      <c r="I39" s="11"/>
      <c r="J39" s="11"/>
      <c r="K39" s="11"/>
      <c r="L39" s="3">
        <v>11.4</v>
      </c>
      <c r="M39" s="11"/>
      <c r="N39" s="11"/>
      <c r="O39" s="11"/>
      <c r="P39" s="11"/>
      <c r="Q39" s="11"/>
      <c r="R39" s="11"/>
      <c r="S39" s="11"/>
      <c r="T39">
        <f t="shared" si="0"/>
        <v>11.4</v>
      </c>
      <c r="U39" s="9">
        <f t="shared" si="1"/>
        <v>11.4</v>
      </c>
    </row>
    <row r="40" spans="1:21" x14ac:dyDescent="0.2">
      <c r="A40" s="4" t="s">
        <v>53</v>
      </c>
      <c r="B40" s="4" t="s">
        <v>72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3">
        <v>17.100000000000001</v>
      </c>
      <c r="N40" s="1">
        <v>17</v>
      </c>
      <c r="O40" s="3">
        <v>21.4</v>
      </c>
      <c r="P40" s="1">
        <v>0</v>
      </c>
      <c r="T40">
        <f t="shared" si="0"/>
        <v>55.5</v>
      </c>
      <c r="U40" s="9">
        <f t="shared" si="1"/>
        <v>13.875</v>
      </c>
    </row>
    <row r="41" spans="1:21" x14ac:dyDescent="0.2">
      <c r="A41" s="4" t="s">
        <v>54</v>
      </c>
      <c r="B41" s="4" t="s">
        <v>76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">
        <v>2</v>
      </c>
      <c r="N41" s="11"/>
      <c r="O41" s="11"/>
      <c r="P41" s="11"/>
      <c r="Q41" s="11"/>
      <c r="R41" s="11"/>
      <c r="S41" s="11"/>
      <c r="T41">
        <f t="shared" si="0"/>
        <v>2</v>
      </c>
      <c r="U41" s="9">
        <f t="shared" si="1"/>
        <v>2</v>
      </c>
    </row>
    <row r="42" spans="1:21" x14ac:dyDescent="0.2">
      <c r="A42" s="4" t="s">
        <v>55</v>
      </c>
      <c r="B42" s="4" t="s">
        <v>71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"/>
      <c r="N42" s="3">
        <v>11.9</v>
      </c>
      <c r="O42" s="1">
        <v>12.4</v>
      </c>
      <c r="T42">
        <f t="shared" si="0"/>
        <v>24.3</v>
      </c>
      <c r="U42" s="9">
        <f t="shared" si="1"/>
        <v>12.15</v>
      </c>
    </row>
    <row r="43" spans="1:21" x14ac:dyDescent="0.2">
      <c r="A43" s="4" t="s">
        <v>56</v>
      </c>
      <c r="B43" s="4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"/>
      <c r="T43">
        <f t="shared" si="0"/>
        <v>0</v>
      </c>
      <c r="U43" s="9" t="e">
        <f t="shared" si="1"/>
        <v>#DIV/0!</v>
      </c>
    </row>
    <row r="44" spans="1:21" x14ac:dyDescent="0.2">
      <c r="A44" s="4" t="s">
        <v>57</v>
      </c>
      <c r="B44" s="4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">
        <v>1.9</v>
      </c>
      <c r="P44" s="11"/>
      <c r="Q44" s="11"/>
      <c r="R44" s="11"/>
      <c r="S44" s="11"/>
      <c r="T44">
        <f t="shared" si="0"/>
        <v>1.9</v>
      </c>
      <c r="U44" s="9">
        <f t="shared" si="1"/>
        <v>1.9</v>
      </c>
    </row>
    <row r="45" spans="1:21" x14ac:dyDescent="0.2">
      <c r="A45" s="4" t="s">
        <v>58</v>
      </c>
      <c r="B45" s="4" t="s">
        <v>71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T45">
        <f t="shared" si="0"/>
        <v>0</v>
      </c>
      <c r="U45" s="9" t="e">
        <f t="shared" si="1"/>
        <v>#DIV/0!</v>
      </c>
    </row>
    <row r="46" spans="1:21" x14ac:dyDescent="0.2">
      <c r="A46" s="4" t="s">
        <v>59</v>
      </c>
      <c r="B46" s="4" t="s">
        <v>74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T46">
        <f t="shared" si="0"/>
        <v>0</v>
      </c>
      <c r="U46" s="9" t="e">
        <f t="shared" si="1"/>
        <v>#DIV/0!</v>
      </c>
    </row>
    <row r="47" spans="1:21" x14ac:dyDescent="0.2">
      <c r="A47" t="s">
        <v>63</v>
      </c>
      <c r="C47">
        <f>SUM(C2:C11)</f>
        <v>120.16</v>
      </c>
      <c r="D47">
        <f>SUM(D2:D11)+D17</f>
        <v>141.06</v>
      </c>
      <c r="E47">
        <f>E2+E3+E5+E7+E8+E9+E10+E11+E17</f>
        <v>105.38</v>
      </c>
      <c r="F47">
        <f>F2+F3+F5+F6+F7+F10+F14+F17</f>
        <v>82.500000000000014</v>
      </c>
      <c r="G47">
        <f>G2+G5+G6+G7+G8+G9+G10+G14+G17</f>
        <v>78.220000000000013</v>
      </c>
      <c r="H47">
        <f>H3+H5+H6+H7+H8+H9+H10</f>
        <v>77.5</v>
      </c>
      <c r="I47">
        <f>I2+I3+I6+I7+I14</f>
        <v>46.82</v>
      </c>
      <c r="J47">
        <f>J5+J6+J7+J10</f>
        <v>34.4</v>
      </c>
      <c r="K47">
        <f>K2+K5+K6+K8+K10</f>
        <v>29.299999999999997</v>
      </c>
      <c r="L47">
        <f>L5+L6+L10</f>
        <v>17.200000000000003</v>
      </c>
      <c r="M47">
        <f>M3+M5+M7+M10+M17</f>
        <v>37.799999999999997</v>
      </c>
      <c r="N47">
        <f>N2+N3+N5+N6+N7+N10</f>
        <v>74.06</v>
      </c>
      <c r="O47">
        <f>O2+O3+O5+O7+O10</f>
        <v>58.800000000000004</v>
      </c>
      <c r="T47">
        <f t="shared" si="0"/>
        <v>903.2</v>
      </c>
      <c r="U47" s="9">
        <f t="shared" si="1"/>
        <v>69.476923076923086</v>
      </c>
    </row>
    <row r="48" spans="1:21" x14ac:dyDescent="0.2">
      <c r="A48" t="s">
        <v>64</v>
      </c>
      <c r="C48">
        <v>0</v>
      </c>
      <c r="D48">
        <v>0</v>
      </c>
      <c r="E48">
        <v>2.2000000000000002</v>
      </c>
      <c r="F48">
        <f>F21+F22</f>
        <v>19</v>
      </c>
      <c r="G48">
        <v>11</v>
      </c>
      <c r="H48">
        <f>H27+H25+H20</f>
        <v>34.72</v>
      </c>
      <c r="I48">
        <f>I25+I27+I28+I29+I30</f>
        <v>61.400000000000006</v>
      </c>
      <c r="J48">
        <f>J20+J25+J26+J27+J28+J29</f>
        <v>70.3</v>
      </c>
      <c r="K48">
        <f>K27+K28+K33+K34+K35</f>
        <v>66.8</v>
      </c>
      <c r="L48">
        <f>L25+L27+L28+L29+L36+L38+L39</f>
        <v>80.180000000000007</v>
      </c>
      <c r="M48">
        <f>M41+M40+M36+M29+M28</f>
        <v>73.72</v>
      </c>
      <c r="N48">
        <f>N22+N27+N28+N42</f>
        <v>47.8</v>
      </c>
      <c r="O48">
        <f>O22+O27+O28+O29+O40</f>
        <v>47.6</v>
      </c>
      <c r="T48">
        <f t="shared" si="0"/>
        <v>514.72</v>
      </c>
      <c r="U48" s="9">
        <f t="shared" si="1"/>
        <v>39.593846153846158</v>
      </c>
    </row>
    <row r="49" spans="1:21" x14ac:dyDescent="0.2">
      <c r="A49" s="13" t="s">
        <v>80</v>
      </c>
      <c r="C49" s="9">
        <f>C47/C51</f>
        <v>1</v>
      </c>
      <c r="D49" s="9">
        <f t="shared" ref="D49:T49" si="2">D47/D51</f>
        <v>1</v>
      </c>
      <c r="E49" s="9">
        <f t="shared" si="2"/>
        <v>0.97955010224948869</v>
      </c>
      <c r="F49" s="9">
        <f t="shared" si="2"/>
        <v>0.81280788177339902</v>
      </c>
      <c r="G49" s="9">
        <f t="shared" si="2"/>
        <v>0.87670925801389821</v>
      </c>
      <c r="H49" s="9">
        <f t="shared" si="2"/>
        <v>0.69060773480662985</v>
      </c>
      <c r="I49" s="9">
        <f t="shared" si="2"/>
        <v>0.43263722047680653</v>
      </c>
      <c r="J49" s="9">
        <f t="shared" si="2"/>
        <v>0.32855778414517672</v>
      </c>
      <c r="K49" s="9">
        <f t="shared" si="2"/>
        <v>0.30489073881373568</v>
      </c>
      <c r="L49" s="9">
        <f t="shared" si="2"/>
        <v>0.17662764428013966</v>
      </c>
      <c r="M49" s="9">
        <f t="shared" si="2"/>
        <v>0.33895265423242465</v>
      </c>
      <c r="N49" s="9">
        <f t="shared" si="2"/>
        <v>0.60774659445265056</v>
      </c>
      <c r="O49" s="9">
        <f t="shared" si="2"/>
        <v>0.55263157894736847</v>
      </c>
      <c r="P49" s="9" t="e">
        <f t="shared" si="2"/>
        <v>#DIV/0!</v>
      </c>
      <c r="Q49" s="9" t="e">
        <f t="shared" si="2"/>
        <v>#DIV/0!</v>
      </c>
      <c r="R49" s="9" t="e">
        <f t="shared" si="2"/>
        <v>#DIV/0!</v>
      </c>
      <c r="S49" s="9" t="e">
        <f t="shared" si="2"/>
        <v>#DIV/0!</v>
      </c>
      <c r="T49" s="9">
        <f t="shared" si="2"/>
        <v>0.63698939291356349</v>
      </c>
      <c r="U49" s="9"/>
    </row>
    <row r="50" spans="1:21" x14ac:dyDescent="0.2">
      <c r="A50" s="13" t="s">
        <v>81</v>
      </c>
      <c r="C50" s="9">
        <f>C48/C51</f>
        <v>0</v>
      </c>
      <c r="D50" s="9">
        <f t="shared" ref="D50:T50" si="3">D48/D51</f>
        <v>0</v>
      </c>
      <c r="E50" s="9">
        <f t="shared" si="3"/>
        <v>2.0449897750511249E-2</v>
      </c>
      <c r="F50" s="9">
        <f t="shared" si="3"/>
        <v>0.18719211822660095</v>
      </c>
      <c r="G50" s="9">
        <f t="shared" si="3"/>
        <v>0.12329074198610175</v>
      </c>
      <c r="H50" s="9">
        <f t="shared" si="3"/>
        <v>0.30939226519337015</v>
      </c>
      <c r="I50" s="9">
        <f t="shared" si="3"/>
        <v>0.56736277952319358</v>
      </c>
      <c r="J50" s="9">
        <f t="shared" si="3"/>
        <v>0.67144221585482333</v>
      </c>
      <c r="K50" s="9">
        <f t="shared" si="3"/>
        <v>0.69510926118626437</v>
      </c>
      <c r="L50" s="9">
        <f t="shared" si="3"/>
        <v>0.82337235571986034</v>
      </c>
      <c r="M50" s="9">
        <f t="shared" si="3"/>
        <v>0.66104734576757529</v>
      </c>
      <c r="N50" s="9">
        <f t="shared" si="3"/>
        <v>0.39225340554734939</v>
      </c>
      <c r="O50" s="9">
        <f t="shared" si="3"/>
        <v>0.44736842105263158</v>
      </c>
      <c r="P50" s="9" t="e">
        <f t="shared" si="3"/>
        <v>#DIV/0!</v>
      </c>
      <c r="Q50" s="9" t="e">
        <f t="shared" si="3"/>
        <v>#DIV/0!</v>
      </c>
      <c r="R50" s="9" t="e">
        <f t="shared" si="3"/>
        <v>#DIV/0!</v>
      </c>
      <c r="S50" s="9" t="e">
        <f t="shared" si="3"/>
        <v>#DIV/0!</v>
      </c>
      <c r="T50" s="9">
        <f t="shared" si="3"/>
        <v>0.36301060708643645</v>
      </c>
      <c r="U50" s="9"/>
    </row>
    <row r="51" spans="1:21" x14ac:dyDescent="0.2">
      <c r="A51" t="s">
        <v>83</v>
      </c>
      <c r="C51">
        <f>C47+C48</f>
        <v>120.16</v>
      </c>
      <c r="D51">
        <f t="shared" ref="D51:O51" si="4">D47+D48</f>
        <v>141.06</v>
      </c>
      <c r="E51">
        <f t="shared" si="4"/>
        <v>107.58</v>
      </c>
      <c r="F51">
        <f t="shared" si="4"/>
        <v>101.50000000000001</v>
      </c>
      <c r="G51">
        <f t="shared" si="4"/>
        <v>89.220000000000013</v>
      </c>
      <c r="H51">
        <f t="shared" si="4"/>
        <v>112.22</v>
      </c>
      <c r="I51">
        <f t="shared" si="4"/>
        <v>108.22</v>
      </c>
      <c r="J51">
        <f t="shared" si="4"/>
        <v>104.69999999999999</v>
      </c>
      <c r="K51">
        <f>K47+K48</f>
        <v>96.1</v>
      </c>
      <c r="L51">
        <f t="shared" si="4"/>
        <v>97.38000000000001</v>
      </c>
      <c r="M51">
        <f t="shared" si="4"/>
        <v>111.52</v>
      </c>
      <c r="N51">
        <f t="shared" si="4"/>
        <v>121.86</v>
      </c>
      <c r="O51">
        <f t="shared" si="4"/>
        <v>106.4</v>
      </c>
      <c r="T51">
        <f t="shared" si="0"/>
        <v>1417.92</v>
      </c>
      <c r="U51" s="9">
        <f t="shared" si="1"/>
        <v>109.07076923076923</v>
      </c>
    </row>
    <row r="52" spans="1:21" x14ac:dyDescent="0.2">
      <c r="A52" t="s">
        <v>77</v>
      </c>
      <c r="C52">
        <v>108.2</v>
      </c>
      <c r="D52">
        <v>104.8</v>
      </c>
      <c r="E52">
        <v>105.7</v>
      </c>
      <c r="F52">
        <v>104.3</v>
      </c>
      <c r="G52">
        <v>112.4</v>
      </c>
      <c r="H52">
        <v>100.4</v>
      </c>
      <c r="I52">
        <v>106.4</v>
      </c>
      <c r="J52">
        <v>99.7</v>
      </c>
      <c r="K52">
        <v>97</v>
      </c>
      <c r="L52">
        <v>97.2</v>
      </c>
      <c r="M52">
        <v>97.2</v>
      </c>
      <c r="N52">
        <v>109.9</v>
      </c>
      <c r="O52">
        <v>103.8</v>
      </c>
      <c r="T52">
        <f t="shared" si="0"/>
        <v>1347</v>
      </c>
      <c r="U52" s="9">
        <f t="shared" si="1"/>
        <v>103.61538461538461</v>
      </c>
    </row>
    <row r="53" spans="1:21" x14ac:dyDescent="0.2">
      <c r="A53" t="s">
        <v>78</v>
      </c>
      <c r="C53">
        <f>C51-C52</f>
        <v>11.959999999999994</v>
      </c>
      <c r="D53">
        <f t="shared" ref="D53:T54" si="5">D51-D52</f>
        <v>36.260000000000005</v>
      </c>
      <c r="E53">
        <f t="shared" si="5"/>
        <v>1.8799999999999955</v>
      </c>
      <c r="F53">
        <f t="shared" si="5"/>
        <v>-2.7999999999999829</v>
      </c>
      <c r="G53">
        <f t="shared" si="5"/>
        <v>-23.179999999999993</v>
      </c>
      <c r="H53">
        <f t="shared" si="5"/>
        <v>11.819999999999993</v>
      </c>
      <c r="I53">
        <f t="shared" si="5"/>
        <v>1.8199999999999932</v>
      </c>
      <c r="J53">
        <f t="shared" si="5"/>
        <v>4.9999999999999858</v>
      </c>
      <c r="K53">
        <f t="shared" si="5"/>
        <v>-0.90000000000000568</v>
      </c>
      <c r="L53">
        <f t="shared" si="5"/>
        <v>0.18000000000000682</v>
      </c>
      <c r="M53">
        <f t="shared" si="5"/>
        <v>14.319999999999993</v>
      </c>
      <c r="N53">
        <f t="shared" si="5"/>
        <v>11.959999999999994</v>
      </c>
      <c r="O53">
        <f t="shared" si="5"/>
        <v>2.6000000000000085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70.920000000000073</v>
      </c>
      <c r="U53" s="9">
        <f t="shared" si="1"/>
        <v>4.1717647058823522</v>
      </c>
    </row>
    <row r="54" spans="1:21" x14ac:dyDescent="0.2">
      <c r="A54" t="s">
        <v>79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T54">
        <f>SUM(B54:S54)</f>
        <v>9</v>
      </c>
      <c r="U54" s="8">
        <f t="shared" si="1"/>
        <v>0.69230769230769229</v>
      </c>
    </row>
    <row r="55" spans="1:21" x14ac:dyDescent="0.2">
      <c r="A55" t="s">
        <v>65</v>
      </c>
      <c r="C55">
        <v>137.56</v>
      </c>
      <c r="D55">
        <f>D2+D14+D17+D5+D18+D7+D8+D9+D10+D11</f>
        <v>154.26</v>
      </c>
      <c r="E55">
        <f>E20+E3+E17+E12+E7+E15+E10+E11+E19+E5</f>
        <v>115.54</v>
      </c>
      <c r="F55">
        <f>F20+F14+F9+F6+F19+F3+F12+F7+F10+F22</f>
        <v>123.39999999999999</v>
      </c>
      <c r="G55">
        <f>G25+G20+G3+G23+G5+G6+G7+G17+G9+G10</f>
        <v>101.64</v>
      </c>
      <c r="H55">
        <f>H20+H3+H26+H5+H27+H6+H7+H9+H10+H25</f>
        <v>115.32</v>
      </c>
      <c r="I55">
        <f>I30+I2+I3+I27+I6+I29+I7+I8+I28+I25</f>
        <v>116.42</v>
      </c>
      <c r="J55">
        <f>J20+J26+J25+J5+J6+J7+J29+J27+J28+J10</f>
        <v>104.69999999999999</v>
      </c>
      <c r="K55">
        <f>K36+K27+K34+K5+K33+K17+K6+K35+K28+K35</f>
        <v>144.12</v>
      </c>
      <c r="L55">
        <f>L39+L36+L29+L28+L27+L5+L6+L25+L38+L10</f>
        <v>97.38000000000001</v>
      </c>
      <c r="M55">
        <f>M41+M40+M36+M29+M28+M37+M10+M7+M3+M34</f>
        <v>117.11999999999999</v>
      </c>
      <c r="N55">
        <f>N42+N40+N28+N27+N2+N22+N10+N7+N5+N3</f>
        <v>135.76</v>
      </c>
      <c r="O55">
        <f>O36+O42+O3+O5+O7+O10+O22+O28+O40+O37</f>
        <v>122.66000000000003</v>
      </c>
      <c r="T55">
        <f t="shared" si="0"/>
        <v>1585.88</v>
      </c>
      <c r="U55" s="9">
        <f t="shared" si="1"/>
        <v>121.99076923076925</v>
      </c>
    </row>
    <row r="56" spans="1:21" x14ac:dyDescent="0.2">
      <c r="A56" t="s">
        <v>82</v>
      </c>
      <c r="C56">
        <f>C51-C55</f>
        <v>-17.400000000000006</v>
      </c>
      <c r="D56">
        <f t="shared" ref="D56:O56" si="6">D51-D55</f>
        <v>-13.199999999999989</v>
      </c>
      <c r="E56">
        <f t="shared" si="6"/>
        <v>-7.960000000000008</v>
      </c>
      <c r="F56">
        <f t="shared" si="6"/>
        <v>-21.899999999999977</v>
      </c>
      <c r="G56">
        <f t="shared" si="6"/>
        <v>-12.419999999999987</v>
      </c>
      <c r="H56">
        <f t="shared" si="6"/>
        <v>-3.0999999999999943</v>
      </c>
      <c r="I56">
        <f t="shared" si="6"/>
        <v>-8.2000000000000028</v>
      </c>
      <c r="J56">
        <f t="shared" si="6"/>
        <v>0</v>
      </c>
      <c r="K56">
        <f t="shared" si="6"/>
        <v>-48.02000000000001</v>
      </c>
      <c r="L56">
        <f t="shared" si="6"/>
        <v>0</v>
      </c>
      <c r="M56">
        <f t="shared" si="6"/>
        <v>-5.5999999999999943</v>
      </c>
      <c r="N56">
        <f t="shared" si="6"/>
        <v>-13.899999999999991</v>
      </c>
      <c r="O56">
        <f t="shared" si="6"/>
        <v>-16.260000000000019</v>
      </c>
      <c r="T56">
        <f t="shared" si="0"/>
        <v>-167.96</v>
      </c>
      <c r="U56" s="9">
        <f t="shared" si="1"/>
        <v>-12.92</v>
      </c>
    </row>
    <row r="57" spans="1:21" x14ac:dyDescent="0.2">
      <c r="A57" t="s">
        <v>68</v>
      </c>
      <c r="C57" s="10">
        <f>C51/C55</f>
        <v>0.87350974120383829</v>
      </c>
      <c r="D57" s="10">
        <f t="shared" ref="D57:O57" si="7">D51/D55</f>
        <v>0.91443018280824584</v>
      </c>
      <c r="E57" s="10">
        <f t="shared" si="7"/>
        <v>0.93110611043794356</v>
      </c>
      <c r="F57" s="10">
        <f t="shared" si="7"/>
        <v>0.82252836304700183</v>
      </c>
      <c r="G57" s="10">
        <f t="shared" si="7"/>
        <v>0.87780401416765064</v>
      </c>
      <c r="H57" s="10">
        <f t="shared" si="7"/>
        <v>0.9731182795698925</v>
      </c>
      <c r="I57" s="10">
        <f t="shared" si="7"/>
        <v>0.92956536677546808</v>
      </c>
      <c r="J57" s="10">
        <f t="shared" si="7"/>
        <v>1</v>
      </c>
      <c r="K57" s="10">
        <f t="shared" si="7"/>
        <v>0.66680543991118502</v>
      </c>
      <c r="L57" s="10">
        <f t="shared" si="7"/>
        <v>1</v>
      </c>
      <c r="M57" s="10">
        <f t="shared" si="7"/>
        <v>0.95218579234972678</v>
      </c>
      <c r="N57" s="10">
        <f t="shared" si="7"/>
        <v>0.89761343547436656</v>
      </c>
      <c r="O57" s="10">
        <f t="shared" si="7"/>
        <v>0.86743844774172496</v>
      </c>
      <c r="P57" s="9"/>
      <c r="Q57" s="9"/>
      <c r="R57" s="9"/>
      <c r="S57" s="9"/>
      <c r="T57" s="9">
        <f>SUM(C57:S57)</f>
        <v>11.706105173487044</v>
      </c>
      <c r="U57" s="9">
        <f t="shared" si="1"/>
        <v>0.90046962872977265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2022-12-10T05:14:40Z</dcterms:created>
  <dcterms:modified xsi:type="dcterms:W3CDTF">2022-12-10T19:38:50Z</dcterms:modified>
</cp:coreProperties>
</file>