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wenger/Desktop/Desktop_Master/Coding/github_projects/fantasy_football/Prep_Work/data_sets/"/>
    </mc:Choice>
  </mc:AlternateContent>
  <xr:revisionPtr revIDLastSave="0" documentId="13_ncr:1_{4A917809-F2DF-A64D-83CD-DE15E94A2846}" xr6:coauthVersionLast="47" xr6:coauthVersionMax="47" xr10:uidLastSave="{00000000-0000-0000-0000-000000000000}"/>
  <bookViews>
    <workbookView xWindow="1180" yWindow="1500" windowWidth="27240" windowHeight="15580" xr2:uid="{281718A8-DAC1-E448-98A0-A035916838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15" i="1" l="1"/>
  <c r="AV15" i="1"/>
  <c r="AU15" i="1"/>
  <c r="BC14" i="1"/>
  <c r="AV14" i="1"/>
  <c r="AU14" i="1"/>
  <c r="BC13" i="1"/>
  <c r="AV13" i="1"/>
  <c r="AU13" i="1"/>
  <c r="BC12" i="1"/>
  <c r="AV12" i="1"/>
  <c r="AU12" i="1"/>
  <c r="BC11" i="1"/>
  <c r="AV11" i="1"/>
  <c r="AU11" i="1"/>
  <c r="BC10" i="1"/>
  <c r="AV10" i="1"/>
  <c r="AU10" i="1"/>
  <c r="BC9" i="1"/>
  <c r="AV9" i="1"/>
  <c r="AU9" i="1"/>
  <c r="BC8" i="1"/>
  <c r="AV8" i="1"/>
  <c r="AU8" i="1"/>
  <c r="AY8" i="1" s="1"/>
  <c r="BC7" i="1"/>
  <c r="AV7" i="1"/>
  <c r="AU7" i="1"/>
  <c r="BC6" i="1"/>
  <c r="AU6" i="1"/>
  <c r="AY6" i="1" s="1"/>
  <c r="BC5" i="1"/>
  <c r="AV5" i="1"/>
  <c r="AU5" i="1"/>
  <c r="BC4" i="1"/>
  <c r="AU4" i="1"/>
  <c r="AY4" i="1" s="1"/>
  <c r="BE4" i="1" s="1"/>
  <c r="BC3" i="1"/>
  <c r="AU3" i="1"/>
  <c r="AY3" i="1" s="1"/>
  <c r="AU2" i="1"/>
  <c r="AY13" i="1" l="1"/>
  <c r="BE13" i="1" s="1"/>
  <c r="AY10" i="1"/>
  <c r="AW13" i="1"/>
  <c r="BE3" i="1"/>
  <c r="AX3" i="1"/>
  <c r="AX10" i="1"/>
  <c r="AY12" i="1"/>
  <c r="BE12" i="1" s="1"/>
  <c r="AY5" i="1"/>
  <c r="AW5" i="1" s="1"/>
  <c r="AY9" i="1"/>
  <c r="AX9" i="1" s="1"/>
  <c r="AY11" i="1"/>
  <c r="BE11" i="1" s="1"/>
  <c r="AY15" i="1"/>
  <c r="BE15" i="1" s="1"/>
  <c r="AW3" i="1"/>
  <c r="AY14" i="1"/>
  <c r="BE14" i="1" s="1"/>
  <c r="AX11" i="1"/>
  <c r="AW4" i="1"/>
  <c r="AX4" i="1"/>
  <c r="AY7" i="1"/>
  <c r="BD7" i="1" s="1"/>
  <c r="BA8" i="1"/>
  <c r="BE8" i="1"/>
  <c r="BD8" i="1"/>
  <c r="AX8" i="1"/>
  <c r="AX15" i="1"/>
  <c r="BE5" i="1"/>
  <c r="BA5" i="1"/>
  <c r="BE6" i="1"/>
  <c r="BD6" i="1"/>
  <c r="BA6" i="1"/>
  <c r="AX6" i="1"/>
  <c r="BE10" i="1"/>
  <c r="BD10" i="1"/>
  <c r="BA10" i="1"/>
  <c r="AW6" i="1"/>
  <c r="AY2" i="1"/>
  <c r="BA3" i="1"/>
  <c r="BA4" i="1"/>
  <c r="AW8" i="1"/>
  <c r="BA13" i="1"/>
  <c r="BD3" i="1"/>
  <c r="BD4" i="1"/>
  <c r="AW10" i="1"/>
  <c r="BD13" i="1"/>
  <c r="AW15" i="1" l="1"/>
  <c r="BA15" i="1"/>
  <c r="BD12" i="1"/>
  <c r="AX14" i="1"/>
  <c r="BA12" i="1"/>
  <c r="BD15" i="1"/>
  <c r="BD5" i="1"/>
  <c r="AW11" i="1"/>
  <c r="AW14" i="1"/>
  <c r="BA14" i="1"/>
  <c r="BD11" i="1"/>
  <c r="BA11" i="1"/>
  <c r="AX13" i="1"/>
  <c r="AW9" i="1"/>
  <c r="BE7" i="1"/>
  <c r="AW7" i="1"/>
  <c r="BA7" i="1"/>
  <c r="AX5" i="1"/>
  <c r="BD14" i="1"/>
  <c r="BD9" i="1"/>
  <c r="BE9" i="1"/>
  <c r="BA9" i="1"/>
  <c r="AX7" i="1"/>
  <c r="AW12" i="1"/>
  <c r="AX12" i="1"/>
  <c r="BE2" i="1"/>
  <c r="BD2" i="1"/>
  <c r="BA2" i="1"/>
  <c r="AX2" i="1"/>
  <c r="AW2" i="1"/>
</calcChain>
</file>

<file path=xl/sharedStrings.xml><?xml version="1.0" encoding="utf-8"?>
<sst xmlns="http://schemas.openxmlformats.org/spreadsheetml/2006/main" count="71" uniqueCount="71">
  <si>
    <t>Herbert, Justin</t>
  </si>
  <si>
    <t>Elliott, Ezekiel</t>
  </si>
  <si>
    <t>Mitchell, Elijah</t>
  </si>
  <si>
    <t>Diggs, Stefon</t>
  </si>
  <si>
    <t>Evans, Mike</t>
  </si>
  <si>
    <t>Andrews, Mark</t>
  </si>
  <si>
    <t>CEH</t>
  </si>
  <si>
    <t>Oluokun</t>
  </si>
  <si>
    <t>Bills D</t>
  </si>
  <si>
    <t>Matt Gay</t>
  </si>
  <si>
    <t>Edmonds, Chase</t>
  </si>
  <si>
    <t>Watt, TJ</t>
  </si>
  <si>
    <t>Harris, Damien</t>
  </si>
  <si>
    <t>James, Derwin</t>
  </si>
  <si>
    <t>Valdez-Scantling, Marquez</t>
  </si>
  <si>
    <t>Robinson, James</t>
  </si>
  <si>
    <t>Meyers, Jacobi</t>
  </si>
  <si>
    <t>Cooks, Brandin</t>
  </si>
  <si>
    <t>Brady, Tom</t>
  </si>
  <si>
    <t>Jack, Myles</t>
  </si>
  <si>
    <t>Succop, Ryan</t>
  </si>
  <si>
    <t>Mattison, Alexander</t>
  </si>
  <si>
    <t>Hollins, Mack</t>
  </si>
  <si>
    <t>Maher, Brett</t>
  </si>
  <si>
    <t>Murray, Latavius</t>
  </si>
  <si>
    <t>Walker III, Kyle</t>
  </si>
  <si>
    <t>Franklin, Zaire</t>
  </si>
  <si>
    <t>Aiyuk, Brandon</t>
  </si>
  <si>
    <t>Dolphins D</t>
  </si>
  <si>
    <t>Pierce, Alec</t>
  </si>
  <si>
    <t>Campbell, Parris</t>
  </si>
  <si>
    <t>Knox, Dalton</t>
  </si>
  <si>
    <t>Drake, Kenyon</t>
  </si>
  <si>
    <t>Zeurlein, Greg</t>
  </si>
  <si>
    <t>Fields, Justin</t>
  </si>
  <si>
    <t>Peoples-Jones, Donovan</t>
  </si>
  <si>
    <t>Allgeier, Tyler</t>
  </si>
  <si>
    <t>Schultz, Dalton</t>
  </si>
  <si>
    <t>Watson, Christian</t>
  </si>
  <si>
    <t>Folk, Nick</t>
  </si>
  <si>
    <t>White, Rachaad</t>
  </si>
  <si>
    <t>Homer, Travis</t>
  </si>
  <si>
    <t>Warren, Jaylen</t>
  </si>
  <si>
    <t>Jordan Mason</t>
  </si>
  <si>
    <t>Jewell, Josey</t>
  </si>
  <si>
    <t>Draft Day Points</t>
  </si>
  <si>
    <t>Waiver Points</t>
  </si>
  <si>
    <t>Draft Day Percentage of total</t>
  </si>
  <si>
    <t>Waiver Percentage of total</t>
  </si>
  <si>
    <t>Points Scored</t>
  </si>
  <si>
    <t>Projected Points</t>
  </si>
  <si>
    <t>Performance vs. Projected</t>
  </si>
  <si>
    <t>Win(1) or Loss(0)</t>
  </si>
  <si>
    <t xml:space="preserve">Max lineup potential </t>
  </si>
  <si>
    <t>Matchup points loss</t>
  </si>
  <si>
    <t>Matchup efficiency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</si>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</sst>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6" borderId="0" xfId="0" applyFill="1"/>
    <xf numFmtId="2" fontId="0" fillId="0" borderId="0" xfId="0" applyNumberFormat="1"/>
    <xf numFmtId="2" fontId="0" fillId="0" borderId="0" xfId="1" applyNumberFormat="1" applyFont="1"/>
    <xf numFmtId="0" fontId="0" fillId="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D3C34-648E-7D4B-999B-E12CC54CDF4F}">
  <dimension ref="A1:BE15"/>
  <sheetViews>
    <sheetView tabSelected="1" workbookViewId="0">
      <selection activeCell="A2" sqref="A2"/>
    </sheetView>
  </sheetViews>
  <sheetFormatPr baseColWidth="10" defaultRowHeight="16" x14ac:dyDescent="0.2"/>
  <sheetData>
    <row r="1" spans="1:57" ht="17" thickBot="1" x14ac:dyDescent="0.25">
      <c r="A1" t="s">
        <v>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2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</row>
    <row r="2" spans="1:57" ht="17" thickBot="1" x14ac:dyDescent="0.25">
      <c r="A2" t="s">
        <v>56</v>
      </c>
      <c r="B2" s="4">
        <v>23.26</v>
      </c>
      <c r="C2" s="4">
        <v>4.9000000000000004</v>
      </c>
      <c r="D2" s="4">
        <v>4.0999999999999996</v>
      </c>
      <c r="E2" s="4">
        <v>18.2</v>
      </c>
      <c r="F2" s="4">
        <v>14.1</v>
      </c>
      <c r="G2" s="4">
        <v>5.2</v>
      </c>
      <c r="H2" s="4">
        <v>19.399999999999999</v>
      </c>
      <c r="I2" s="4">
        <v>14</v>
      </c>
      <c r="J2" s="4">
        <v>11</v>
      </c>
      <c r="K2" s="4">
        <v>6</v>
      </c>
      <c r="L2" s="5">
        <v>6.5</v>
      </c>
      <c r="M2" s="5">
        <v>8</v>
      </c>
      <c r="N2" s="5">
        <v>5.8</v>
      </c>
      <c r="O2" s="5">
        <v>6</v>
      </c>
      <c r="P2" s="5">
        <v>4.0999999999999996</v>
      </c>
      <c r="Q2" s="5">
        <v>18.899999999999999</v>
      </c>
      <c r="R2" s="6">
        <v>6.2</v>
      </c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>
        <f>SUM(B2:K2)</f>
        <v>120.16</v>
      </c>
      <c r="AV2">
        <v>0</v>
      </c>
      <c r="AW2" s="8">
        <f>AU2/AY2</f>
        <v>1</v>
      </c>
      <c r="AX2" s="8">
        <f>AV2/AY2</f>
        <v>0</v>
      </c>
      <c r="AY2">
        <f>AU2+AV2</f>
        <v>120.16</v>
      </c>
      <c r="AZ2">
        <v>108.2</v>
      </c>
      <c r="BA2">
        <f>AY2-AZ2</f>
        <v>11.959999999999994</v>
      </c>
      <c r="BB2">
        <v>1</v>
      </c>
      <c r="BC2">
        <v>137.56</v>
      </c>
      <c r="BD2">
        <f>AY2-BC2</f>
        <v>-17.400000000000006</v>
      </c>
      <c r="BE2" s="9">
        <f>AY2/BC2</f>
        <v>0.87350974120383829</v>
      </c>
    </row>
    <row r="3" spans="1:57" ht="17" thickBot="1" x14ac:dyDescent="0.25">
      <c r="A3" t="s">
        <v>57</v>
      </c>
      <c r="B3" s="4">
        <v>23.46</v>
      </c>
      <c r="C3" s="4">
        <v>4.9000000000000004</v>
      </c>
      <c r="D3" s="7"/>
      <c r="E3" s="4">
        <v>32.799999999999997</v>
      </c>
      <c r="F3" s="4">
        <v>6.1</v>
      </c>
      <c r="G3" s="4">
        <v>16.7</v>
      </c>
      <c r="H3" s="4">
        <v>11.8</v>
      </c>
      <c r="I3" s="4">
        <v>4.5</v>
      </c>
      <c r="J3" s="4">
        <v>20</v>
      </c>
      <c r="K3" s="4">
        <v>7</v>
      </c>
      <c r="L3" s="5">
        <v>4.0999999999999996</v>
      </c>
      <c r="M3" s="5"/>
      <c r="N3" s="5">
        <v>14.7</v>
      </c>
      <c r="O3" s="5">
        <v>10.5</v>
      </c>
      <c r="P3" s="5">
        <v>1.3</v>
      </c>
      <c r="Q3" s="4">
        <v>13.8</v>
      </c>
      <c r="R3" s="6">
        <v>9.5</v>
      </c>
      <c r="S3" s="5">
        <v>5.4</v>
      </c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>
        <f>SUM(B3:K3)+Q3</f>
        <v>141.06</v>
      </c>
      <c r="AV3">
        <v>0</v>
      </c>
      <c r="AW3" s="8">
        <f>AU3/AY3</f>
        <v>1</v>
      </c>
      <c r="AX3" s="8">
        <f>AV3/AY3</f>
        <v>0</v>
      </c>
      <c r="AY3">
        <f>AU3+AV3</f>
        <v>141.06</v>
      </c>
      <c r="AZ3">
        <v>104.8</v>
      </c>
      <c r="BA3">
        <f>AY3-AZ3</f>
        <v>36.260000000000005</v>
      </c>
      <c r="BB3">
        <v>1</v>
      </c>
      <c r="BC3">
        <f>B3+N3+Q3+E3+R3+G3+H3+I3+J3+K3</f>
        <v>154.26</v>
      </c>
      <c r="BD3">
        <f>AY3-BC3</f>
        <v>-13.199999999999989</v>
      </c>
      <c r="BE3" s="9">
        <f>AY3/BC3</f>
        <v>0.91443018280824584</v>
      </c>
    </row>
    <row r="4" spans="1:57" ht="17" thickBot="1" x14ac:dyDescent="0.25">
      <c r="A4" t="s">
        <v>58</v>
      </c>
      <c r="B4" s="4">
        <v>12.58</v>
      </c>
      <c r="C4" s="4">
        <v>13.5</v>
      </c>
      <c r="D4" s="7"/>
      <c r="E4" s="4">
        <v>7.4</v>
      </c>
      <c r="F4" s="5"/>
      <c r="G4" s="4">
        <v>20.9</v>
      </c>
      <c r="H4" s="4">
        <v>9.9</v>
      </c>
      <c r="I4" s="4">
        <v>10.5</v>
      </c>
      <c r="J4" s="4">
        <v>4</v>
      </c>
      <c r="K4" s="4">
        <v>9</v>
      </c>
      <c r="L4" s="5">
        <v>14.7</v>
      </c>
      <c r="M4" s="5"/>
      <c r="N4" s="5">
        <v>10.6</v>
      </c>
      <c r="O4" s="5">
        <v>11.5</v>
      </c>
      <c r="P4" s="7"/>
      <c r="Q4" s="4">
        <v>17.600000000000001</v>
      </c>
      <c r="R4" s="6"/>
      <c r="S4" s="4">
        <v>2.2000000000000002</v>
      </c>
      <c r="T4" s="5">
        <v>14.74</v>
      </c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>
        <f>B4+C4+E4+G4+H4+I4+J4+K4+Q4</f>
        <v>105.38</v>
      </c>
      <c r="AV4">
        <v>2.2000000000000002</v>
      </c>
      <c r="AW4" s="8">
        <f>AU4/AY4</f>
        <v>0.97955010224948869</v>
      </c>
      <c r="AX4" s="8">
        <f>AV4/AY4</f>
        <v>2.0449897750511249E-2</v>
      </c>
      <c r="AY4">
        <f>AU4+AV4</f>
        <v>107.58</v>
      </c>
      <c r="AZ4">
        <v>105.7</v>
      </c>
      <c r="BA4">
        <f>AY4-AZ4</f>
        <v>1.8799999999999955</v>
      </c>
      <c r="BB4">
        <v>1</v>
      </c>
      <c r="BC4">
        <f>T4+C4+Q4+L4+G4+O4+J4+K4+S4+E4</f>
        <v>115.54</v>
      </c>
      <c r="BD4">
        <f>AY4-BC4</f>
        <v>-7.960000000000008</v>
      </c>
      <c r="BE4" s="9">
        <f>AY4/BC4</f>
        <v>0.93110611043794356</v>
      </c>
    </row>
    <row r="5" spans="1:57" ht="17" thickBot="1" x14ac:dyDescent="0.25">
      <c r="A5" t="s">
        <v>59</v>
      </c>
      <c r="B5" s="4">
        <v>21.1</v>
      </c>
      <c r="C5" s="4">
        <v>8.1</v>
      </c>
      <c r="D5" s="7"/>
      <c r="E5" s="4">
        <v>6.2</v>
      </c>
      <c r="F5" s="4">
        <v>22.3</v>
      </c>
      <c r="G5" s="4">
        <v>1.5</v>
      </c>
      <c r="H5" s="5">
        <v>21.4</v>
      </c>
      <c r="I5" s="5">
        <v>18</v>
      </c>
      <c r="J5" s="4">
        <v>6</v>
      </c>
      <c r="K5" s="7"/>
      <c r="L5" s="5">
        <v>8</v>
      </c>
      <c r="M5" s="7"/>
      <c r="N5" s="4">
        <v>14.4</v>
      </c>
      <c r="O5" s="7"/>
      <c r="P5" s="7"/>
      <c r="Q5" s="4">
        <v>2.9</v>
      </c>
      <c r="R5" s="10"/>
      <c r="S5" s="5">
        <v>11.7</v>
      </c>
      <c r="T5" s="5">
        <v>25.4</v>
      </c>
      <c r="U5" s="4">
        <v>11</v>
      </c>
      <c r="V5" s="4">
        <v>8</v>
      </c>
      <c r="W5" s="5">
        <v>7.8</v>
      </c>
      <c r="X5" s="5">
        <v>3.3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>
        <f>B5+C5+E5+F5+G5+J5+N5+Q5</f>
        <v>82.500000000000014</v>
      </c>
      <c r="AV5">
        <f>U5+V5</f>
        <v>19</v>
      </c>
      <c r="AW5" s="8">
        <f>AU5/AY5</f>
        <v>0.81280788177339902</v>
      </c>
      <c r="AX5" s="8">
        <f>AV5/AY5</f>
        <v>0.18719211822660095</v>
      </c>
      <c r="AY5">
        <f>AU5+AV5</f>
        <v>101.50000000000001</v>
      </c>
      <c r="AZ5">
        <v>104.3</v>
      </c>
      <c r="BA5">
        <f>AY5-AZ5</f>
        <v>-2.7999999999999829</v>
      </c>
      <c r="BB5">
        <v>1</v>
      </c>
      <c r="BC5">
        <f>T5+N5+I5+F5+S5+C5+L5+G5+J5+V5</f>
        <v>123.39999999999999</v>
      </c>
      <c r="BD5">
        <f>AY5-BC5</f>
        <v>-21.899999999999977</v>
      </c>
      <c r="BE5" s="9">
        <f>AY5/BC5</f>
        <v>0.82252836304700183</v>
      </c>
    </row>
    <row r="6" spans="1:57" ht="17" thickBot="1" x14ac:dyDescent="0.25">
      <c r="A6" t="s">
        <v>60</v>
      </c>
      <c r="B6" s="4">
        <v>14.42</v>
      </c>
      <c r="C6" s="5">
        <v>7.8</v>
      </c>
      <c r="D6" s="7"/>
      <c r="E6" s="4">
        <v>16.2</v>
      </c>
      <c r="F6" s="4">
        <v>8.1</v>
      </c>
      <c r="G6" s="4">
        <v>14.9</v>
      </c>
      <c r="H6" s="4">
        <v>3.5</v>
      </c>
      <c r="I6" s="4">
        <v>9</v>
      </c>
      <c r="J6" s="4">
        <v>7</v>
      </c>
      <c r="K6" s="7"/>
      <c r="L6" s="5">
        <v>0.1</v>
      </c>
      <c r="M6" s="7"/>
      <c r="N6" s="4">
        <v>1.2</v>
      </c>
      <c r="O6" s="7"/>
      <c r="P6" s="7"/>
      <c r="Q6" s="4">
        <v>3.9</v>
      </c>
      <c r="R6" s="10"/>
      <c r="S6" s="5">
        <v>2</v>
      </c>
      <c r="T6" s="5">
        <v>19.739999999999998</v>
      </c>
      <c r="U6" s="5">
        <v>7</v>
      </c>
      <c r="V6" s="7"/>
      <c r="W6" s="5">
        <v>4</v>
      </c>
      <c r="X6" s="7"/>
      <c r="Y6" s="4">
        <v>11</v>
      </c>
      <c r="Z6" s="5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>
        <f>B6+E6+F6+G6+H6+I6+J6+N6+Q6</f>
        <v>78.220000000000013</v>
      </c>
      <c r="AV6">
        <v>11</v>
      </c>
      <c r="AW6" s="8">
        <f>AU6/AY6</f>
        <v>0.87670925801389821</v>
      </c>
      <c r="AX6" s="8">
        <f>AV6/AY6</f>
        <v>0.12329074198610175</v>
      </c>
      <c r="AY6">
        <f>AU6+AV6</f>
        <v>89.220000000000013</v>
      </c>
      <c r="AZ6">
        <v>112.4</v>
      </c>
      <c r="BA6">
        <f>AY6-AZ6</f>
        <v>-23.179999999999993</v>
      </c>
      <c r="BB6">
        <v>0</v>
      </c>
      <c r="BC6">
        <f>Y6+T6+C6+W6+E6+F6+G6+Q6+I6+J6</f>
        <v>101.64</v>
      </c>
      <c r="BD6">
        <f>AY6-BC6</f>
        <v>-12.419999999999987</v>
      </c>
      <c r="BE6" s="9">
        <f>AY6/BC6</f>
        <v>0.87780401416765064</v>
      </c>
    </row>
    <row r="7" spans="1:57" ht="17" thickBot="1" x14ac:dyDescent="0.25">
      <c r="A7" t="s">
        <v>61</v>
      </c>
      <c r="B7" s="5">
        <v>8.42</v>
      </c>
      <c r="C7" s="4">
        <v>14.6</v>
      </c>
      <c r="D7" s="7"/>
      <c r="E7" s="4">
        <v>20.8</v>
      </c>
      <c r="F7" s="4">
        <v>4.2</v>
      </c>
      <c r="G7" s="4">
        <v>16.600000000000001</v>
      </c>
      <c r="H7" s="4">
        <v>3.3</v>
      </c>
      <c r="I7" s="4">
        <v>15</v>
      </c>
      <c r="J7" s="4">
        <v>3</v>
      </c>
      <c r="K7" s="7"/>
      <c r="L7" s="7"/>
      <c r="M7" s="7"/>
      <c r="N7" s="5"/>
      <c r="O7" s="7"/>
      <c r="P7" s="7"/>
      <c r="Q7" s="5">
        <v>5.5</v>
      </c>
      <c r="R7" s="10"/>
      <c r="S7" s="5"/>
      <c r="T7" s="4">
        <v>13.72</v>
      </c>
      <c r="U7" s="7"/>
      <c r="V7" s="7"/>
      <c r="W7" s="5">
        <v>0.3</v>
      </c>
      <c r="X7" s="7"/>
      <c r="Y7" s="4">
        <v>4</v>
      </c>
      <c r="Z7" s="5">
        <v>6.4</v>
      </c>
      <c r="AA7" s="4">
        <v>17</v>
      </c>
      <c r="AB7" s="5">
        <v>14.5</v>
      </c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>
        <f>C7+E7+F7+G7+H7+I7+J7</f>
        <v>77.5</v>
      </c>
      <c r="AV7">
        <f>AA7+Y7+T7</f>
        <v>34.72</v>
      </c>
      <c r="AW7" s="8">
        <f>AU7/AY7</f>
        <v>0.69060773480662985</v>
      </c>
      <c r="AX7" s="8">
        <f>AV7/AY7</f>
        <v>0.30939226519337015</v>
      </c>
      <c r="AY7">
        <f>AU7+AV7</f>
        <v>112.22</v>
      </c>
      <c r="AZ7">
        <v>100.4</v>
      </c>
      <c r="BA7">
        <f>AY7-AZ7</f>
        <v>11.819999999999993</v>
      </c>
      <c r="BB7">
        <v>1</v>
      </c>
      <c r="BC7">
        <f>T7+C7+Z7+E7+AA7+F7+G7+I7+J7+Y7</f>
        <v>115.32</v>
      </c>
      <c r="BD7">
        <f>AY7-BC7</f>
        <v>-3.0999999999999943</v>
      </c>
      <c r="BE7" s="9">
        <f>AY7/BC7</f>
        <v>0.9731182795698925</v>
      </c>
    </row>
    <row r="8" spans="1:57" ht="17" thickBot="1" x14ac:dyDescent="0.25">
      <c r="A8" t="s">
        <v>62</v>
      </c>
      <c r="B8" s="4">
        <v>18.12</v>
      </c>
      <c r="C8" s="4">
        <v>17.7</v>
      </c>
      <c r="D8" s="7"/>
      <c r="E8" s="5"/>
      <c r="F8" s="4">
        <v>9.6</v>
      </c>
      <c r="G8" s="4">
        <v>0.4</v>
      </c>
      <c r="H8" s="5">
        <v>9.1999999999999993</v>
      </c>
      <c r="I8" s="7"/>
      <c r="J8" s="5"/>
      <c r="K8" s="7"/>
      <c r="L8" s="7"/>
      <c r="M8" s="7"/>
      <c r="N8" s="4">
        <v>1</v>
      </c>
      <c r="O8" s="7"/>
      <c r="P8" s="7"/>
      <c r="Q8" s="5"/>
      <c r="R8" s="10"/>
      <c r="S8" s="7"/>
      <c r="T8" s="5">
        <v>11.7</v>
      </c>
      <c r="U8" s="7"/>
      <c r="V8" s="7"/>
      <c r="W8" s="7"/>
      <c r="X8" s="7"/>
      <c r="Y8" s="4">
        <v>6</v>
      </c>
      <c r="Z8" s="5">
        <v>8.3000000000000007</v>
      </c>
      <c r="AA8" s="4">
        <v>28.7</v>
      </c>
      <c r="AB8" s="4">
        <v>8.5</v>
      </c>
      <c r="AC8" s="4">
        <v>9.1999999999999993</v>
      </c>
      <c r="AD8" s="4">
        <v>9</v>
      </c>
      <c r="AE8" s="5">
        <v>3.7</v>
      </c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>
        <f>B8+C8+F8+G8+N8</f>
        <v>46.82</v>
      </c>
      <c r="AV8">
        <f>Y8+AA8+AB8+AC8+AD8</f>
        <v>61.400000000000006</v>
      </c>
      <c r="AW8" s="8">
        <f>AU8/AY8</f>
        <v>0.43263722047680653</v>
      </c>
      <c r="AX8" s="8">
        <f>AV8/AY8</f>
        <v>0.56736277952319358</v>
      </c>
      <c r="AY8">
        <f>AU8+AV8</f>
        <v>108.22</v>
      </c>
      <c r="AZ8">
        <v>106.4</v>
      </c>
      <c r="BA8">
        <f>AY8-AZ8</f>
        <v>1.8199999999999932</v>
      </c>
      <c r="BB8">
        <v>1</v>
      </c>
      <c r="BC8">
        <f>AD8+B8+C8+AA8+F8+AC8+G8+H8+AB8+Y8</f>
        <v>116.42</v>
      </c>
      <c r="BD8">
        <f>AY8-BC8</f>
        <v>-8.2000000000000028</v>
      </c>
      <c r="BE8" s="9">
        <f>AY8/BC8</f>
        <v>0.92956536677546808</v>
      </c>
    </row>
    <row r="9" spans="1:57" ht="17" thickBot="1" x14ac:dyDescent="0.25">
      <c r="A9" t="s">
        <v>63</v>
      </c>
      <c r="B9" s="5"/>
      <c r="C9" s="5"/>
      <c r="D9" s="7"/>
      <c r="E9" s="4">
        <v>16.8</v>
      </c>
      <c r="F9" s="4">
        <v>12.3</v>
      </c>
      <c r="G9" s="4">
        <v>3.3</v>
      </c>
      <c r="H9" s="5"/>
      <c r="I9" s="7"/>
      <c r="J9" s="4">
        <v>2</v>
      </c>
      <c r="K9" s="7"/>
      <c r="L9" s="7"/>
      <c r="M9" s="7"/>
      <c r="N9" s="5">
        <v>5.2</v>
      </c>
      <c r="O9" s="7"/>
      <c r="P9" s="7"/>
      <c r="Q9" s="5">
        <v>1.7</v>
      </c>
      <c r="R9" s="10"/>
      <c r="S9" s="7"/>
      <c r="T9" s="4">
        <v>17.100000000000001</v>
      </c>
      <c r="U9" s="7"/>
      <c r="V9" s="7"/>
      <c r="W9" s="7"/>
      <c r="X9" s="7"/>
      <c r="Y9" s="4">
        <v>7</v>
      </c>
      <c r="Z9" s="4">
        <v>11.9</v>
      </c>
      <c r="AA9" s="4">
        <v>11.2</v>
      </c>
      <c r="AB9" s="4">
        <v>9</v>
      </c>
      <c r="AC9" s="4">
        <v>14.1</v>
      </c>
      <c r="AD9" s="7"/>
      <c r="AE9" s="5">
        <v>6.5</v>
      </c>
      <c r="AF9" s="5">
        <v>7.1</v>
      </c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>
        <f>E9+F9+G9+J9</f>
        <v>34.4</v>
      </c>
      <c r="AV9">
        <f>T9+Y9+Z9+AA9+AB9+AC9</f>
        <v>70.3</v>
      </c>
      <c r="AW9" s="8">
        <f>AU9/AY9</f>
        <v>0.32855778414517672</v>
      </c>
      <c r="AX9" s="8">
        <f>AV9/AY9</f>
        <v>0.67144221585482333</v>
      </c>
      <c r="AY9">
        <f>AU9+AV9</f>
        <v>104.69999999999999</v>
      </c>
      <c r="AZ9">
        <v>99.7</v>
      </c>
      <c r="BA9">
        <f>AY9-AZ9</f>
        <v>4.9999999999999858</v>
      </c>
      <c r="BB9">
        <v>0</v>
      </c>
      <c r="BC9">
        <f>T9+Z9+Y9+E9+F9+G9+AC9+AA9+AB9+J9</f>
        <v>104.69999999999999</v>
      </c>
      <c r="BD9">
        <f>AY9-BC9</f>
        <v>0</v>
      </c>
      <c r="BE9" s="9">
        <f>AY9/BC9</f>
        <v>1</v>
      </c>
    </row>
    <row r="10" spans="1:57" ht="17" thickBot="1" x14ac:dyDescent="0.25">
      <c r="A10" t="s">
        <v>64</v>
      </c>
      <c r="B10" s="4">
        <v>12.1</v>
      </c>
      <c r="C10" s="5"/>
      <c r="D10" s="7"/>
      <c r="E10" s="4">
        <v>9.3000000000000007</v>
      </c>
      <c r="F10" s="4">
        <v>4</v>
      </c>
      <c r="G10" s="5"/>
      <c r="H10" s="4">
        <v>1.9</v>
      </c>
      <c r="I10" s="7"/>
      <c r="J10" s="4">
        <v>2</v>
      </c>
      <c r="K10" s="7"/>
      <c r="L10" s="7"/>
      <c r="M10" s="7"/>
      <c r="N10" s="5"/>
      <c r="O10" s="7"/>
      <c r="P10" s="7"/>
      <c r="Q10" s="5">
        <v>11.3</v>
      </c>
      <c r="R10" s="10"/>
      <c r="S10" s="7"/>
      <c r="T10" s="7"/>
      <c r="U10" s="7"/>
      <c r="V10" s="7"/>
      <c r="W10" s="7"/>
      <c r="X10" s="7"/>
      <c r="Y10" s="7"/>
      <c r="Z10" s="7"/>
      <c r="AA10" s="4">
        <v>24.9</v>
      </c>
      <c r="AB10" s="4">
        <v>6.5</v>
      </c>
      <c r="AC10" s="5"/>
      <c r="AD10" s="7"/>
      <c r="AE10" s="7"/>
      <c r="AF10" s="7"/>
      <c r="AG10" s="4">
        <v>2.5</v>
      </c>
      <c r="AH10" s="4">
        <v>22.9</v>
      </c>
      <c r="AI10" s="4">
        <v>10</v>
      </c>
      <c r="AJ10" s="5">
        <v>42.72</v>
      </c>
      <c r="AK10" s="5"/>
      <c r="AL10" s="7"/>
      <c r="AM10" s="7"/>
      <c r="AN10" s="7"/>
      <c r="AO10" s="7"/>
      <c r="AP10" s="7"/>
      <c r="AQ10" s="7"/>
      <c r="AR10" s="7"/>
      <c r="AS10" s="7"/>
      <c r="AT10" s="7"/>
      <c r="AU10">
        <f>B10+E10+F10+H10+J10</f>
        <v>29.299999999999997</v>
      </c>
      <c r="AV10">
        <f>AA10+AB10+AG10+AH10+AI10</f>
        <v>66.8</v>
      </c>
      <c r="AW10" s="8">
        <f>AU10/AY10</f>
        <v>0.30489073881373568</v>
      </c>
      <c r="AX10" s="8">
        <f>AV10/AY10</f>
        <v>0.69510926118626437</v>
      </c>
      <c r="AY10">
        <f>AU10+AV10</f>
        <v>96.1</v>
      </c>
      <c r="AZ10">
        <v>97</v>
      </c>
      <c r="BA10">
        <f>AY10-AZ10</f>
        <v>-0.90000000000000568</v>
      </c>
      <c r="BB10">
        <v>0</v>
      </c>
      <c r="BC10">
        <f>AJ10+AA10+AH10+E10+AG10+Q10+F10+AI10+AB10+AI10</f>
        <v>144.12</v>
      </c>
      <c r="BD10">
        <f>AY10-BC10</f>
        <v>-48.02000000000001</v>
      </c>
      <c r="BE10" s="9">
        <f>AY10/BC10</f>
        <v>0.66680543991118502</v>
      </c>
    </row>
    <row r="11" spans="1:57" ht="17" thickBot="1" x14ac:dyDescent="0.25">
      <c r="A11" t="s">
        <v>65</v>
      </c>
      <c r="B11" s="5">
        <v>12.4</v>
      </c>
      <c r="C11" s="5"/>
      <c r="D11" s="7"/>
      <c r="E11" s="4">
        <v>12.8</v>
      </c>
      <c r="F11" s="4">
        <v>5.4</v>
      </c>
      <c r="G11" s="5"/>
      <c r="H11" s="7"/>
      <c r="I11" s="7"/>
      <c r="J11" s="4">
        <v>-1</v>
      </c>
      <c r="K11" s="7"/>
      <c r="L11" s="7"/>
      <c r="M11" s="7"/>
      <c r="N11" s="5"/>
      <c r="O11" s="7"/>
      <c r="P11" s="7"/>
      <c r="Q11" s="5"/>
      <c r="R11" s="10"/>
      <c r="S11" s="7"/>
      <c r="T11" s="7"/>
      <c r="U11" s="7"/>
      <c r="V11" s="7"/>
      <c r="W11" s="7"/>
      <c r="X11" s="7"/>
      <c r="Y11" s="4">
        <v>4</v>
      </c>
      <c r="Z11" s="7"/>
      <c r="AA11" s="4">
        <v>7.2</v>
      </c>
      <c r="AB11" s="4">
        <v>11.5</v>
      </c>
      <c r="AC11" s="4">
        <v>6.4</v>
      </c>
      <c r="AD11" s="7"/>
      <c r="AE11" s="7"/>
      <c r="AF11" s="7"/>
      <c r="AG11" s="7"/>
      <c r="AH11" s="5"/>
      <c r="AI11" s="7"/>
      <c r="AJ11" s="4">
        <v>39.380000000000003</v>
      </c>
      <c r="AK11" s="5">
        <v>9.9</v>
      </c>
      <c r="AL11" s="4">
        <v>0.3</v>
      </c>
      <c r="AM11" s="4">
        <v>11.4</v>
      </c>
      <c r="AN11" s="7"/>
      <c r="AO11" s="7"/>
      <c r="AP11" s="7"/>
      <c r="AQ11" s="7"/>
      <c r="AR11" s="7"/>
      <c r="AS11" s="7"/>
      <c r="AT11" s="7"/>
      <c r="AU11">
        <f>E11+F11+J11</f>
        <v>17.200000000000003</v>
      </c>
      <c r="AV11">
        <f>Y11+AA11+AB11+AC11+AJ11+AL11+AM11</f>
        <v>80.180000000000007</v>
      </c>
      <c r="AW11" s="8">
        <f>AU11/AY11</f>
        <v>0.17662764428013966</v>
      </c>
      <c r="AX11" s="8">
        <f>AV11/AY11</f>
        <v>0.82337235571986034</v>
      </c>
      <c r="AY11">
        <f>AU11+AV11</f>
        <v>97.38000000000001</v>
      </c>
      <c r="AZ11">
        <v>97.2</v>
      </c>
      <c r="BA11">
        <f>AY11-AZ11</f>
        <v>0.18000000000000682</v>
      </c>
      <c r="BB11">
        <v>0</v>
      </c>
      <c r="BC11">
        <f>AM11+AJ11+AC11+AB11+AA11+E11+F11+Y11+AL11+J11</f>
        <v>97.38000000000001</v>
      </c>
      <c r="BD11">
        <f>AY11-BC11</f>
        <v>0</v>
      </c>
      <c r="BE11" s="9">
        <f>AY11/BC11</f>
        <v>1</v>
      </c>
    </row>
    <row r="12" spans="1:57" ht="17" thickBot="1" x14ac:dyDescent="0.25">
      <c r="A12" t="s">
        <v>66</v>
      </c>
      <c r="B12" s="5">
        <v>18.7</v>
      </c>
      <c r="C12" s="4">
        <v>16.7</v>
      </c>
      <c r="D12" s="7"/>
      <c r="E12" s="4">
        <v>10.8</v>
      </c>
      <c r="F12" s="5"/>
      <c r="G12" s="4">
        <v>6.3</v>
      </c>
      <c r="H12" s="7"/>
      <c r="I12" s="7"/>
      <c r="J12" s="4">
        <v>3</v>
      </c>
      <c r="K12" s="7"/>
      <c r="L12" s="7"/>
      <c r="M12" s="7"/>
      <c r="N12" s="5">
        <v>9.3000000000000007</v>
      </c>
      <c r="O12" s="7"/>
      <c r="P12" s="7"/>
      <c r="Q12" s="4">
        <v>1</v>
      </c>
      <c r="R12" s="10"/>
      <c r="S12" s="7"/>
      <c r="T12" s="7"/>
      <c r="U12" s="7"/>
      <c r="V12" s="7"/>
      <c r="W12" s="7"/>
      <c r="X12" s="7"/>
      <c r="Y12" s="7"/>
      <c r="Z12" s="7"/>
      <c r="AA12" s="5"/>
      <c r="AB12" s="4">
        <v>18</v>
      </c>
      <c r="AC12" s="4">
        <v>14</v>
      </c>
      <c r="AD12" s="7"/>
      <c r="AE12" s="7"/>
      <c r="AF12" s="7"/>
      <c r="AG12" s="7"/>
      <c r="AH12" s="5">
        <v>5.3</v>
      </c>
      <c r="AI12" s="7"/>
      <c r="AJ12" s="4">
        <v>22.62</v>
      </c>
      <c r="AK12" s="5">
        <v>12.1</v>
      </c>
      <c r="AL12" s="7"/>
      <c r="AM12" s="7"/>
      <c r="AN12" s="4">
        <v>17.100000000000001</v>
      </c>
      <c r="AO12" s="4">
        <v>2</v>
      </c>
      <c r="AP12" s="5"/>
      <c r="AQ12" s="7"/>
      <c r="AR12" s="7"/>
      <c r="AS12" s="7"/>
      <c r="AT12" s="7"/>
      <c r="AU12">
        <f>C12+E12+G12+J12+Q12</f>
        <v>37.799999999999997</v>
      </c>
      <c r="AV12">
        <f>AO12+AN12+AJ12+AC12+AB12</f>
        <v>73.72</v>
      </c>
      <c r="AW12" s="8">
        <f>AU12/AY12</f>
        <v>0.33895265423242465</v>
      </c>
      <c r="AX12" s="8">
        <f>AV12/AY12</f>
        <v>0.66104734576757529</v>
      </c>
      <c r="AY12">
        <f>AU12+AV12</f>
        <v>111.52</v>
      </c>
      <c r="AZ12">
        <v>97.2</v>
      </c>
      <c r="BA12">
        <f>AY12-AZ12</f>
        <v>14.319999999999993</v>
      </c>
      <c r="BB12">
        <v>1</v>
      </c>
      <c r="BC12">
        <f>AO12+AN12+AJ12+AC12+AB12+AK12+J12+G12+C12+AH12</f>
        <v>117.11999999999999</v>
      </c>
      <c r="BD12">
        <f>AY12-BC12</f>
        <v>-5.5999999999999943</v>
      </c>
      <c r="BE12" s="9">
        <f>AY12/BC12</f>
        <v>0.95218579234972678</v>
      </c>
    </row>
    <row r="13" spans="1:57" ht="17" thickBot="1" x14ac:dyDescent="0.25">
      <c r="A13" t="s">
        <v>67</v>
      </c>
      <c r="B13" s="4">
        <v>28.76</v>
      </c>
      <c r="C13" s="4">
        <v>15.5</v>
      </c>
      <c r="D13" s="7"/>
      <c r="E13" s="4">
        <v>13.7</v>
      </c>
      <c r="F13" s="4">
        <v>3.1</v>
      </c>
      <c r="G13" s="4">
        <v>7</v>
      </c>
      <c r="H13" s="7"/>
      <c r="I13" s="7"/>
      <c r="J13" s="4">
        <v>6</v>
      </c>
      <c r="K13" s="7"/>
      <c r="L13" s="7"/>
      <c r="M13" s="7"/>
      <c r="N13" s="5">
        <v>1.6</v>
      </c>
      <c r="O13" s="7"/>
      <c r="P13" s="7"/>
      <c r="Q13" s="5"/>
      <c r="R13" s="10"/>
      <c r="S13" s="7"/>
      <c r="T13" s="7"/>
      <c r="U13" s="7"/>
      <c r="V13" s="4">
        <v>6</v>
      </c>
      <c r="W13" s="7"/>
      <c r="X13" s="7"/>
      <c r="Y13" s="7"/>
      <c r="Z13" s="7"/>
      <c r="AA13" s="4">
        <v>15.9</v>
      </c>
      <c r="AB13" s="4">
        <v>14</v>
      </c>
      <c r="AC13" s="5">
        <v>6.5</v>
      </c>
      <c r="AD13" s="7"/>
      <c r="AE13" s="7"/>
      <c r="AF13" s="5">
        <v>1.4</v>
      </c>
      <c r="AG13" s="7"/>
      <c r="AH13" s="7"/>
      <c r="AI13" s="7"/>
      <c r="AJ13" s="5">
        <v>0</v>
      </c>
      <c r="AK13" s="5">
        <v>1.6</v>
      </c>
      <c r="AL13" s="7"/>
      <c r="AM13" s="7"/>
      <c r="AN13" s="5">
        <v>17</v>
      </c>
      <c r="AO13" s="7"/>
      <c r="AP13" s="4">
        <v>11.9</v>
      </c>
      <c r="AQ13" s="7"/>
      <c r="AR13" s="7"/>
      <c r="AS13" s="7"/>
      <c r="AT13" s="7"/>
      <c r="AU13">
        <f>B13+C13+E13+F13+G13+J13</f>
        <v>74.06</v>
      </c>
      <c r="AV13">
        <f>V13+AA13+AB13+AP13</f>
        <v>47.8</v>
      </c>
      <c r="AW13" s="8">
        <f>AU13/AY13</f>
        <v>0.60774659445265056</v>
      </c>
      <c r="AX13" s="8">
        <f>AV13/AY13</f>
        <v>0.39225340554734939</v>
      </c>
      <c r="AY13">
        <f>AU13+AV13</f>
        <v>121.86</v>
      </c>
      <c r="AZ13">
        <v>109.9</v>
      </c>
      <c r="BA13">
        <f>AY13-AZ13</f>
        <v>11.959999999999994</v>
      </c>
      <c r="BB13">
        <v>1</v>
      </c>
      <c r="BC13">
        <f>AP13+AN13+AB13+AA13+B13+V13+J13+G13+E13+C13</f>
        <v>135.76</v>
      </c>
      <c r="BD13">
        <f>AY13-BC13</f>
        <v>-13.899999999999991</v>
      </c>
      <c r="BE13" s="9">
        <f>AY13/BC13</f>
        <v>0.89761343547436656</v>
      </c>
    </row>
    <row r="14" spans="1:57" ht="17" thickBot="1" x14ac:dyDescent="0.25">
      <c r="A14" t="s">
        <v>68</v>
      </c>
      <c r="B14" s="4">
        <v>18.100000000000001</v>
      </c>
      <c r="C14" s="4">
        <v>15.1</v>
      </c>
      <c r="D14" s="7"/>
      <c r="E14" s="4">
        <v>15.2</v>
      </c>
      <c r="F14" s="5">
        <v>5.9</v>
      </c>
      <c r="G14" s="4">
        <v>5.4</v>
      </c>
      <c r="H14" s="7"/>
      <c r="I14" s="7"/>
      <c r="J14" s="4">
        <v>5</v>
      </c>
      <c r="K14" s="7"/>
      <c r="L14" s="7"/>
      <c r="M14" s="7"/>
      <c r="N14" s="7"/>
      <c r="O14" s="7"/>
      <c r="P14" s="7"/>
      <c r="Q14" s="7"/>
      <c r="R14" s="10"/>
      <c r="S14" s="7"/>
      <c r="T14" s="7"/>
      <c r="U14" s="7"/>
      <c r="V14" s="4">
        <v>5</v>
      </c>
      <c r="W14" s="7"/>
      <c r="X14" s="7"/>
      <c r="Y14" s="7"/>
      <c r="Z14" s="7"/>
      <c r="AA14" s="4">
        <v>3.6</v>
      </c>
      <c r="AB14" s="4">
        <v>12</v>
      </c>
      <c r="AC14" s="4">
        <v>5.6</v>
      </c>
      <c r="AD14" s="7"/>
      <c r="AE14" s="7"/>
      <c r="AF14" s="5">
        <v>5.5</v>
      </c>
      <c r="AG14" s="7"/>
      <c r="AH14" s="7"/>
      <c r="AI14" s="7"/>
      <c r="AJ14" s="5">
        <v>19.260000000000002</v>
      </c>
      <c r="AK14" s="5">
        <v>11.9</v>
      </c>
      <c r="AL14" s="7"/>
      <c r="AM14" s="7"/>
      <c r="AN14" s="4">
        <v>21.4</v>
      </c>
      <c r="AO14" s="7"/>
      <c r="AP14" s="5">
        <v>12.4</v>
      </c>
      <c r="AQ14" s="5"/>
      <c r="AR14" s="5">
        <v>1.9</v>
      </c>
      <c r="AS14" s="7"/>
      <c r="AT14" s="7"/>
      <c r="AU14">
        <f>B14+C14+E14+G14+J14</f>
        <v>58.800000000000004</v>
      </c>
      <c r="AV14">
        <f>V14+AA14+AB14+AC14+AN14</f>
        <v>47.6</v>
      </c>
      <c r="AW14" s="8">
        <f>AU14/AY14</f>
        <v>0.55263157894736847</v>
      </c>
      <c r="AX14" s="8">
        <f>AV14/AY14</f>
        <v>0.44736842105263158</v>
      </c>
      <c r="AY14">
        <f>AU14+AV14</f>
        <v>106.4</v>
      </c>
      <c r="AZ14">
        <v>103.8</v>
      </c>
      <c r="BA14">
        <f>AY14-AZ14</f>
        <v>2.6000000000000085</v>
      </c>
      <c r="BB14">
        <v>1</v>
      </c>
      <c r="BC14">
        <f>AJ14+AP14+C14+E14+G14+J14+V14+AB14+AN14+AK14</f>
        <v>122.66000000000003</v>
      </c>
      <c r="BD14">
        <f>AY14-BC14</f>
        <v>-16.260000000000019</v>
      </c>
      <c r="BE14" s="9">
        <f>AY14/BC14</f>
        <v>0.86743844774172496</v>
      </c>
    </row>
    <row r="15" spans="1:57" ht="17" thickBot="1" x14ac:dyDescent="0.25">
      <c r="A15" t="s">
        <v>69</v>
      </c>
      <c r="B15" s="4">
        <v>19.48</v>
      </c>
      <c r="C15" s="4">
        <v>15.1</v>
      </c>
      <c r="D15" s="7"/>
      <c r="E15" s="4">
        <v>3.7</v>
      </c>
      <c r="F15" s="5">
        <v>5.4</v>
      </c>
      <c r="G15" s="4">
        <v>1.7</v>
      </c>
      <c r="H15" s="7"/>
      <c r="I15" s="7"/>
      <c r="J15" s="4">
        <v>7</v>
      </c>
      <c r="K15" s="7"/>
      <c r="L15" s="7"/>
      <c r="M15" s="7"/>
      <c r="N15" s="7"/>
      <c r="O15" s="7"/>
      <c r="P15" s="7"/>
      <c r="Q15" s="7"/>
      <c r="R15" s="10"/>
      <c r="S15" s="7"/>
      <c r="T15" s="7"/>
      <c r="U15" s="7"/>
      <c r="V15" s="4">
        <v>0</v>
      </c>
      <c r="W15" s="7"/>
      <c r="X15" s="7"/>
      <c r="Y15" s="7"/>
      <c r="Z15" s="7"/>
      <c r="AA15" s="5">
        <v>0</v>
      </c>
      <c r="AB15" s="5">
        <v>0</v>
      </c>
      <c r="AC15" s="4">
        <v>12.7</v>
      </c>
      <c r="AD15" s="7"/>
      <c r="AE15" s="7"/>
      <c r="AF15" s="7"/>
      <c r="AG15" s="7"/>
      <c r="AH15" s="7"/>
      <c r="AI15" s="7"/>
      <c r="AJ15" s="5"/>
      <c r="AK15" s="5">
        <v>11.4</v>
      </c>
      <c r="AL15" s="7"/>
      <c r="AM15" s="7"/>
      <c r="AN15" s="5">
        <v>0</v>
      </c>
      <c r="AO15" s="7"/>
      <c r="AP15" s="4">
        <v>7.7</v>
      </c>
      <c r="AQ15" s="4">
        <v>6.4</v>
      </c>
      <c r="AR15" s="7"/>
      <c r="AS15" s="5">
        <v>5.6</v>
      </c>
      <c r="AT15" s="4">
        <v>14.5</v>
      </c>
      <c r="AU15">
        <f>B15+C15+E15+G15+J15</f>
        <v>46.980000000000004</v>
      </c>
      <c r="AV15">
        <f>V15+AC15+AP15+AQ15+AT15</f>
        <v>41.3</v>
      </c>
      <c r="AW15" s="8">
        <f>AU15/AY15</f>
        <v>0.5321703670140463</v>
      </c>
      <c r="AX15" s="8">
        <f>AV15/AY15</f>
        <v>0.46782963298595376</v>
      </c>
      <c r="AY15">
        <f>AU15+AV15</f>
        <v>88.28</v>
      </c>
      <c r="AZ15">
        <v>96.5</v>
      </c>
      <c r="BA15">
        <f>AY15-AZ15</f>
        <v>-8.2199999999999989</v>
      </c>
      <c r="BB15">
        <v>0</v>
      </c>
      <c r="BC15">
        <f>AT15+AQ15+AP15+AK15+AC15+V15+J15+G15+C15+B15</f>
        <v>95.98</v>
      </c>
      <c r="BD15">
        <f>AY15-BC15</f>
        <v>-7.7000000000000028</v>
      </c>
      <c r="BE15" s="9">
        <f>AY15/BC15</f>
        <v>0.91977495311523227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Wenger</dc:creator>
  <cp:lastModifiedBy>Bryan Wenger</cp:lastModifiedBy>
  <dcterms:created xsi:type="dcterms:W3CDTF">2022-12-14T03:37:58Z</dcterms:created>
  <dcterms:modified xsi:type="dcterms:W3CDTF">2022-12-14T03:43:21Z</dcterms:modified>
</cp:coreProperties>
</file>