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en\Excel-Challenge\"/>
    </mc:Choice>
  </mc:AlternateContent>
  <xr:revisionPtr revIDLastSave="0" documentId="13_ncr:1_{FC5901D8-B285-42BA-A38A-E3DD037B7C95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 (Bonus)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2" i="7"/>
  <c r="D11" i="7"/>
  <c r="D10" i="7"/>
  <c r="D9" i="7"/>
  <c r="D8" i="7"/>
  <c r="D7" i="7"/>
  <c r="D6" i="7"/>
  <c r="D5" i="7"/>
  <c r="D4" i="7"/>
  <c r="D13" i="7"/>
  <c r="C13" i="7"/>
  <c r="C12" i="7"/>
  <c r="C11" i="7"/>
  <c r="C10" i="7"/>
  <c r="C9" i="7"/>
  <c r="C8" i="7"/>
  <c r="C7" i="7"/>
  <c r="C6" i="7"/>
  <c r="C5" i="7"/>
  <c r="C4" i="7"/>
  <c r="D3" i="7"/>
  <c r="E3" i="7" s="1"/>
  <c r="E2" i="7"/>
  <c r="D2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12" i="7" l="1"/>
  <c r="E11" i="7"/>
  <c r="E10" i="7"/>
  <c r="E9" i="7"/>
  <c r="E8" i="7"/>
  <c r="E7" i="7"/>
  <c r="E6" i="7"/>
  <c r="E5" i="7"/>
  <c r="E4" i="7"/>
  <c r="E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3" i="1"/>
  <c r="O2" i="1"/>
  <c r="O4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<sst xmlns="http://schemas.openxmlformats.org/spreadsheetml/2006/main" count="24821" uniqueCount="8400">
  <si>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</si>
  <si>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</si>
  <si>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</si>
  <si>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</si>
  <si>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</si>
  <si>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</si>
  <si>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</si>
  <si>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</si>
  <si>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</si>
  <si>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</si>
  <si>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</si>
  <si>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</si>
  <si>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</si>
  <si>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</si>
  <si>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</si>
  <si>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</si>
  <si>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</si>
  <si>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</si>
  <si>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</si>
  <si>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</si>
  <si>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</si>
  <si>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</si>
  <si>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</si>
  <si>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</si>
  <si>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</si>
  <si>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</si>
  <si>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</si>
  <si>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</si>
  <si>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</si>
  <si>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</si>
  <si>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</si>
  <si>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</si>
  <si>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</si>
  <si>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</si>
  <si>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</si>
  <si>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</si>
  <si>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</si>
  <si>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</si>
  <si>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</si>
  <si>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</si>
  <si>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</si>
  <si>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</si>
  <si>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</si>
  <si>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</si>
  <si>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</si>
  <si>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</si>
  <si>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</si>
  <si>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</si>
  <si>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</si>
  <si>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</si>
  <si>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</si>
  <si>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</si>
  <si>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</si>
  <si>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</si>
  <si>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</si>
  <si>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</si>
  <si>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</si>
  <si>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</si>
  <si>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</si>
  <si>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</si>
  <si>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</si>
  <si>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</si>
  <si>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</si>
  <si>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</si>
  <si>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</si>
  <si>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</si>
  <si>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</si>
  <si>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</si>
  <si>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</si>
  <si>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</si>
  <si>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</si>
  <si>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</si>
  <si>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</si>
  <si>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</si>
  <si>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</si>
  <si>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</si>
  <si>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</si>
  <si>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</si>
  <si>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</si>
  <si>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</si>
  <si>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</si>
  <si>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</si>
  <si>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</si>
  <si>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</si>
  <si>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</si>
  <si>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</si>
  <si>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</si>
  <si>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</si>
  <si>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</si>
  <si>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</si>
  <si>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</si>
  <si>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</si>
  <si>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</si>
  <si>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</si>
  <si>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</si>
  <si>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</si>
  <si>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</si>
  <si>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</si>
  <si>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</si>
  <si>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</si>
  <si>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</si>
  <si>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</si>
  <si>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</si>
  <si>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</si>
  <si>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</si>
  <si>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</si>
  <si>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</si>
  <si>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</si>
  <si>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</si>
  <si>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</si>
  <si>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</si>
  <si>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</si>
  <si>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</si>
  <si>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</si>
  <si>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</si>
  <si>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</si>
  <si>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</si>
  <si>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</si>
  <si>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</si>
  <si>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</si>
  <si>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</si>
  <si>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</si>
  <si>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</si>
  <si>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</si>
  <si>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</si>
  <si>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</si>
  <si>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</si>
  <si>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</si>
  <si>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</si>
  <si>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</si>
  <si>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</si>
  <si>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</si>
  <si>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</si>
  <si>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</si>
  <si>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</si>
  <si>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</si>
  <si>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</si>
  <si>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</si>
  <si>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</si>
  <si>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</si>
  <si>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</si>
  <si>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</si>
  <si>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</si>
  <si>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</si>
  <si>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</si>
  <si>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</si>
  <si>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</si>
  <si>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</si>
  <si>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</si>
  <si>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</si>
  <si>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</si>
  <si>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</si>
  <si>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</si>
  <si>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</si>
  <si>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</si>
  <si>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</si>
  <si>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</si>
  <si>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</si>
  <si>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</si>
  <si>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</si>
  <si>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</si>
  <si>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</si>
  <si>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</si>
  <si>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</si>
  <si>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</si>
  <si>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</si>
  <si>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</si>
  <si>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</si>
  <si>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</si>
  <si>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</si>
  <si>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</si>
  <si>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</si>
  <si>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</si>
  <si>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</si>
  <si>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</si>
  <si>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</si>
  <si>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</si>
  <si>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</si>
  <si>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</si>
  <si>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</si>
  <si>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</si>
  <si>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</si>
  <si>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</si>
  <si>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</si>
  <si>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</si>
  <si>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</si>
  <si>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</si>
  <si>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</si>
  <si>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</si>
  <si>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</si>
  <si>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</si>
  <si>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</si>
  <si>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</si>
  <si>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</si>
  <si>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</si>
  <si>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</si>
  <si>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</si>
  <si>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</si>
  <si>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</si>
  <si>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</si>
  <si>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</si>
  <si>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</si>
  <si>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</si>
  <si>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</si>
  <si>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</si>
  <si>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</si>
  <si>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</si>
  <si>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</si>
  <si>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</si>
  <si>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</si>
  <si>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</si>
  <si>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</si>
  <si>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</si>
  <si>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</si>
  <si>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</si>
  <si>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</si>
  <si>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</si>
  <si>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</si>
  <si>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</si>
  <si>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</si>
  <si>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</si>
  <si>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</si>
  <si>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</si>
  <si>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</si>
  <si>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</si>
  <si>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</si>
  <si>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</si>
  <si>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</si>
  <si>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</si>
  <si>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</si>
  <si>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</si>
  <si>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</si>
  <si>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</si>
  <si>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</si>
  <si>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</si>
  <si>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</si>
  <si>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</si>
  <si>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</si>
  <si>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</si>
  <si>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</si>
  <si>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</si>
  <si>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</si>
  <si>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</si>
  <si>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</si>
  <si>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</si>
  <si>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</si>
  <si>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</si>
  <si>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</si>
  <si>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</si>
  <si>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</si>
  <si>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</si>
  <si>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</si>
  <si>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</si>
  <si>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</si>
  <si>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</si>
  <si>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</si>
  <si>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</si>
  <si>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</si>
  <si>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</si>
  <si>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</si>
  <si>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</si>
  <si>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</si>
  <si>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</si>
  <si>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</si>
  <si>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</si>
  <si>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</si>
  <si>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</si>
  <si>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</si>
  <si>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</si>
  <si>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</si>
  <si>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</si>
  <si>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</si>
  <si>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</si>
  <si>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</si>
  <si>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</si>
  <si>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</si>
  <si>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</si>
  <si>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</si>
  <si>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</si>
  <si>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</si>
  <si>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</si>
  <si>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</si>
  <si>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</si>
  <si>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</si>
  <si>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</si>
  <si>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</si>
  <si>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</si>
  <si>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</si>
  <si>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</si>
  <si>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</si>
  <si>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</si>
  <si>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</si>
  <si>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</si>
  <si>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</si>
  <si>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</si>
  <si>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</si>
  <si>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</si>
  <si>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</si>
  <si>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</si>
  <si>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</si>
  <si>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</si>
  <si>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</si>
  <si>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</si>
  <si>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</si>
  <si>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</si>
  <si>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</si>
  <si>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</si>
  <si>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</si>
  <si>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</si>
  <si>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</si>
  <si>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</si>
  <si>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</si>
  <si>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</si>
  <si>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</si>
  <si>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</si>
  <si>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</si>
  <si>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</si>
  <si>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</si>
  <si>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</si>
  <si>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</si>
  <si>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</si>
  <si>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</si>
  <si>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</si>
  <si>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</si>
  <si>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</si>
  <si>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</si>
  <si>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</si>
  <si>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</si>
  <si>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</si>
  <si>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</si>
  <si>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</si>
  <si>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</si>
  <si>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</si>
  <si>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</si>
  <si>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</si>
  <si>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</si>
  <si>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</si>
  <si>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</si>
  <si>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</si>
  <si>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</si>
  <si>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</si>
  <si>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</si>
  <si>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</si>
  <si>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</si>
  <si>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</si>
  <si>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</si>
  <si>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</si>
  <si>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</si>
  <si>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</si>
  <si>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</si>
  <si>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</si>
  <si>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</si>
  <si>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</si>
  <si>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</si>
  <si>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</si>
  <si>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</si>
  <si>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</si>
  <si>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</si>
  <si>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</si>
  <si>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</si>
  <si>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</si>
  <si>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</si>
  <si>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</si>
  <si>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</si>
  <si>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</si>
  <si>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</si>
  <si>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</si>
  <si>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</si>
  <si>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</si>
  <si>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</si>
  <si>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</si>
  <si>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</si>
  <si>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</si>
  <si>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</si>
  <si>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</si>
  <si>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</si>
  <si>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</si>
  <si>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</si>
  <si>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</si>
  <si>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</si>
  <si>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</si>
  <si>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</si>
  <si>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</si>
  <si>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</si>
  <si>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</si>
  <si>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</si>
  <si>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</si>
  <si>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</si>
  <si>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</si>
  <si>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</si>
  <si>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</si>
  <si>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</si>
  <si>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</si>
  <si>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</si>
  <si>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</si>
  <si>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</si>
  <si>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</si>
  <si>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</si>
  <si>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</si>
  <si>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</si>
  <si>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</si>
  <si>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</si>
  <si>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</si>
  <si>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</si>
  <si>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</si>
  <si>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</si>
  <si>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</si>
  <si>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</si>
  <si>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</si>
  <si>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</si>
  <si>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</si>
  <si>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</si>
  <si>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</si>
  <si>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</si>
  <si>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</si>
  <si>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</si>
  <si>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</si>
  <si>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</si>
  <si>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</si>
  <si>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</si>
  <si>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</si>
  <si>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</si>
  <si>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</si>
  <si>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</si>
  <si>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</si>
  <si>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</si>
  <si>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</si>
  <si>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</si>
  <si>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</si>
  <si>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</si>
  <si>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</si>
  <si>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</si>
  <si>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</si>
  <si>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</si>
  <si>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</si>
  <si>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</si>
  <si>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</si>
  <si>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</si>
  <si>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</si>
  <si>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</si>
  <si>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</si>
  <si>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</si>
  <si>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</si>
  <si>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</si>
  <si>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</si>
  <si>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</si>
  <si>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</si>
  <si>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</si>
  <si>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</si>
  <si>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</si>
  <si>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</si>
  <si>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</si>
  <si>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</si>
  <si>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</si>
  <si>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</si>
  <si>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</si>
  <si>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</si>
  <si>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</si>
  <si>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</si>
  <si>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</si>
  <si>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</si>
  <si>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</si>
  <si>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</si>
  <si>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</si>
  <si>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</si>
  <si>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</si>
  <si>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</si>
  <si>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</si>
  <si>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</si>
  <si>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</si>
  <si>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</si>
  <si>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</si>
  <si>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</si>
  <si>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</si>
  <si>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</si>
  <si>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</si>
  <si>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</si>
  <si>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</si>
  <si>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</si>
  <si>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</si>
  <si>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</si>
  <si>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</si>
  <si>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</si>
  <si>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</si>
  <si>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</si>
  <si>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</si>
  <si>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</si>
  <si>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</si>
  <si>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</si>
  <si>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</si>
  <si>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</si>
  <si>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</si>
  <si>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</si>
  <si>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</si>
  <si>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</si>
  <si>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</si>
  <si>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</si>
  <si>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</si>
  <si>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</si>
  <si>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</si>
  <si>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</si>
  <si>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</si>
  <si>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</si>
  <si>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</si>
  <si>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</si>
  <si>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</si>
  <si>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</si>
  <si>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</si>
  <si>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</si>
  <si>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</si>
  <si>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</si>
  <si>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</si>
  <si>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</si>
  <si>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</si>
  <si>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</si>
  <si>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</si>
  <si>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</si>
  <si>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</si>
  <si>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</si>
  <si>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</si>
  <si>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</si>
  <si>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</si>
  <si>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</si>
  <si>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</si>
  <si>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</si>
  <si>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</si>
  <si>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</si>
  <si>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</si>
  <si>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</si>
  <si>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</si>
  <si>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</si>
  <si>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</si>
  <si>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</si>
  <si>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</si>
  <si>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</si>
  <si>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</si>
  <si>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</si>
  <si>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</si>
  <si>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</si>
  <si>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</si>
  <si>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</si>
  <si>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</si>
  <si>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</si>
  <si>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</si>
  <si>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</si>
  <si>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</si>
  <si>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</si>
  <si>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</si>
  <si>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</si>
  <si>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</si>
  <si>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</si>
  <si>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</si>
  <si>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</si>
  <si>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</si>
  <si>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</si>
  <si>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</si>
  <si>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</si>
  <si>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</si>
  <si>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</si>
  <si>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</si>
  <si>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</si>
  <si>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</si>
  <si>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</si>
  <si>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</si>
  <si>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</si>
  <si>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</si>
  <si>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</si>
  <si>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</si>
  <si>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</si>
  <si>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</si>
  <si>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</si>
  <si>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</si>
  <si>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</si>
  <si>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</si>
  <si>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</si>
  <si>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</si>
  <si>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</si>
  <si>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</si>
  <si>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</si>
  <si>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</si>
  <si>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</si>
  <si>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</si>
  <si>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</si>
  <si>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</si>
  <si>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</si>
  <si>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</si>
  <si>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</si>
  <si>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</si>
  <si>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</si>
  <si>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</si>
  <si>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</si>
  <si>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</si>
  <si>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</si>
  <si>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</si>
  <si>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</si>
  <si>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</si>
  <si>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</si>
  <si>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</si>
  <si>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</si>
  <si>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</si>
  <si>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</si>
  <si>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</si>
  <si>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</si>
  <si>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</si>
  <si>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</si>
  <si>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</si>
  <si>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</si>
  <si>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</si>
  <si>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</si>
  <si>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</si>
  <si>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</si>
  <si>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</si>
  <si>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</si>
  <si>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</si>
  <si>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</si>
  <si>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</si>
  <si>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</si>
  <si>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</si>
  <si>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</si>
  <si>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</si>
  <si>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</si>
  <si>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</si>
  <si>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</si>
  <si>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</si>
  <si>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</si>
  <si>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</si>
  <si>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</si>
  <si>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</si>
  <si>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</si>
  <si>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</si>
  <si>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</si>
  <si>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</si>
  <si>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</si>
  <si>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</si>
  <si>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</si>
  <si>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</si>
  <si>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</si>
  <si>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</si>
  <si>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</si>
  <si>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</si>
  <si>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</si>
  <si>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</si>
  <si>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</si>
  <si>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</si>
  <si>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</si>
  <si>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</si>
  <si>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</si>
  <si>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</si>
  <si>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</si>
  <si>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</si>
  <si>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</si>
  <si>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</si>
  <si>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</si>
  <si>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</si>
  <si>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</si>
  <si>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</si>
  <si>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</si>
  <si>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</si>
  <si>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</si>
  <si>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</si>
  <si>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</si>
  <si>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</si>
  <si>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</si>
  <si>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</si>
  <si>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</si>
  <si>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</si>
  <si>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</si>
  <si>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</si>
  <si>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</si>
  <si>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</si>
  <si>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</si>
  <si>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</si>
  <si>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</si>
  <si>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</si>
  <si>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</si>
  <si>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</si>
  <si>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</si>
  <si>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</si>
  <si>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</si>
  <si>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</si>
  <si>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</si>
  <si>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</si>
  <si>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</si>
  <si>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</si>
  <si>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</si>
  <si>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</si>
  <si>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</si>
  <si>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</si>
  <si>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</si>
  <si>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</si>
  <si>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</si>
  <si>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</si>
  <si>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</si>
  <si>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</si>
  <si>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</si>
  <si>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</si>
  <si>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</si>
  <si>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</si>
  <si>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</si>
  <si>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</si>
  <si>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</si>
  <si>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</si>
  <si>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</si>
  <si>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</si>
  <si>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</si>
  <si>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</si>
  <si>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</si>
  <si>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</si>
  <si>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</si>
  <si>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</si>
  <si>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</si>
  <si>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</si>
  <si>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</si>
  <si>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</si>
  <si>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</si>
  <si>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</si>
  <si>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</si>
  <si>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</si>
  <si>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</si>
  <si>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</si>
  <si>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</si>
  <si>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</si>
  <si>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</si>
  <si>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</si>
  <si>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</si>
  <si>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</si>
  <si>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</si>
  <si>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</si>
  <si>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</si>
  <si>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</si>
  <si>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</si>
  <si>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</si>
  <si>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</si>
  <si>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</si>
  <si>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</si>
  <si>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</si>
  <si>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</si>
  <si>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</si>
  <si>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</si>
  <si>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</si>
  <si>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</si>
  <si>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</si>
  <si>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</si>
  <si>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</si>
  <si>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</si>
  <si>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</si>
  <si>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</si>
  <si>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</si>
  <si>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</si>
  <si>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</si>
  <si>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</si>
  <si>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</si>
  <si>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</si>
  <si>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</si>
  <si>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</si>
  <si>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</si>
  <si>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</si>
  <si>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</si>
  <si>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</si>
  <si>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</si>
  <si>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</si>
  <si>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</si>
  <si>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</si>
  <si>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</si>
  <si>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</si>
  <si>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</si>
  <si>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</si>
  <si>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</si>
  <si>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</si>
  <si>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</si>
  <si>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</si>
  <si>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</si>
  <si>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</si>
  <si>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</si>
  <si>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</si>
  <si>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</si>
  <si>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</si>
  <si>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</si>
  <si>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</si>
  <si>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</si>
  <si>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</si>
  <si>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</si>
  <si>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</si>
  <si>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</si>
  <si>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</si>
  <si>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</si>
  <si>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</si>
  <si>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</si>
  <si>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</si>
  <si>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</si>
  <si>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</si>
  <si>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</si>
  <si>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</si>
  <si>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</si>
  <si>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</si>
  <si>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</si>
  <si>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</si>
  <si>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</si>
  <si>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</si>
  <si>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</si>
  <si>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</si>
  <si>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</si>
  <si>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</si>
  <si>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</si>
  <si>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</si>
  <si>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</si>
  <si>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</si>
  <si>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</si>
  <si>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</si>
  <si>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</si>
  <si>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</si>
  <si>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</si>
  <si>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</si>
  <si>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</si>
  <si>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</si>
  <si>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</si>
  <si>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</si>
  <si>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</si>
  <si>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</si>
  <si>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</si>
  <si>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</si>
  <si>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</si>
  <si>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</si>
  <si>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</si>
  <si>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</si>
  <si>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</si>
  <si>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</si>
  <si>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</si>
  <si>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</si>
  <si>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</si>
  <si>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</si>
  <si>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</si>
  <si>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</si>
  <si>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</si>
  <si>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</si>
  <si>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</si>
  <si>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</si>
  <si>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</si>
  <si>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</si>
  <si>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</si>
  <si>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</si>
  <si>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</si>
  <si>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</si>
  <si>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</si>
  <si>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</si>
  <si>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</si>
  <si>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</si>
  <si>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</si>
  <si>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</si>
  <si>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</si>
  <si>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</si>
  <si>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</si>
  <si>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</si>
  <si>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</si>
  <si>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</si>
  <si>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</si>
  <si>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</si>
  <si>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</si>
  <si>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</si>
  <si>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</si>
  <si>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</si>
  <si>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</si>
  <si>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</si>
  <si>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</si>
  <si>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</si>
  <si>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</si>
  <si>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</si>
  <si>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</si>
  <si>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</si>
  <si>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</si>
  <si>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</si>
  <si>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</si>
  <si>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</si>
  <si>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</si>
  <si>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</si>
  <si>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</si>
  <si>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</si>
  <si>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</si>
  <si>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</si>
  <si>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</si>
  <si>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</si>
  <si>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</si>
  <si>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</si>
  <si>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</si>
  <si>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</si>
  <si>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</si>
  <si>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</si>
  <si>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</si>
  <si>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</si>
  <si>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</si>
  <si>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</si>
  <si>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</si>
  <si>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</si>
  <si>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</si>
  <si>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</si>
  <si>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</si>
  <si>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</si>
  <si>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</si>
  <si>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</si>
  <si>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</si>
  <si>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</si>
  <si>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</si>
  <si>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</si>
  <si>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</si>
  <si>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</si>
  <si>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</si>
  <si>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</si>
  <si>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</si>
  <si>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</si>
  <si>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</si>
  <si>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</si>
  <si>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</si>
  <si>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</si>
  <si>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</si>
  <si>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</si>
  <si>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</si>
  <si>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</si>
  <si>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</si>
  <si>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</si>
  <si>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</si>
  <si>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</si>
  <si>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</si>
  <si>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</si>
  <si>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</si>
  <si>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</si>
  <si>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</si>
  <si>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</si>
  <si>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</si>
  <si>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</si>
  <si>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</si>
  <si>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</si>
  <si>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</si>
  <si>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</si>
  <si>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</si>
  <si>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</si>
  <si>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</si>
  <si>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</si>
  <si>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</si>
  <si>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</si>
  <si>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</si>
  <si>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</si>
  <si>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</si>
  <si>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</si>
  <si>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</si>
  <si>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</si>
  <si>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</si>
  <si>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</si>
  <si>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</si>
  <si>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</si>
  <si>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</si>
  <si>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</si>
  <si>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</si>
  <si>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</si>
  <si>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</si>
  <si>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</si>
  <si>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</si>
  <si>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</si>
  <si>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</si>
  <si>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</si>
  <si>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</si>
  <si>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</si>
  <si>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</si>
  <si>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</si>
  <si>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</si>
  <si>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</si>
  <si>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</si>
  <si>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</si>
  <si>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</si>
  <si>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</si>
  <si>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</si>
  <si>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</si>
  <si>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</si>
  <si>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</si>
  <si>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</si>
  <si>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</si>
  <si>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</si>
  <si>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</si>
  <si>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</si>
  <si>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</si>
  <si>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</si>
  <si>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</si>
  <si>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</si>
  <si>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</si>
  <si>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</si>
  <si>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</si>
  <si>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</si>
  <si>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</si>
  <si>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</si>
  <si>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</si>
  <si>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</si>
  <si>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</si>
  <si>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</si>
  <si>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</si>
  <si>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</si>
  <si>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</si>
  <si>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</si>
  <si>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</si>
  <si>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</si>
  <si>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</si>
  <si>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</si>
  <si>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</si>
  <si>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</si>
  <si>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</si>
  <si>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</si>
  <si>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</si>
  <si>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</si>
  <si>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</si>
  <si>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</si>
  <si>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</si>
  <si>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</si>
  <si>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</si>
  <si>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</si>
  <si>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</si>
  <si>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</si>
  <si>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</si>
  <si>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</si>
  <si>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</si>
  <si>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</si>
  <si>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</si>
  <si>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</si>
  <si>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</si>
  <si>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</si>
  <si>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</si>
  <si>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</si>
  <si>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</si>
  <si>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</si>
  <si>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</si>
  <si>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</si>
  <si>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</si>
  <si>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</si>
  <si>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</si>
  <si>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</si>
  <si>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</si>
  <si>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</si>
  <si>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</si>
  <si>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</si>
  <si>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</si>
  <si>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</si>
  <si>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</si>
  <si>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</si>
  <si>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</si>
  <si>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</si>
  <si>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</si>
  <si>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</si>
  <si>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</si>
  <si>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</si>
  <si>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</si>
  <si>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</si>
  <si>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</si>
  <si>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</si>
  <si>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</si>
  <si>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</si>
  <si>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</si>
  <si>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</si>
  <si>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</si>
  <si>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</si>
  <si>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</si>
  <si>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</si>
  <si>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</si>
  <si>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</si>
  <si>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</si>
  <si>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</si>
  <si>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</si>
  <si>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</si>
  <si>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</si>
  <si>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</si>
  <si>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</si>
  <si>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</si>
  <si>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</si>
  <si>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</si>
  <si>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</si>
  <si>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</si>
  <si>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</si>
  <si>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</si>
  <si>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</si>
  <si>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</si>
  <si>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</si>
  <si>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</si>
  <si>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</si>
  <si>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</si>
  <si>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</si>
  <si>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</si>
  <si>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</si>
  <si>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</si>
  <si>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</si>
  <si>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</si>
  <si>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</si>
  <si>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</si>
  <si>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</si>
  <si>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</si>
  <si>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</si>
  <si>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</si>
  <si>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</si>
  <si>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</si>
  <si>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</si>
  <si>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</si>
  <si>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</si>
  <si>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</si>
  <si>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</si>
  <si>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</si>
  <si>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</si>
  <si>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</si>
  <si>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</si>
  <si>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</si>
  <si>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</si>
  <si>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</si>
  <si>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</si>
  <si>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</si>
  <si>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</si>
  <si>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</si>
  <si>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</si>
  <si>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</si>
  <si>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</si>
  <si>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</si>
  <si>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</si>
  <si>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</si>
  <si>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</si>
  <si>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</si>
  <si>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</si>
  <si>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</si>
  <si>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</si>
  <si>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</si>
  <si>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</si>
  <si>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</si>
  <si>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</si>
  <si>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</si>
  <si>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</si>
  <si>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</si>
  <si>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</si>
  <si>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</si>
  <si>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</si>
  <si>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</si>
  <si>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</si>
  <si>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</si>
  <si>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</si>
  <si>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</si>
  <si>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</si>
  <si>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</si>
  <si>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</si>
  <si>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</si>
  <si>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</si>
  <si>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</si>
  <si>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</si>
  <si>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</si>
  <si>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</si>
  <si>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</si>
  <si>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</si>
  <si>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</si>
  <si>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</si>
  <si>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</si>
  <si>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</si>
  <si>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</si>
  <si>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</si>
  <si>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</si>
  <si>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</si>
  <si>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</si>
  <si>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</si>
  <si>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</si>
  <si>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</si>
  <si>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</si>
  <si>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</si>
  <si>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</si>
  <si>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</si>
  <si>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</si>
  <si>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</si>
  <si>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</si>
  <si>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</si>
  <si>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</si>
  <si>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</si>
  <si>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</si>
  <si>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</si>
  <si>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</si>
  <si>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</si>
  <si>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</si>
  <si>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</si>
  <si>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</si>
  <si>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</si>
  <si>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</si>
  <si>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</si>
  <si>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</si>
  <si>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</si>
  <si>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</si>
  <si>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</si>
  <si>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</si>
  <si>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</si>
  <si>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</si>
  <si>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</si>
  <si>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</si>
  <si>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</si>
  <si>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</si>
  <si>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</si>
  <si>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</si>
  <si>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</si>
  <si>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</si>
  <si>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</si>
  <si>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</si>
  <si>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</si>
  <si>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</si>
  <si>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</si>
  <si>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</si>
  <si>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</si>
  <si>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</si>
  <si>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</si>
  <si>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</si>
  <si>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</si>
  <si>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</si>
  <si>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</si>
  <si>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</si>
  <si>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</si>
  <si>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</si>
  <si>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</si>
  <si>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</si>
  <si>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</si>
  <si>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</si>
  <si>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</si>
  <si>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</si>
  <si>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</si>
  <si>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</si>
  <si>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</si>
  <si>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</si>
  <si>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</si>
  <si>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</si>
  <si>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</si>
  <si>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</si>
  <si>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</si>
  <si>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</si>
  <si>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</si>
  <si>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</si>
  <si>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</si>
  <si>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</si>
  <si>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</si>
  <si>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</si>
  <si>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</si>
  <si>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</si>
  <si>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</si>
  <si>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</si>
  <si>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</si>
  <si>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</si>
  <si>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</si>
  <si>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</si>
  <si>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</si>
  <si>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</si>
  <si>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</si>
  <si>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</si>
  <si>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</si>
  <si>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</si>
  <si>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</si>
  <si>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</si>
  <si>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</si>
  <si>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</si>
  <si>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</si>
  <si>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</si>
  <si>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</si>
  <si>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</si>
  <si>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</si>
  <si>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</si>
  <si>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</si>
  <si>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</si>
  <si>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</si>
  <si>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</si>
  <si>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</si>
  <si>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</si>
  <si>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</si>
  <si>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</si>
  <si>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</si>
  <si>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</si>
  <si>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</si>
  <si>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</si>
  <si>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</si>
  <si>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</si>
  <si>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</si>
  <si>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</si>
  <si>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</si>
  <si>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</si>
  <si>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</si>
  <si>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</si>
  <si>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</si>
  <si>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</si>
  <si>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</si>
  <si>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</si>
  <si>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</si>
  <si>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</si>
  <si>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</si>
  <si>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</si>
  <si>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</si>
  <si>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</si>
  <si>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</si>
  <si>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</si>
  <si>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</si>
  <si>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</si>
  <si>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</si>
  <si>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</si>
  <si>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</si>
  <si>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</si>
  <si>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</si>
  <si>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</si>
  <si>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</si>
  <si>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</si>
  <si>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</si>
  <si>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</si>
  <si>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</si>
  <si>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</si>
  <si>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</si>
  <si>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</si>
  <si>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</si>
  <si>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</si>
  <si>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</si>
  <si>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</si>
  <si>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</si>
  <si>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</si>
  <si>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</si>
  <si>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</si>
  <si>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</si>
  <si>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</si>
  <si>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</si>
  <si>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</si>
  <si>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</si>
  <si>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</si>
  <si>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</si>
  <si>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</si>
  <si>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</si>
  <si>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</si>
  <si>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</si>
  <si>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</si>
  <si>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</si>
  <si>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</si>
  <si>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</si>
  <si>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</si>
  <si>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</si>
  <si>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</si>
  <si>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</si>
  <si>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</si>
  <si>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</si>
  <si>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</si>
  <si>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</si>
  <si>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</si>
  <si>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</si>
  <si>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</si>
  <si>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</si>
  <si>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</si>
  <si>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</si>
  <si>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</si>
  <si>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</si>
  <si>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</si>
  <si>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</si>
  <si>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</si>
  <si>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</si>
  <si>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</si>
  <si>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</si>
  <si>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</si>
  <si>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</si>
  <si>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</si>
  <si>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</si>
  <si>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</si>
  <si>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</si>
  <si>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</si>
  <si>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</si>
  <si>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</si>
  <si>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</si>
  <si>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</si>
  <si>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</si>
  <si>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</si>
  <si>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</si>
  <si>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</si>
  <si>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</si>
  <si>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</si>
  <si>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</si>
  <si>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</si>
  <si>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</si>
  <si>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</si>
  <si>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</si>
  <si>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</si>
  <si>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</si>
  <si>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</si>
  <si>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</si>
  <si>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</si>
  <si>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</si>
  <si>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</si>
  <si>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</si>
  <si>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</si>
  <si>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</si>
  <si>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</si>
  <si>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</si>
  <si>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</si>
  <si>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</si>
  <si>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</si>
  <si>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</si>
  <si>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</si>
  <si>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</si>
  <si>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</si>
  <si>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</si>
  <si>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</si>
  <si>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</si>
  <si>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</si>
  <si>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</si>
  <si>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</si>
  <si>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</si>
  <si>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</si>
  <si>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</si>
  <si>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</si>
  <si>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</si>
  <si>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</si>
  <si>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</si>
  <si>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</si>
  <si>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</si>
  <si>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</si>
  <si>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</si>
  <si>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</si>
  <si>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</si>
  <si>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</si>
  <si>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</si>
  <si>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</si>
  <si>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</si>
  <si>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</si>
  <si>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</si>
  <si>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</si>
  <si>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</si>
  <si>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</si>
  <si>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</si>
  <si>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</si>
  <si>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</si>
  <si>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</si>
  <si>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</si>
  <si>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</si>
  <si>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</si>
  <si>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</si>
  <si>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</si>
  <si>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</si>
  <si>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</si>
  <si>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</si>
  <si>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</si>
  <si>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</si>
  <si>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</si>
  <si>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</si>
  <si>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</si>
  <si>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</si>
  <si>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</si>
  <si>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</si>
  <si>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</si>
  <si>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</si>
  <si>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</si>
  <si>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</si>
  <si>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</si>
  <si>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</si>
  <si>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</si>
  <si>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</si>
  <si>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</si>
  <si>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</si>
  <si>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</si>
  <si>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</si>
  <si>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</si>
  <si>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</si>
  <si>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</si>
  <si>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</si>
  <si>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</si>
  <si>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</si>
  <si>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</si>
  <si>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</si>
  <si>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</si>
  <si>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</si>
  <si>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</si>
  <si>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</si>
  <si>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</si>
  <si>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</si>
  <si>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</si>
  <si>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</si>
  <si>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</si>
  <si>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</si>
  <si>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</si>
  <si>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</si>
  <si>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</si>
  <si>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</si>
  <si>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</si>
  <si>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</si>
  <si>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</si>
  <si>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</si>
  <si>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</si>
  <si>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</si>
  <si>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</si>
  <si>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</si>
  <si>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</si>
  <si>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</si>
  <si>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</si>
  <si>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</si>
  <si>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</si>
  <si>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</si>
  <si>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</si>
  <si>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</si>
  <si>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</si>
  <si>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</si>
  <si>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</si>
  <si>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</si>
  <si>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</si>
  <si>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</si>
  <si>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</si>
  <si>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</si>
  <si>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</si>
  <si>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</si>
  <si>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</si>
  <si>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</si>
  <si>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</si>
  <si>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</si>
  <si>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</si>
  <si>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</si>
  <si>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</si>
  <si>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</si>
  <si>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</si>
  <si>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</si>
  <si>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</si>
  <si>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</si>
  <si>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</si>
  <si>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</si>
  <si>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</si>
  <si>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</si>
  <si>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</si>
  <si>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</si>
  <si>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</si>
  <si>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</si>
  <si>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</si>
  <si>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</si>
  <si>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</si>
  <si>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</si>
  <si>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</si>
  <si>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</si>
  <si>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</si>
  <si>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</si>
  <si>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</si>
  <si>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</si>
  <si>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</si>
  <si>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</si>
  <si>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</si>
  <si>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</si>
  <si>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</si>
  <si>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</si>
  <si>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</si>
  <si>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</si>
  <si>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</si>
  <si>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</si>
  <si>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</si>
  <si>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</si>
  <si>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</si>
  <si>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</si>
  <si>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</si>
  <si>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</si>
  <si>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</si>
  <si>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</si>
  <si>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</si>
  <si>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</si>
  <si>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</si>
  <si>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</si>
  <si>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</si>
  <si>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</si>
  <si>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</si>
  <si>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</si>
  <si>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</si>
  <si>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</si>
  <si>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</si>
  <si>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</si>
  <si>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</si>
  <si>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</si>
  <si>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</si>
  <si>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</si>
  <si>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</si>
  <si>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</si>
  <si>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</si>
  <si>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</si>
  <si>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</si>
  <si>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</si>
  <si>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</si>
  <si>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</si>
  <si>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</si>
  <si>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</si>
  <si>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</si>
  <si>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</si>
  <si>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</si>
  <si>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</si>
  <si>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</si>
  <si>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</si>
  <si>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</si>
  <si>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</si>
  <si>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</si>
  <si>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</si>
  <si>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</si>
  <si>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</si>
  <si>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</si>
  <si>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</si>
  <si>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</si>
  <si>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</si>
  <si>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</si>
  <si>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</si>
  <si>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</si>
  <si>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</si>
  <si>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</si>
  <si>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</si>
  <si>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</si>
  <si>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</si>
  <si>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</si>
  <si>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</si>
  <si>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</si>
  <si>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</si>
  <si>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</si>
  <si>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</si>
  <si>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</si>
  <si>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</si>
  <si>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</si>
  <si>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</si>
  <si>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</si>
  <si>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</si>
  <si>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</si>
  <si>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</si>
  <si>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</si>
  <si>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</si>
  <si>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</si>
  <si>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</si>
  <si>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</si>
  <si>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</si>
  <si>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</si>
  <si>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</si>
  <si>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</si>
  <si>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</si>
  <si>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</si>
  <si>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</si>
  <si>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</si>
  <si>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</si>
  <si>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</si>
  <si>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</si>
  <si>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</si>
  <si>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</si>
  <si>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</si>
  <si>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</si>
  <si>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</si>
  <si>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</si>
  <si>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</si>
  <si>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</si>
  <si>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</si>
  <si>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</si>
  <si>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</si>
  <si>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</si>
  <si>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</si>
  <si>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</si>
  <si>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</si>
  <si>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</si>
  <si>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</si>
  <si>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</si>
  <si>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</si>
  <si>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</si>
  <si>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</si>
  <si>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</si>
  <si>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</si>
  <si>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</si>
  <si>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</si>
  <si>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</si>
  <si>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</si>
  <si>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</si>
  <si>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</si>
  <si>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</si>
  <si>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</si>
  <si>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</si>
  <si>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</si>
  <si>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</si>
  <si>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</si>
  <si>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</si>
  <si>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</si>
  <si>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</si>
  <si>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</si>
  <si>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</si>
  <si>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</si>
  <si>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</si>
  <si>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</si>
  <si>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</si>
  <si>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</si>
  <si>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</si>
  <si>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</si>
  <si>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</si>
  <si>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</si>
  <si>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</si>
  <si>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</si>
  <si>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</si>
  <si>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</si>
  <si>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</si>
  <si>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</si>
  <si>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</si>
  <si>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</si>
  <si>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</si>
  <si>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</si>
  <si>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</si>
  <si>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</si>
  <si>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</si>
  <si>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</si>
  <si>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</si>
  <si>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</si>
  <si>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</si>
  <si>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</si>
  <si>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</si>
  <si>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</si>
  <si>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</si>
  <si>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</si>
  <si>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</si>
  <si>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</si>
  <si>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</si>
  <si>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</si>
  <si>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</si>
  <si>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</si>
  <si>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</si>
  <si>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</si>
  <si>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</si>
  <si>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</si>
  <si>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</si>
  <si>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</si>
  <si>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</si>
  <si>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</si>
  <si>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</si>
  <si>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</si>
  <si>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</si>
  <si>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</si>
  <si>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</si>
  <si>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</si>
  <si>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</si>
  <si>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</si>
  <si>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</si>
  <si>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</si>
  <si>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</si>
  <si>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</si>
  <si>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</si>
  <si>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</si>
  <si>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</si>
  <si>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</si>
  <si>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</si>
  <si>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</si>
  <si>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</si>
  <si>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</si>
  <si>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</si>
  <si>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</si>
  <si>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</si>
  <si>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</si>
  <si>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</si>
  <si>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</si>
  <si>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</si>
  <si>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</si>
  <si>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</si>
  <si>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</si>
  <si>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</si>
  <si>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</si>
  <si>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</si>
  <si>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</si>
  <si>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</si>
  <si>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</si>
  <si>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</si>
  <si>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</si>
  <si>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</si>
  <si>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</si>
  <si>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</si>
  <si>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</si>
  <si>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</si>
  <si>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</si>
  <si>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</si>
  <si>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</si>
  <si>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</si>
  <si>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</si>
  <si>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</si>
  <si>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</si>
  <si>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</si>
  <si>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</si>
  <si>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</si>
  <si>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</si>
  <si>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</si>
  <si>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</si>
  <si>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</si>
  <si>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</si>
  <si>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</si>
  <si>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</si>
  <si>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</si>
  <si>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</si>
  <si>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</si>
  <si>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</si>
  <si>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</si>
  <si>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</si>
  <si>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</si>
  <si>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</si>
  <si>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</si>
  <si>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</si>
  <si>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</si>
  <si>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</si>
  <si>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</si>
  <si>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</si>
  <si>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</si>
  <si>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</si>
  <si>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</si>
  <si>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</si>
  <si>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</si>
  <si>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</si>
  <si>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</si>
  <si>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</si>
  <si>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</si>
  <si>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</si>
  <si>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</si>
  <si>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</si>
  <si>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</si>
  <si>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</si>
  <si>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</si>
  <si>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</si>
  <si>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</si>
  <si>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</si>
  <si>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</si>
  <si>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</si>
  <si>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</si>
  <si>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</si>
  <si>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</si>
  <si>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</si>
  <si>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</si>
  <si>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</si>
  <si>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</si>
  <si>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</si>
  <si>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</si>
  <si>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</si>
  <si>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</si>
  <si>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</si>
  <si>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</si>
  <si>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</si>
  <si>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</si>
  <si>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</si>
  <si>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</si>
  <si>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</si>
  <si>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</si>
  <si>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</si>
  <si>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</si>
  <si>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</si>
  <si>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</si>
  <si>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</si>
  <si>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</si>
  <si>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</si>
  <si>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</si>
  <si>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</si>
  <si>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</si>
  <si>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</si>
  <si>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</si>
  <si>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</si>
  <si>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</si>
  <si>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</si>
  <si>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</si>
  <si>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</si>
  <si>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</si>
  <si>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</si>
  <si>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</si>
  <si>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</si>
  <si>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</si>
  <si>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</si>
  <si>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</si>
  <si>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</si>
  <si>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</si>
  <si>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</si>
  <si>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</si>
  <si>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</si>
  <si>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</si>
  <si>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</si>
  <si>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</si>
  <si>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</si>
  <si>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</si>
  <si>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</si>
  <si>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</si>
  <si>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</si>
  <si>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</si>
  <si>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</si>
  <si>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</si>
  <si>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</si>
  <si>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</si>
  <si>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</si>
  <si>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</si>
  <si>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</si>
  <si>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</si>
  <si>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</si>
  <si>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</si>
  <si>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</si>
  <si>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</si>
  <si>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</si>
  <si>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</si>
  <si>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</si>
  <si>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</si>
  <si>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</si>
  <si>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</si>
  <si>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</si>
  <si>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</si>
  <si>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</si>
  <si>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</si>
  <si>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</si>
  <si>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</si>
  <si>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</si>
  <si>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</si>
  <si>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</si>
  <si>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</si>
  <si>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</si>
  <si>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</si>
  <si>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</si>
  <si>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</si>
  <si>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</si>
  <si>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</si>
  <si>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</si>
  <si>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</si>
  <si>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</si>
  <si>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</si>
  <si>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</si>
  <si>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</si>
  <si>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</si>
  <si>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</si>
  <si>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</si>
  <si>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</si>
  <si>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</si>
  <si>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</si>
  <si>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</si>
  <si>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</si>
  <si>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</si>
  <si>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</si>
  <si>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</si>
  <si>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</si>
  <si>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</si>
  <si>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</si>
  <si>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</si>
  <si>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</si>
  <si>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</si>
  <si>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</si>
  <si>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</si>
  <si>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</si>
  <si>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</si>
  <si>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</si>
  <si>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</si>
  <si>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</si>
  <si>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</si>
  <si>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</si>
  <si>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</si>
  <si>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</si>
  <si>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</si>
  <si>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</si>
  <si>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</si>
  <si>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</si>
  <si>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</si>
  <si>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</si>
  <si>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</si>
  <si>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</si>
  <si>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</si>
  <si>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</si>
  <si>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</si>
  <si>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</si>
  <si>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</si>
  <si>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</si>
  <si>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</si>
  <si>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</si>
  <si>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</si>
  <si>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</si>
  <si>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</si>
  <si>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</si>
  <si>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</si>
  <si>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</si>
  <si>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</si>
  <si>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</si>
  <si>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</si>
  <si>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</si>
  <si>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</si>
  <si>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</si>
  <si>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</si>
  <si>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</si>
  <si>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</si>
  <si>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</si>
  <si>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</si>
  <si>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</si>
  <si>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</si>
  <si>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</si>
  <si>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</si>
  <si>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</si>
  <si>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</si>
  <si>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</si>
  <si>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</si>
  <si>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</si>
  <si>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</si>
  <si>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</si>
  <si>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</si>
  <si>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</si>
  <si>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</si>
  <si>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</si>
  <si>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</si>
  <si>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</si>
  <si>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</si>
  <si>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</si>
  <si>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</si>
  <si>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</si>
  <si>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</si>
  <si>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</si>
  <si>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</si>
  <si>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</si>
  <si>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</si>
  <si>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</si>
  <si>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</si>
  <si>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</si>
  <si>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</si>
  <si>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</si>
  <si>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</si>
  <si>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</si>
  <si>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</si>
  <si>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</si>
  <si>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</si>
  <si>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</si>
  <si>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</si>
  <si>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</si>
  <si>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</si>
  <si>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</si>
  <si>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</si>
  <si>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</si>
  <si>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</si>
  <si>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</si>
  <si>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</si>
  <si>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</si>
  <si>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</si>
  <si>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</si>
  <si>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</si>
  <si>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</si>
  <si>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</si>
  <si>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</si>
  <si>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</si>
  <si>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</si>
  <si>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</si>
  <si>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</si>
  <si>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</si>
  <si>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</si>
  <si>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</si>
  <si>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</si>
  <si>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</si>
  <si>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</si>
  <si>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</si>
  <si>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</si>
  <si>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</si>
  <si>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</si>
  <si>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</si>
  <si>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</si>
  <si>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</si>
  <si>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</si>
  <si>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</si>
  <si>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</si>
  <si>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</si>
  <si>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</si>
  <si>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</si>
  <si>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</si>
  <si>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</si>
  <si>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</si>
  <si>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</si>
  <si>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</si>
  <si>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</si>
  <si>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</si>
  <si>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</si>
  <si>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</si>
  <si>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</si>
  <si>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</si>
  <si>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</si>
  <si>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</si>
  <si>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</si>
  <si>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</si>
  <si>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</si>
  <si>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</si>
  <si>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</si>
  <si>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</si>
  <si>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</si>
  <si>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</si>
  <si>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</si>
  <si>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</si>
  <si>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</si>
  <si>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</si>
  <si>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</si>
  <si>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</si>
  <si>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</si>
  <si>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</si>
  <si>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</si>
  <si>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</si>
  <si>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</si>
  <si>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</si>
  <si>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</si>
  <si>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</si>
  <si>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</si>
  <si>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</si>
  <si>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</si>
  <si>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</si>
  <si>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</si>
  <si>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</si>
  <si>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</si>
  <si>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</si>
  <si>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</si>
  <si>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</si>
  <si>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</si>
  <si>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</si>
  <si>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</si>
  <si>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</si>
  <si>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</si>
  <si>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</si>
  <si>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</si>
  <si>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</si>
  <si>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</si>
  <si>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</si>
  <si>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</si>
  <si>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</si>
  <si>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</si>
  <si>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</si>
  <si>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</si>
  <si>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</si>
  <si>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</si>
  <si>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</si>
  <si>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</si>
  <si>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</si>
  <si>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</si>
  <si>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</si>
  <si>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</si>
  <si>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</si>
  <si>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</si>
  <si>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</si>
  <si>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</si>
  <si>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</si>
  <si>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</si>
  <si>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</si>
  <si>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</si>
  <si>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</si>
  <si>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</si>
  <si>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</si>
  <si>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</si>
  <si>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</si>
  <si>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</si>
  <si>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</si>
  <si>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</si>
  <si>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</si>
  <si>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</si>
  <si>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</si>
  <si>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</si>
  <si>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</si>
  <si>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</si>
  <si>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</si>
  <si>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</si>
  <si>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</si>
  <si>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</si>
  <si>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</si>
  <si>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</si>
  <si>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</si>
  <si>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</si>
  <si>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</si>
  <si>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</si>
  <si>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</si>
  <si>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</si>
  <si>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</si>
  <si>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</si>
  <si>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</si>
  <si>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</si>
  <si>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</si>
  <si>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</si>
  <si>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</si>
  <si>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</si>
  <si>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</si>
  <si>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</si>
  <si>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</si>
  <si>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</si>
  <si>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</si>
  <si>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</si>
  <si>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</si>
  <si>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</si>
  <si>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</si>
  <si>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</si>
  <si>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</si>
  <si>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</si>
  <si>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</si>
  <si>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</si>
  <si>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</si>
  <si>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</si>
  <si>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</si>
  <si>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</si>
  <si>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</si>
  <si>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</si>
  <si>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</si>
  <si>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</si>
  <si>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</si>
  <si>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</si>
  <si>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</si>
  <si>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</si>
  <si>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</si>
  <si>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</si>
  <si>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</si>
  <si>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</si>
  <si>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</si>
  <si>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</si>
  <si>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</si>
  <si>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</si>
  <si>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</si>
  <si>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</si>
  <si>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</si>
  <si>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</si>
  <si>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</si>
  <si>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</si>
  <si>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</si>
  <si>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</si>
  <si>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</si>
  <si>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</si>
  <si>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</si>
  <si>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</si>
  <si>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</si>
  <si>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</si>
  <si>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</si>
  <si>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</si>
  <si>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</si>
  <si>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</si>
  <si>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</si>
  <si>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</si>
  <si>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</si>
  <si>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</si>
  <si>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</si>
  <si>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</si>
  <si>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</si>
  <si>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</si>
  <si>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</si>
  <si>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</si>
  <si>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</si>
  <si>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</si>
  <si>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</si>
  <si>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</si>
  <si>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</si>
  <si>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</si>
  <si>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</si>
  <si>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</si>
  <si>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</si>
  <si>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</si>
  <si>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</si>
  <si>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</si>
  <si>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</si>
  <si>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</si>
  <si>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</si>
  <si>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</si>
  <si>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</si>
  <si>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</si>
  <si>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</si>
  <si>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</si>
  <si>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</si>
  <si>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</si>
  <si>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</si>
  <si>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</si>
  <si>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</si>
  <si>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</si>
  <si>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</si>
  <si>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</si>
  <si>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</si>
  <si>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</si>
  <si>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</si>
  <si>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</si>
  <si>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</si>
  <si>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</si>
  <si>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</si>
  <si>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</si>
  <si>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</si>
  <si>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</si>
  <si>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</si>
  <si>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</si>
  <si>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</si>
  <si>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</si>
  <si>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</si>
  <si>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</si>
  <si>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</si>
  <si>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</si>
  <si>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</si>
  <si>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</si>
  <si>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</si>
  <si>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</si>
  <si>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</si>
  <si>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</si>
  <si>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</si>
  <si>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</si>
  <si>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</si>
  <si>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</si>
  <si>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</si>
  <si>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</si>
  <si>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</si>
  <si>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</si>
  <si>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</si>
  <si>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</si>
  <si>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</si>
  <si>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</si>
  <si>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</si>
  <si>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</si>
  <si>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</si>
  <si>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</si>
  <si>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</si>
  <si>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</si>
  <si>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</si>
  <si>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</si>
  <si>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</si>
  <si>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</si>
  <si>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</si>
  <si>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</si>
  <si>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</si>
  <si>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</si>
  <si>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</si>
  <si>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</si>
  <si>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</si>
  <si>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</si>
  <si>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</si>
  <si>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</si>
  <si>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</si>
  <si>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</si>
  <si>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</si>
  <si>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</si>
  <si>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</si>
  <si>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</si>
  <si>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</si>
  <si>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</si>
  <si>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</si>
  <si>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</si>
  <si>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</si>
  <si>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</si>
  <si>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</si>
  <si>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</si>
  <si>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</si>
  <si>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</si>
  <si>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</si>
  <si>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</si>
  <si>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</si>
  <si>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</si>
  <si>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</si>
  <si>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</si>
  <si>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</si>
  <si>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</si>
  <si>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</si>
  <si>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</si>
  <si>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</si>
  <si>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</si>
  <si>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</si>
  <si>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</si>
  <si>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</si>
  <si>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</si>
  <si>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</si>
  <si>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</si>
  <si>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</si>
  <si>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</si>
  <si>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</si>
  <si>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</si>
  <si>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</si>
  <si>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</si>
  <si>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</si>
  <si>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</si>
  <si>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</si>
  <si>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</si>
  <si>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</si>
  <si>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</si>
  <si>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</si>
  <si>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</si>
  <si>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</si>
  <si>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</si>
  <si>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</si>
  <si>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</si>
  <si>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</si>
  <si>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</si>
  <si>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</si>
  <si>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</si>
  <si>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</si>
  <si>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</si>
  <si>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</si>
  <si>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</si>
  <si>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</si>
  <si>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</si>
  <si>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</si>
  <si>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</si>
  <si>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</si>
  <si>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</si>
  <si>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</si>
  <si>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</si>
  <si>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</si>
  <si>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</si>
  <si>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</si>
  <si>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</si>
  <si>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</si>
  <si>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</si>
  <si>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</si>
  <si>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</si>
  <si>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</si>
  <si>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</si>
  <si>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</si>
  <si>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</si>
  <si>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</si>
  <si>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</si>
  <si>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</si>
  <si>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</si>
  <si>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</si>
  <si>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</si>
  <si>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</si>
  <si>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</si>
  <si>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</si>
  <si>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</si>
  <si>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</si>
  <si>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</si>
  <si>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</si>
  <si>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</si>
  <si>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</si>
  <si>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</si>
  <si>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</si>
  <si>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</si>
  <si>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</si>
  <si>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</si>
  <si>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</si>
  <si>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</si>
  <si>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</si>
  <si>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</si>
  <si>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</si>
  <si>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</si>
  <si>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</si>
  <si>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</si>
  <si>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</si>
  <si>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</si>
  <si>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</si>
  <si>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</si>
  <si>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</si>
  <si>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</si>
  <si>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</si>
  <si>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</si>
  <si>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</si>
  <si>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</si>
  <si>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</si>
  <si>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</si>
  <si>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</si>
  <si>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</si>
  <si>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</si>
  <si>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</si>
  <si>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</si>
  <si>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</si>
  <si>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</si>
  <si>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</si>
  <si>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</si>
  <si>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</si>
  <si>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</si>
  <si>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</si>
  <si>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</si>
  <si>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</si>
  <si>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</si>
  <si>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</si>
  <si>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</si>
  <si>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</si>
  <si>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</si>
  <si>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</si>
  <si>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</si>
  <si>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</si>
  <si>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</si>
  <si>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</si>
  <si>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</si>
  <si>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</si>
  <si>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</si>
  <si>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</si>
  <si>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</si>
  <si>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</si>
  <si>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</si>
  <si>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</si>
  <si>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</si>
  <si>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</si>
  <si>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</si>
  <si>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</si>
  <si>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</si>
  <si>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</si>
  <si>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</si>
  <si>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</si>
  <si>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</si>
  <si>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</si>
  <si>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</si>
  <si>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</si>
  <si>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</si>
  <si>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</si>
  <si>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</si>
  <si>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</si>
  <si>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</si>
  <si>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</si>
  <si>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</si>
  <si>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</si>
  <si>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</si>
  <si>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</si>
  <si>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</si>
  <si>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</si>
  <si>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</si>
  <si>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</si>
  <si>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</si>
  <si>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</si>
  <si>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</si>
  <si>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</si>
  <si>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</si>
  <si>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</si>
  <si>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</si>
  <si>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</si>
  <si>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</si>
  <si>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</si>
  <si>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</si>
  <si>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</si>
  <si>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</si>
  <si>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</si>
  <si>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</si>
  <si>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</si>
  <si>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</si>
  <si>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</si>
  <si>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</si>
  <si>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</si>
  <si>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</si>
  <si>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</si>
  <si>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</si>
  <si>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</si>
  <si>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</si>
  <si>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</si>
  <si>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</si>
  <si>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</si>
  <si>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</si>
  <si>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</si>
  <si>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</si>
  <si>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</si>
  <si>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</si>
  <si>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</si>
  <si>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</si>
  <si>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</si>
  <si>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</si>
  <si>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</si>
  <si>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</si>
  <si>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</si>
  <si>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</si>
  <si>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</si>
  <si>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</si>
  <si>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</si>
  <si>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</si>
  <si>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</si>
  <si>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</si>
  <si>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</si>
  <si>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</si>
  <si>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</si>
  <si>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</si>
  <si>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</si>
  <si>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</si>
  <si>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</si>
  <si>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</si>
  <si>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</si>
  <si>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</si>
  <si>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</si>
  <si>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</si>
  <si>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</si>
  <si>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</si>
  <si>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</si>
  <si>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</si>
  <si>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</si>
  <si>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</si>
  <si>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</si>
  <si>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</si>
  <si>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</si>
  <si>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</si>
  <si>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</si>
  <si>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</si>
  <si>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</si>
  <si>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</si>
  <si>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</si>
  <si>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</si>
  <si>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</si>
  <si>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</si>
  <si>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</si>
  <si>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</si>
  <si>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</si>
  <si>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</si>
  <si>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</si>
  <si>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</si>
  <si>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</si>
  <si>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</si>
  <si>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</si>
  <si>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</si>
  <si>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</si>
  <si>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</si>
  <si>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</si>
  <si>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</si>
  <si>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</si>
  <si>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</si>
  <si>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</si>
  <si>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</si>
  <si>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</si>
  <si>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</si>
  <si>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</si>
  <si>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</si>
  <si>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</si>
  <si>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</si>
  <si>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</si>
  <si>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</si>
  <si>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</si>
  <si>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</si>
  <si>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</si>
  <si>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</si>
  <si>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</si>
  <si>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</si>
  <si>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</si>
  <si>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</si>
  <si>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</si>
  <si>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</si>
  <si>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</si>
  <si>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</si>
  <si>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</si>
  <si>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</si>
  <si>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</si>
  <si>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</si>
  <si>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</si>
  <si>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</si>
  <si>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</si>
  <si>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</si>
  <si>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</si>
  <si>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</si>
  <si>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</si>
  <si>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</si>
  <si>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</si>
  <si>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</si>
  <si>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</si>
  <si>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</si>
  <si>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</si>
  <si>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</si>
  <si>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</si>
  <si>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</si>
  <si>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</si>
  <si>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</si>
  <si>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</si>
  <si>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</si>
  <si>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</si>
  <si>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</si>
  <si>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</si>
  <si>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</si>
  <si>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</si>
  <si>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</si>
  <si>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</si>
  <si>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</si>
  <si>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</si>
  <si>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</si>
  <si>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</si>
  <si>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</si>
  <si>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</si>
  <si>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</si>
  <si>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</si>
  <si>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</si>
  <si>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</si>
  <si>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</si>
  <si>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</si>
  <si>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</si>
  <si>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</si>
  <si>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</si>
  <si>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</si>
  <si>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</si>
  <si>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</si>
  <si>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</si>
  <si>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</si>
  <si>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</si>
  <si>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</si>
  <si>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</si>
  <si>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</si>
  <si>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</si>
  <si>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</si>
  <si>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</si>
  <si>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</si>
  <si>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</si>
  <si>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</si>
  <si>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</si>
  <si>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</si>
  <si>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</si>
  <si>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</si>
  <si>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</si>
  <si>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</si>
  <si>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</si>
  <si>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</si>
  <si>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</si>
  <si>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</si>
  <si>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</si>
  <si>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</si>
  <si>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</si>
  <si>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</si>
  <si>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</si>
  <si>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</si>
  <si>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</si>
  <si>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</si>
  <si>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</si>
  <si>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</si>
  <si>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</si>
  <si>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</si>
  <si>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</si>
  <si>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</si>
  <si>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</si>
  <si>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</si>
  <si>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</si>
  <si>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</si>
  <si>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</si>
  <si>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</si>
  <si>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</si>
  <si>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</si>
  <si>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</si>
  <si>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</si>
  <si>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</si>
  <si>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</si>
  <si>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</si>
  <si>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</si>
  <si>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</si>
  <si>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</si>
  <si>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</si>
  <si>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</si>
  <si>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</si>
  <si>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</si>
  <si>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</si>
  <si>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</si>
  <si>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</si>
  <si>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</si>
  <si>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</si>
  <si>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</si>
  <si>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</si>
  <si>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</si>
  <si>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</si>
  <si>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</si>
  <si>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</si>
  <si>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</si>
  <si>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</si>
  <si>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</si>
  <si>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</si>
  <si>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</si>
  <si>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</si>
  <si>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</si>
  <si>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</si>
  <si>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</si>
  <si>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</si>
  <si>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</si>
  <si>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</si>
  <si>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</si>
  <si>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</si>
  <si>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</si>
  <si>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</si>
  <si>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</si>
  <si>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</si>
  <si>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</si>
  <si>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</si>
  <si>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</si>
  <si>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</si>
  <si>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</si>
  <si>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</si>
  <si>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</si>
  <si>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</si>
  <si>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</si>
  <si>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</si>
  <si>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</si>
  <si>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</si>
  <si>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</si>
  <si>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</si>
  <si>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</si>
  <si>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</si>
  <si>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</si>
  <si>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</si>
  <si>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</si>
  <si>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</si>
  <si>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</si>
  <si>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</si>
  <si>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</si>
  <si>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</si>
  <si>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</si>
  <si>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</si>
  <si>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</si>
  <si>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</si>
  <si>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</si>
  <si>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</si>
  <si>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</si>
  <si>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</si>
  <si>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</si>
  <si>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</si>
  <si>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</si>
  <si>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</si>
  <si>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</si>
  <si>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</si>
  <si>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</si>
  <si>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</si>
  <si>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</si>
  <si>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</si>
  <si>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</si>
  <si>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</si>
  <si>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</si>
  <si>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</si>
  <si>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</si>
  <si>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</si>
  <si>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</si>
  <si>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</si>
  <si>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</si>
  <si>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</si>
  <si>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</si>
  <si>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</si>
  <si>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</si>
  <si>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</si>
  <si>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</si>
  <si>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</si>
  <si>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</si>
  <si>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</si>
  <si>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</si>
  <si>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</si>
  <si>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</si>
  <si>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</si>
  <si>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</si>
  <si>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</si>
  <si>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</si>
  <si>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</si>
  <si>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</si>
  <si>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</si>
  <si>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</si>
  <si>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</si>
  <si>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</si>
  <si>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</si>
  <si>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</si>
  <si>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</si>
  <si>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</si>
  <si>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</si>
  <si>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</si>
  <si>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</si>
  <si>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</si>
  <si>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</si>
  <si>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</si>
  <si>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</si>
  <si>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</si>
  <si>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</si>
  <si>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</si>
  <si>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</si>
  <si>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</si>
  <si>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</si>
  <si>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</si>
  <si>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</si>
  <si>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</si>
  <si>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</si>
  <si>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</si>
  <si>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</si>
  <si>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</si>
  <si>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</si>
  <si>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</si>
  <si>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</si>
  <si>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</si>
  <si>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</si>
  <si>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</si>
  <si>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</si>
  <si>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</si>
  <si>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</si>
  <si>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</si>
  <si>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</si>
  <si>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</si>
  <si>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</si>
  <si>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</si>
  <si>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</si>
  <si>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</si>
  <si>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</si>
  <si>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</si>
  <si>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</si>
  <si>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</si>
  <si>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</si>
  <si>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</si>
  <si>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</si>
  <si>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</si>
  <si>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</si>
  <si>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</si>
  <si>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</si>
  <si>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</si>
  <si>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</si>
  <si>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</si>
  <si>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</si>
  <si>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</si>
  <si>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</si>
  <si>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</si>
  <si>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</si>
  <si>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</si>
  <si>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</si>
  <si>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</si>
  <si>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</si>
  <si>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</si>
  <si>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</si>
  <si>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</si>
  <si>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</si>
  <si>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</si>
  <si>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</si>
  <si>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</si>
  <si>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</si>
  <si>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</si>
  <si>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</si>
  <si>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</si>
  <si>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</si>
  <si>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</si>
  <si>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</si>
  <si>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</si>
  <si>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</si>
  <si>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</si>
  <si>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</si>
  <si>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</si>
  <si>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</si>
  <si>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</si>
  <si>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</si>
  <si>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</si>
  <si>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</si>
  <si>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</si>
  <si>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</si>
  <si>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</si>
  <si>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</si>
  <si>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</si>
  <si>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</si>
  <si>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</si>
  <si>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</si>
  <si>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</si>
  <si>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</si>
  <si>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</si>
  <si>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</si>
  <si>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</si>
  <si>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</si>
  <si>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</si>
  <si>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</si>
  <si>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</si>
  <si>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</si>
  <si>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</si>
  <si>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</si>
  <si>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</si>
  <si>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</si>
  <si>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</si>
  <si>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</si>
  <si>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</si>
  <si>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</si>
  <si>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</si>
  <si>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</si>
  <si>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</si>
  <si>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</si>
  <si>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</si>
  <si>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</si>
  <si>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</si>
  <si>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</si>
  <si>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</si>
  <si>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</si>
  <si>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</si>
  <si>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</si>
  <si>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</si>
  <si>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</si>
  <si>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</si>
  <si>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</si>
  <si>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</si>
  <si>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</si>
  <si>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</si>
  <si>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</si>
  <si>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</si>
  <si>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</si>
  <si>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</si>
  <si>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</si>
  <si>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</si>
  <si>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</si>
  <si>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</si>
  <si>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</si>
  <si>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</si>
  <si>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</si>
  <si>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</si>
  <si>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</si>
  <si>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</si>
  <si>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</si>
  <si>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</si>
  <si>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</si>
  <si>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</si>
  <si>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</si>
  <si>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</si>
  <si>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</si>
  <si>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</si>
  <si>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</si>
  <si>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</si>
  <si>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</si>
  <si>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</si>
  <si>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</si>
  <si>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</si>
  <si>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</si>
  <si>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</si>
  <si>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</si>
  <si>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</si>
  <si>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</si>
  <si>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</si>
  <si>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</si>
  <si>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</si>
  <si>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</si>
  <si>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</si>
  <si>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</si>
  <si>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</si>
  <si>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</si>
  <si>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</si>
  <si>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</si>
  <si>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</si>
  <si>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</si>
  <si>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</si>
  <si>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</si>
  <si>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</si>
  <si>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</si>
  <si>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</si>
  <si>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</si>
  <si>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</si>
  <si>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</si>
  <si>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</si>
  <si>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</si>
  <si>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</si>
  <si>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</si>
  <si>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</si>
  <si>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</si>
  <si>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</si>
  <si>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</si>
  <si>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</si>
  <si>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</si>
  <si>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</si>
  <si>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</si>
  <si>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</si>
  <si>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</si>
  <si>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</si>
  <si>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</si>
  <si>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</si>
  <si>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</si>
  <si>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</si>
  <si>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</si>
  <si>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</si>
  <si>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</si>
  <si>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</si>
  <si>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</si>
  <si>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</si>
  <si>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</si>
  <si>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</si>
  <si>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</si>
  <si>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</si>
  <si>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</si>
  <si>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</si>
  <si>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</si>
  <si>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</si>
  <si>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</si>
  <si>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</si>
  <si>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</si>
  <si>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</si>
  <si>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</si>
  <si>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</si>
  <si>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</si>
  <si>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</si>
  <si>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</si>
  <si>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</si>
  <si>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</si>
  <si>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</si>
  <si>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</si>
  <si>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</si>
  <si>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</si>
  <si>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</si>
  <si>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</si>
  <si>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</si>
  <si>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</si>
  <si>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</si>
  <si>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</si>
  <si>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</si>
  <si>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</si>
  <si>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</si>
  <si>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</si>
  <si>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</si>
  <si>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</si>
  <si>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</si>
  <si>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</si>
  <si>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</si>
  <si>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</si>
  <si>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</si>
  <si>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</si>
  <si>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</si>
  <si>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</si>
  <si>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</si>
  <si>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</si>
  <si>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</si>
  <si>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</si>
  <si>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</si>
  <si>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</si>
  <si>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</si>
  <si>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</si>
  <si>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</si>
  <si>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</si>
  <si>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</si>
  <si>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</si>
  <si>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</si>
  <si>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</si>
  <si>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</si>
  <si>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</si>
  <si>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</si>
  <si>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</si>
  <si>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</si>
  <si>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</si>
  <si>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</si>
  <si>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</si>
  <si>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</si>
  <si>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</si>
  <si>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</si>
  <si>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</si>
  <si>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</si>
  <si>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</si>
  <si>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</si>
  <si>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</si>
  <si>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</si>
  <si>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</si>
  <si>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</si>
  <si>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</si>
  <si>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</si>
  <si>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</si>
  <si>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</si>
  <si>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</si>
  <si>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</si>
  <si>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</si>
  <si>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</si>
  <si>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</si>
  <si>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</si>
  <si>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</si>
  <si>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</si>
  <si>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</si>
  <si>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</si>
  <si>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</si>
  <si>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</si>
  <si>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</si>
  <si>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</si>
  <si>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</si>
  <si>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</si>
  <si>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</si>
  <si>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</si>
  <si>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</si>
  <si>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</si>
  <si>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</si>
  <si>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</si>
  <si>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</si>
  <si>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</si>
  <si>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</si>
  <si>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</si>
  <si>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</si>
  <si>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</si>
  <si>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</si>
  <si>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</si>
  <si>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</si>
  <si>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</si>
  <si>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</si>
  <si>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</si>
  <si>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</si>
  <si>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</si>
  <si>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</si>
  <si>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</si>
  <si>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</si>
  <si>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</si>
  <si>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</si>
  <si>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</si>
  <si>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</si>
  <si>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</si>
  <si>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</si>
  <si>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</si>
  <si>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</si>
  <si>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</si>
  <si>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</si>
  <si>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</si>
  <si>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</si>
  <si>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</si>
  <si>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</si>
  <si>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</si>
  <si>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</si>
  <si>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</si>
  <si>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</si>
  <si>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</si>
  <si>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</si>
  <si>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</si>
  <si>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</si>
  <si>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</si>
  <si>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</si>
  <si>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</si>
  <si>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</si>
  <si>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</si>
  <si>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</si>
  <si>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</si>
  <si>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</si>
  <si>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</si>
  <si>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</si>
  <si>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</si>
  <si>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</si>
  <si>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</si>
  <si>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</si>
  <si>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</si>
  <si>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</si>
  <si>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</si>
  <si>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</si>
  <si>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</si>
  <si>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</si>
  <si>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</si>
  <si>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</si>
  <si>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</si>
  <si>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</si>
  <si>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</si>
  <si>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</si>
  <si>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</si>
  <si>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</si>
  <si>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</si>
  <si>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</si>
  <si>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</si>
  <si>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</si>
  <si>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</si>
  <si>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</si>
  <si>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</si>
  <si>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</si>
  <si>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</si>
  <si>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</si>
  <si>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</si>
  <si>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</si>
  <si>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</si>
  <si>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</si>
  <si>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</si>
  <si>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</si>
  <si>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</si>
  <si>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</si>
  <si>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</si>
  <si>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</si>
  <si>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</si>
  <si>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</si>
  <si>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</si>
  <si>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</si>
  <si>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</si>
  <si>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</si>
  <si>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</si>
  <si>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</si>
  <si>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</si>
  <si>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</si>
  <si>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</si>
  <si>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</si>
  <si>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</si>
  <si>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</si>
  <si>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</si>
  <si>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</si>
  <si>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</si>
  <si>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</si>
  <si>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</si>
  <si>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</si>
  <si>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</si>
  <si>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</si>
  <si>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</si>
  <si>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</si>
  <si>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</si>
  <si>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</si>
  <si>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</si>
  <si>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</si>
  <si>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</si>
  <si>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</si>
  <si>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</si>
  <si>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</si>
  <si>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</si>
  <si>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</si>
  <si>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</si>
  <si>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</si>
  <si>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</si>
  <si>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</si>
  <si>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</si>
  <si>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</si>
  <si>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</si>
  <si>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</si>
  <si>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</si>
  <si>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</si>
  <si>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</si>
  <si>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</si>
  <si>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</si>
  <si>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</si>
  <si>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</si>
  <si>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</si>
  <si>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</si>
  <si>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</si>
  <si>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</si>
  <si>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</si>
  <si>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</si>
  <si>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</si>
  <si>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</si>
  <si>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</si>
  <si>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</si>
  <si>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</si>
  <si>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</si>
  <si>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</si>
  <si>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</si>
  <si>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</si>
  <si>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</si>
  <si>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</si>
  <si>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</si>
  <si>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</si>
  <si>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</si>
  <si>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</si>
  <si>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</si>
  <si>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</si>
  <si>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</si>
  <si>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</si>
  <si>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</si>
  <si>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</si>
  <si>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</si>
  <si>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</si>
  <si>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</si>
  <si>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</si>
  <si>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</si>
  <si>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</si>
  <si>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</si>
  <si>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</si>
  <si>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</si>
  <si>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</si>
  <si>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</si>
  <si>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</si>
  <si>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</si>
  <si>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</si>
  <si>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</si>
  <si>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</si>
  <si>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</si>
  <si>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</si>
  <si>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</si>
  <si>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</si>
  <si>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</si>
  <si>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</si>
  <si>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</si>
  <si>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</si>
  <si>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</si>
  <si>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</si>
  <si>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</si>
  <si>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</si>
  <si>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</si>
  <si>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</si>
  <si>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</si>
  <si>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</si>
  <si>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</si>
  <si>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</si>
  <si>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</si>
  <si>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</si>
  <si>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</si>
  <si>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</si>
  <si>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</si>
  <si>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</si>
  <si>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</si>
  <si>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</si>
  <si>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</si>
  <si>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</si>
  <si>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</si>
  <si>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</si>
  <si>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</si>
  <si>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</si>
  <si>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</si>
  <si>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</si>
  <si>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</si>
  <si>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</si>
  <si>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</si>
  <si>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</si>
  <si>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</si>
  <si>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</si>
  <si>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</si>
  <si>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</si>
  <si>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</si>
  <si>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</si>
  <si>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</si>
  <si>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</si>
  <si>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</si>
  <si>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</si>
  <si>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</si>
  <si>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</si>
  <si>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</si>
  <si>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</si>
  <si>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</si>
  <si>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</si>
  <si>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</si>
  <si>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</si>
  <si>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</si>
  <si>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</si>
  <si>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</si>
  <si>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</si>
  <si>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</si>
  <si>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</si>
  <si>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</si>
  <si>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</si>
  <si>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</si>
  <si>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</si>
  <si>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</si>
  <si>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</si>
  <si>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</si>
  <si>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</si>
  <si>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</si>
  <si>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</si>
  <si>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</si>
  <si>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</si>
  <si>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</si>
  <si>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</si>
  <si>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</si>
  <si>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</si>
  <si>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</si>
  <si>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</si>
  <si>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</si>
  <si>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</si>
  <si>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</si>
  <si>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</si>
  <si>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</si>
  <si>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</si>
  <si>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</si>
  <si>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</si>
  <si>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</si>
  <si>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</si>
  <si>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</si>
  <si>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</si>
  <si>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</si>
  <si>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</si>
  <si>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</si>
  <si>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</si>
  <si>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</si>
  <si>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</si>
  <si>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</si>
  <si>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</si>
  <si>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</si>
  <si>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</si>
  <si>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</si>
  <si>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</si>
  <si>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</si>
  <si>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</si>
  <si>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</si>
  <si>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</si>
  <si>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</si>
  <si>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</si>
  <si>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</si>
  <si>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</si>
  <si>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</si>
  <si>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</si>
  <si>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</si>
  <si>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</si>
  <si>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</si>
  <si>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</si>
  <si>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</si>
  <si>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</si>
  <si>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</si>
  <si>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</si>
  <si>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</si>
  <si>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</si>
  <si>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</si>
  <si>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</si>
  <si>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</si>
  <si>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</si>
  <si>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</si>
  <si>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</si>
  <si>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</si>
  <si>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</si>
  <si>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</si>
  <si>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</si>
  <si>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</si>
  <si>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</si>
  <si>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</si>
  <si>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</si>
  <si>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</si>
  <si>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</si>
  <si>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</si>
  <si>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</si>
  <si>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</si>
  <si>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</si>
  <si>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</si>
  <si>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</si>
  <si>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</si>
  <si>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</si>
  <si>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</si>
  <si>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</si>
  <si>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</si>
  <si>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</si>
  <si>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</si>
  <si>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</si>
  <si>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</si>
  <si>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</si>
  <si>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</si>
  <si>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</si>
  <si>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</si>
  <si>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</si>
  <si>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</si>
  <si>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</si>
  <si>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</si>
  <si>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</si>
  <si>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</si>
  <si>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</si>
  <si>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</si>
  <si>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</si>
  <si>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</si>
  <si>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</si>
  <si>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</si>
  <si>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</si>
  <si>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</si>
  <si>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</si>
  <si>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</si>
  <si>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</si>
  <si>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</si>
  <si>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</si>
  <si>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</si>
  <si>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</si>
  <si>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</si>
  <si>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</si>
  <si>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</si>
  <si>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</si>
  <si>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</si>
  <si>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</si>
  <si>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</si>
  <si>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</si>
  <si>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</si>
  <si>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</si>
  <si>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</si>
  <si>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</si>
  <si>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</si>
  <si>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</si>
  <si>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</si>
  <si>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</si>
  <si>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</si>
  <si>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</si>
  <si>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</si>
  <si>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</si>
  <si>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</si>
  <si>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</si>
  <si>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</si>
  <si>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</si>
  <si>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</si>
  <si>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</si>
  <si>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</si>
  <si>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</si>
  <si>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</si>
  <si>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</si>
  <si>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</si>
  <si>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</si>
  <si>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</si>
  <si>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</si>
  <si>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</si>
  <si>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</si>
  <si>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</si>
  <si>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</si>
  <si>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</si>
  <si>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</si>
  <si>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</si>
  <si>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</si>
  <si>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</si>
  <si>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</si>
  <si>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</si>
  <si>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</si>
  <si>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</si>
  <si>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</si>
  <si>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</si>
  <si>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</si>
  <si>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</si>
  <si>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</si>
  <si>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</si>
  <si>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</si>
  <si>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</si>
  <si>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</si>
  <si>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</si>
  <si>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</si>
  <si>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</si>
  <si>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</si>
  <si>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</si>
  <si>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</si>
  <si>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</si>
  <si>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</si>
  <si>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</si>
  <si>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</si>
  <si>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</si>
  <si>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</si>
  <si>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</si>
  <si>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</si>
  <si>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</si>
  <si>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</si>
  <si>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</si>
  <si>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</si>
  <si>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</si>
  <si>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</si>
  <si>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</si>
  <si>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</si>
  <si>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</si>
  <si>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</si>
  <si>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</si>
  <si>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</si>
  <si>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</si>
  <si>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</si>
  <si>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</si>
  <si>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</si>
  <si>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</si>
  <si>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</si>
  <si>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</si>
  <si>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</si>
  <si>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</si>
  <si>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</si>
  <si>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</si>
  <si>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</si>
  <si>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</si>
  <si>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</si>
  <si>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</si>
  <si>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</si>
  <si>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</si>
  <si>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</si>
  <si>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</si>
  <si>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</si>
  <si>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</si>
  <si>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</si>
  <si>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</si>
  <si>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</si>
  <si>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</si>
  <si>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</si>
  <si>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</si>
  <si>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</si>
  <si>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</si>
  <si>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</si>
  <si>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</si>
  <si>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</si>
  <si>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</si>
  <si>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</si>
  <si>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</si>
  <si>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</si>
  <si>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</si>
  <si>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</si>
  <si>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</si>
  <si>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</si>
  <si>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</si>
  <si>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</si>
  <si>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</si>
  <si>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</si>
  <si>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</si>
  <si>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</si>
  <si>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</si>
  <si>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</si>
  <si>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</si>
  <si>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</si>
  <si>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</si>
  <si>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</si>
  <si>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</si>
  <si>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</si>
  <si>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</si>
  <si>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</si>
  <si>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</si>
  <si>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</si>
  <si>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</si>
  <si>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</si>
  <si>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</si>
  <si>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</si>
  <si>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</si>
  <si>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</si>
  <si>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</si>
  <si>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</si>
  <si>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</si>
  <si>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</si>
  <si>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</si>
  <si>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</si>
  <si>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</si>
  <si>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</si>
  <si>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</si>
  <si>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</si>
  <si>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</si>
  <si>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</si>
  <si>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</si>
  <si>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</si>
  <si>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</si>
  <si>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</si>
  <si>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</si>
  <si>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</si>
  <si>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</si>
  <si>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</si>
  <si>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</si>
  <si>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</si>
  <si>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</si>
  <si>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</si>
  <si>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</si>
  <si>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</si>
  <si>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</si>
  <si>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</si>
  <si>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</si>
  <si>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</si>
  <si>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</si>
  <si>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</si>
  <si>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</si>
  <si>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</si>
  <si>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</si>
  <si>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</si>
  <si>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</si>
  <si>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</si>
  <si>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</si>
  <si>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</si>
  <si>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</si>
  <si>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</si>
  <si>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</si>
  <si>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</si>
  <si>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</si>
  <si>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</si>
  <si>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</si>
  <si>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</si>
  <si>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</si>
  <si>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</si>
  <si>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</si>
  <si>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</si>
  <si>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</si>
  <si>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</si>
  <si>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</si>
  <si>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</si>
  <si>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</si>
  <si>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</si>
  <si>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</si>
  <si>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</si>
  <si>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</si>
  <si>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</si>
  <si>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</si>
  <si>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</si>
  <si>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</si>
  <si>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</si>
  <si>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</si>
  <si>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</si>
  <si>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</si>
  <si>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</si>
  <si>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</si>
  <si>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</si>
  <si>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</si>
  <si>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</si>
  <si>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</si>
  <si>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</si>
  <si>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</si>
  <si>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</si>
  <si>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</si>
  <si>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</si>
  <si>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</si>
  <si>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</si>
  <si>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</si>
  <si>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</si>
  <si>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</si>
  <si>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</si>
  <si>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</si>
  <si>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</si>
  <si>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</si>
  <si>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</si>
  <si>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</si>
  <si>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</si>
  <si>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</si>
  <si>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</si>
  <si>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</si>
  <si>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</si>
  <si>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</si>
  <si>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</si>
  <si>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</si>
  <si>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</si>
  <si>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</si>
  <si>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</si>
  <si>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</si>
  <si>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</si>
  <si>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</si>
  <si>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</si>
  <si>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</si>
  <si>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</si>
  <si>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</si>
  <si>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</si>
  <si>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</si>
  <si>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</si>
  <si>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</si>
  <si>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</si>
  <si>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</si>
  <si>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</si>
  <si>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</si>
  <si>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</si>
  <si>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</si>
  <si>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</si>
  <si>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</si>
  <si>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</si>
  <si>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</si>
  <si>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</si>
  <si>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</si>
  <si>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</si>
  <si>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</si>
  <si>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</si>
  <si>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</si>
  <si>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</si>
  <si>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</si>
  <si>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</si>
  <si>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</si>
  <si>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</si>
  <si>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</si>
  <si>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</si>
  <si>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</si>
  <si>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</si>
  <si>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</si>
  <si>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</si>
  <si>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</si>
  <si>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</si>
  <si>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</si>
  <si>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</si>
  <si>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</si>
  <si>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</si>
  <si>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</si>
  <si>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</si>
  <si>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</si>
  <si>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</si>
  <si>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</si>
  <si>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</si>
  <si>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</si>
  <si>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</si>
  <si>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</si>
  <si>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</si>
  <si>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</si>
  <si>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</si>
  <si>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</si>
  <si>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</si>
  <si>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</si>
  <si>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</si>
  <si>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</si>
  <si>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</si>
  <si>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</si>
  <si>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</si>
  <si>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</si>
  <si>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</si>
  <si>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</si>
  <si>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</si>
  <si>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</si>
  <si>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</si>
  <si>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</si>
  <si>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</si>
  <si>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</si>
  <si>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</si>
  <si>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</si>
  <si>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</si>
  <si>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</si>
  <si>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</si>
  <si>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</si>
  <si>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</si>
  <si>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</si>
  <si>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</si>
  <si>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</si>
  <si>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</si>
  <si>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</si>
  <si>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</si>
  <si>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</si>
  <si>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</si>
  <si>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</si>
  <si>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</si>
  <si>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</si>
  <si>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</si>
  <si>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</si>
  <si>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</si>
  <si>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</si>
  <si>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</si>
  <si>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</si>
  <si>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</si>
  <si>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</si>
  <si>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</si>
  <si>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</si>
  <si>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</si>
  <si>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</si>
  <si>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</si>
  <si>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</si>
  <si>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</si>
  <si>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</si>
  <si>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</si>
  <si>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</si>
  <si>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</si>
  <si>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</si>
  <si>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</si>
  <si>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</si>
  <si>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</si>
  <si>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</si>
  <si>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</si>
  <si>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</si>
  <si>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</si>
  <si>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</si>
  <si>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</si>
  <si>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</si>
  <si>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</si>
  <si>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</si>
  <si>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</si>
  <si>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</si>
  <si>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</si>
  <si>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</si>
  <si>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</si>
  <si>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</si>
  <si>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</si>
  <si>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</si>
  <si>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</si>
  <si>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</si>
  <si>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</si>
  <si>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</si>
  <si>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</si>
  <si>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</si>
  <si>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</si>
  <si>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</si>
  <si>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</si>
  <si>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</si>
  <si>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</si>
  <si>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</si>
  <si>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</si>
  <si>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</si>
  <si>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</si>
  <si>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</si>
  <si>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</si>
  <si>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</si>
  <si>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</si>
  <si>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</si>
  <si>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</si>
  <si>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</si>
  <si>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</si>
  <si>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</si>
  <si>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</si>
  <si>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</si>
  <si>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</si>
  <si>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</si>
  <si>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</si>
  <si>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</si>
  <si>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</si>
  <si>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</si>
  <si>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</si>
  <si>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</si>
  <si>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</si>
  <si>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</si>
  <si>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</si>
  <si>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</si>
  <si>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</si>
  <si>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</si>
  <si>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</si>
  <si>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</si>
  <si>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</si>
  <si>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</si>
  <si>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</si>
  <si>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</si>
  <si>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</si>
  <si>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</si>
  <si>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</si>
  <si>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</si>
  <si>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</si>
  <si>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</si>
  <si>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</si>
  <si>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</si>
  <si>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</si>
  <si>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</si>
  <si>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</si>
  <si>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</si>
  <si>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</si>
  <si>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</si>
  <si>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</si>
  <si>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</si>
  <si>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</si>
  <si>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</si>
  <si>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</si>
  <si>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</si>
  <si>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</si>
  <si>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</si>
  <si>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</si>
  <si>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</si>
  <si>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</si>
  <si>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</si>
  <si>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</si>
  <si>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</si>
  <si>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</si>
  <si>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</si>
  <si>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</si>
  <si>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</si>
  <si>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</si>
  <si>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</si>
  <si>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</si>
  <si>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</si>
  <si>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</si>
  <si>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</si>
  <si>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</si>
  <si>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</si>
  <si>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</si>
  <si>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</si>
  <si>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</si>
  <si>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</si>
  <si>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</si>
  <si>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</si>
  <si>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</si>
  <si>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</si>
  <si>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</si>
  <si>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</si>
  <si>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</si>
  <si>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</si>
  <si>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</si>
  <si>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</si>
  <si>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</si>
  <si>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</si>
  <si>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</si>
  <si>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</si>
  <si>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</si>
  <si>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</si>
  <si>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</si>
  <si>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</si>
  <si>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</si>
  <si>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</si>
  <si>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</si>
  <si>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</si>
  <si>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</si>
  <si>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</si>
  <si>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</si>
  <si>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</si>
  <si>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</si>
  <si>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</si>
  <si>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</si>
  <si>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</si>
  <si>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</si>
  <si>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</si>
  <si>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</si>
  <si>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</si>
  <si>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</si>
  <si>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</si>
  <si>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</si>
  <si>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</si>
  <si>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</si>
  <si>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</si>
  <si>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</si>
  <si>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</si>
  <si>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</si>
  <si>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</si>
  <si>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</si>
  <si>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</si>
  <si>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</si>
  <si>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</si>
  <si>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</si>
  <si>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</si>
  <si>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</si>
  <si>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</si>
  <si>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</si>
  <si>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</si>
  <si>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</si>
  <si>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</si>
  <si>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</si>
  <si>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</si>
  <si>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</si>
  <si>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</si>
  <si>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</si>
  <si>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</si>
  <si>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</si>
  <si>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</si>
  <si>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</si>
  <si>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</si>
  <si>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</si>
  <si>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</si>
  <si>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</si>
  <si>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</si>
  <si>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</si>
  <si>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</si>
  <si>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</si>
  <si>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</si>
  <si>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</si>
  <si>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</si>
  <si>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</si>
  <si>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</si>
  <si>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</si>
  <si>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</si>
  <si>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</si>
  <si>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</si>
  <si>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</si>
  <si>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</si>
  <si>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</si>
  <si>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</si>
  <si>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</si>
  <si>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</si>
  <si>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</si>
  <si>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</si>
  <si>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</si>
  <si>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</si>
  <si>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</si>
  <si>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</si>
  <si>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</si>
  <si>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</si>
  <si>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</si>
  <si>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</si>
  <si>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</si>
  <si>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</si>
  <si>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</si>
  <si>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</si>
  <si>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</si>
  <si>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</si>
  <si>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</si>
  <si>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</si>
  <si>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</si>
  <si>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</si>
  <si>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</si>
  <si>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</si>
  <si>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</si>
  <si>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</si>
  <si>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</si>
  <si>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</si>
  <si>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</si>
  <si>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</si>
  <si>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</si>
  <si>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</si>
  <si>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</si>
  <si>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</si>
  <si>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</si>
  <si>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</si>
  <si>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</si>
  <si>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</si>
  <si>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</si>
  <si>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</si>
  <si>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</si>
  <si>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</si>
  <si>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</si>
  <si>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</si>
  <si>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</si>
  <si>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</si>
  <si>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</si>
  <si>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</si>
  <si>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</si>
  <si>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</si>
  <si>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</si>
  <si>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</si>
  <si>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</si>
  <si>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</si>
  <si>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</si>
  <si>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</si>
  <si>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</si>
  <si>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</si>
  <si>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</si>
  <si>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</si>
  <si>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</si>
  <si>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</si>
  <si>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</si>
  <si>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</si>
  <si>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</si>
  <si>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</si>
  <si>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</si>
  <si>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</si>
  <si>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</si>
  <si>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</si>
  <si>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</si>
  <si>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</si>
  <si>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</si>
  <si>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</si>
  <si>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</si>
  <si>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</si>
  <si>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</si>
  <si>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</si>
  <si>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</si>
  <si>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</si>
  <si>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</si>
  <si>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</si>
  <si>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</si>
  <si>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</si>
  <si>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</si>
  <si>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</si>
  <si>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</si>
  <si>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</si>
  <si>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</si>
  <si>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</si>
  <si>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</si>
  <si>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</si>
  <si>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</si>
  <si>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</si>
  <si>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</si>
  <si>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</si>
  <si>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</si>
  <si>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</si>
  <si>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</si>
  <si>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</si>
  <si>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</si>
  <si>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</si>
  <si>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</si>
  <si>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</si>
  <si>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</si>
  <si>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</si>
  <si>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</si>
  <si>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</si>
  <si>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</si>
  <si>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</si>
  <si>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</si>
  <si>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</si>
  <si>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</si>
  <si>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</si>
  <si>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</si>
  <si>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</si>
  <si>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</si>
  <si>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</si>
  <si>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</si>
  <si>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</si>
  <si>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</si>
  <si>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</si>
  <si>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</si>
  <si>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</si>
  <si>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</si>
  <si>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</si>
  <si>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</si>
  <si>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</si>
  <si>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</si>
  <si>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</si>
  <si>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</si>
  <si>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</si>
  <si>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</si>
  <si>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</si>
  <si>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</si>
  <si>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</si>
  <si>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</si>
  <si>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</si>
  <si>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</si>
  <si>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</si>
  <si>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</si>
  <si>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</si>
  <si>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</si>
  <si>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</si>
  <si>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</si>
  <si>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</si>
  <si>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</si>
  <si>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</si>
  <si>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</si>
  <si>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</si>
  <si>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</si>
  <si>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</si>
  <si>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</si>
  <si>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</si>
  <si>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</si>
  <si>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</si>
  <si>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</si>
  <si>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</si>
  <si>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</si>
  <si>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</si>
  <si>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</si>
  <si>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</si>
  <si>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</si>
  <si>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</si>
  <si>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</si>
  <si>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</si>
  <si>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</si>
  <si>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</si>
  <si>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</si>
  <si>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</si>
  <si>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</si>
  <si>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</si>
  <si>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</si>
  <si>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</si>
  <si>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</si>
  <si>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</si>
  <si>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</si>
  <si>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</si>
  <si>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</si>
  <si>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</si>
  <si>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</si>
  <si>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</si>
  <si>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</si>
  <si>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</si>
  <si>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</si>
  <si>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</si>
  <si>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</si>
  <si>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</si>
  <si>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</si>
  <si>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</si>
  <si>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</si>
  <si>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</si>
  <si>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</si>
  <si>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</si>
  <si>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</si>
  <si>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</si>
  <si>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</si>
  <si>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</si>
  <si>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</si>
  <si>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</si>
  <si>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</si>
  <si>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</si>
  <si>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</si>
  <si>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</si>
  <si>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</si>
  <si>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</si>
  <si>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</si>
  <si>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</si>
  <si>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</si>
  <si>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</si>
  <si>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</si>
  <si>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</si>
  <si>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</si>
  <si>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</si>
  <si>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</si>
  <si>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</si>
  <si>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</si>
  <si>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</si>
  <si>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</si>
  <si>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</si>
  <si>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</si>
  <si>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</si>
  <si>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</si>
  <si>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</si>
  <si>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</si>
  <si>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</si>
  <si>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</si>
  <si>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</si>
  <si>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</si>
  <si>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</si>
  <si>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</si>
  <si>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</si>
  <si>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</si>
  <si>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</si>
  <si>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</si>
  <si>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</si>
  <si>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</si>
  <si>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</si>
  <si>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</si>
  <si>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</si>
  <si>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</si>
  <si>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</si>
  <si>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</si>
  <si>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</si>
  <si>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</si>
  <si>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</si>
  <si>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</si>
  <si>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</si>
  <si>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</si>
  <si>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</si>
  <si>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</si>
  <si>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</si>
  <si>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</si>
  <si>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</si>
  <si>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</si>
  <si>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</si>
  <si>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</si>
  <si>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</si>
  <si>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</si>
  <si>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</si>
  <si>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</si>
  <si>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</si>
  <si>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</si>
  <si>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</si>
  <si>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</si>
  <si>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</si>
  <si>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</si>
  <si>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</si>
  <si>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</si>
  <si>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</si>
  <si>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</si>
  <si>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</si>
  <si>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</si>
  <si>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</si>
  <si>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</si>
  <si>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</si>
  <si>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</si>
  <si>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</si>
  <si>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</si>
  <si>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</si>
  <si>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</si>
  <si>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</si>
  <si>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</si>
  <si>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</si>
  <si>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</si>
  <si>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</si>
  <si>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</si>
  <si>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</si>
  <si>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</si>
  <si>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</si>
  <si>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</si>
  <si>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</si>
  <si>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</si>
  <si>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</si>
  <si>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</si>
  <si>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</si>
  <si>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</si>
  <si>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</si>
  <si>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</si>
  <si>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</si>
  <si>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</si>
  <si>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</si>
  <si>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</si>
  <si>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</si>
  <si>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</si>
  <si>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</si>
  <si>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</si>
  <si>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</si>
  <si>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</si>
  <si>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</si>
  <si>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</si>
  <si>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</si>
  <si>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</si>
  <si>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</si>
  <si>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</si>
  <si>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</si>
  <si>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</si>
  <si>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</si>
  <si>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</si>
  <si>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</si>
  <si>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</si>
  <si>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</si>
  <si>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</si>
  <si>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</si>
  <si>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</si>
  <si>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</si>
  <si>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</si>
  <si>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</si>
  <si>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</si>
  <si>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</si>
  <si>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</si>
  <si>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</si>
  <si>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</si>
  <si>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</si>
  <si>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</si>
  <si>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</si>
  <si>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</si>
  <si>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</si>
  <si>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</si>
  <si>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</si>
  <si>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</si>
  <si>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</si>
  <si>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</si>
  <si>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</si>
  <si>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</si>
  <si>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</si>
  <si>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</si>
  <si>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</si>
  <si>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</si>
  <si>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</si>
  <si>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</si>
  <si>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</si>
  <si>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</si>
  <si>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</si>
  <si>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</si>
  <si>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</si>
  <si>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</si>
  <si>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</si>
  <si>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</si>
  <si>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</si>
  <si>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</si>
  <si>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</si>
  <si>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</si>
  <si>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</si>
  <si>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</si>
  <si>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</si>
  <si>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</si>
  <si>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</si>
  <si>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</si>
  <si>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</si>
  <si>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</si>
  <si>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</si>
  <si>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</si>
  <si>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</si>
  <si>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</si>
  <si>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</si>
  <si>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</si>
  <si>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</si>
  <si>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</si>
  <si>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</si>
  <si>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</si>
  <si>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</si>
  <si>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</si>
  <si>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</si>
  <si>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</si>
  <si>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</si>
  <si>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</si>
  <si>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</si>
  <si>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</si>
  <si>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</si>
  <si>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</si>
  <si>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</si>
  <si>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</si>
  <si>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</si>
  <si>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</si>
  <si>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</si>
  <si>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</si>
  <si>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</si>
  <si>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</si>
  <si>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</si>
  <si>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</si>
  <si>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</si>
  <si>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</si>
  <si>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</si>
  <si>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</si>
  <si>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</si>
  <si>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</si>
  <si>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</si>
  <si>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</si>
  <si>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</si>
  <si>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</si>
  <si>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</si>
  <si>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</si>
  <si>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</si>
  <si>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</si>
  <si>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</si>
  <si>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</si>
  <si>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</si>
  <si>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</si>
  <si>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</si>
  <si>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</si>
  <si>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</si>
  <si>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</si>
  <si>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</si>
  <si>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</si>
  <si>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</si>
  <si>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</si>
  <si>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</si>
  <si>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</si>
  <si>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</si>
  <si>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</si>
  <si>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</si>
  <si>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</si>
  <si>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</si>
  <si>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</si>
  <si>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</si>
  <si>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</si>
  <si>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</si>
  <si>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</si>
  <si>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</si>
  <si>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</si>
  <si>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</si>
  <si>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</si>
  <si>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</si>
  <si>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</si>
  <si>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</si>
  <si>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</si>
  <si>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</si>
  <si>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</si>
  <si>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</si>
  <si>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</si>
  <si>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</si>
  <si>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</si>
  <si>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</si>
  <si>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</si>
  <si>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</si>
  <si>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</si>
  <si>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</si>
  <si>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</si>
  <si>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</si>
  <si>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</si>
  <si>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</si>
  <si>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</si>
  <si>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</si>
  <si>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</si>
  <si>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</si>
  <si>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</si>
  <si>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</si>
  <si>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</si>
  <si>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</si>
  <si>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</si>
  <si>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</si>
  <si>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</si>
  <si>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</si>
  <si>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</si>
  <si>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</si>
  <si>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</si>
  <si>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</si>
  <si>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</si>
  <si>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</si>
  <si>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</si>
  <si>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</si>
  <si>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</si>
  <si>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</si>
  <si>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</si>
  <si>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</si>
  <si>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</si>
  <si>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</si>
  <si>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</si>
  <si>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</si>
  <si>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</si>
  <si>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</si>
  <si>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</si>
  <si>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</si>
  <si>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</si>
  <si>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</si>
  <si>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</si>
  <si>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</si>
  <si>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</si>
  <si>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</si>
  <si>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</si>
  <si>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</si>
  <si>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</si>
  <si>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</si>
  <si>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</si>
  <si>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</si>
  <si>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</si>
  <si>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</si>
  <si>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</si>
  <si>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</si>
  <si>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</si>
  <si>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</si>
  <si>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</si>
  <si>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</si>
  <si>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</si>
  <si>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</si>
  <si>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</si>
  <si>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</si>
  <si>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</si>
  <si>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</si>
  <si>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</si>
  <si>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</si>
  <si>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</si>
  <si>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</si>
  <si>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</si>
  <si>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</si>
  <si>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</si>
  <si>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</si>
  <si>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</si>
  <si>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</si>
  <si>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</si>
  <si>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</si>
  <si>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</si>
  <si>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</si>
  <si>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</si>
  <si>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</si>
  <si>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</si>
  <si>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</si>
  <si>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</si>
  <si>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</si>
  <si>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</si>
  <si>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</si>
  <si>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</si>
  <si>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</si>
  <si>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</si>
  <si>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</si>
  <si>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</si>
  <si>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</si>
  <si>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</si>
  <si>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</si>
  <si>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</si>
  <si>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</si>
  <si>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</si>
  <si>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</si>
  <si>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</si>
  <si>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</si>
  <si>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</si>
  <si>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</si>
  <si>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</si>
  <si>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</si>
  <si>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</si>
  <si>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</si>
  <si>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</si>
  <si>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</si>
  <si>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</si>
  <si>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</si>
  <si>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</si>
  <si>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</si>
  <si>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</si>
  <si>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</si>
  <si>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</si>
  <si>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</si>
  <si>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</si>
  <si>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</si>
  <si>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</si>
  <si>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</si>
  <si>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</si>
  <si>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</si>
  <si>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</si>
  <si>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</si>
  <si>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</si>
  <si>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</si>
  <si>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</si>
  <si>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</si>
  <si>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</si>
  <si>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</si>
  <si>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</si>
  <si>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</si>
  <si>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</si>
  <si>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</si>
  <si>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</si>
  <si>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</si>
  <si>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</si>
  <si>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</si>
  <si>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</si>
  <si>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</si>
  <si>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</si>
  <si>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</si>
  <si>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</si>
  <si>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</si>
  <si>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</si>
  <si>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</si>
  <si>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</si>
  <si>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</si>
  <si>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</si>
  <si>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</si>
  <si>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</si>
  <si>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</si>
  <si>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</si>
  <si>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</si>
  <si>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</si>
  <si>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</si>
  <si>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</si>
  <si>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</si>
  <si>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</si>
  <si>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</si>
  <si>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</si>
  <si>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</si>
  <si>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</si>
  <si>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</si>
  <si>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</si>
  <si>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</si>
  <si>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</si>
  <si>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</si>
  <si>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</si>
  <si>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</si>
  <si>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</si>
  <si>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</si>
  <si>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</si>
  <si>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</si>
  <si>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</si>
  <si>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</si>
  <si>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</si>
  <si>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</si>
  <si>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</si>
  <si>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</si>
  <si>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</si>
  <si>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</si>
  <si>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</si>
  <si>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</si>
  <si>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</si>
  <si>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</si>
  <si>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</si>
  <si>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</si>
  <si>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</si>
  <si>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</si>
  <si>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</si>
  <si>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</si>
  <si>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</si>
  <si>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</si>
  <si>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</si>
  <si>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</si>
  <si>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</si>
  <si>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</si>
  <si>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</si>
  <si>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</si>
  <si>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</si>
  <si>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</si>
  <si>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</si>
  <si>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</si>
  <si>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</si>
  <si>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</si>
  <si>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</si>
  <si>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</si>
  <si>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</si>
  <si>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</si>
  <si>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</si>
  <si>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</si>
  <si>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</si>
  <si>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</si>
  <si>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</si>
  <si>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</si>
  <si>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</si>
  <si>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</si>
  <si>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</si>
  <si>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</si>
  <si>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</si>
  <si>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</si>
  <si>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</si>
  <si>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</si>
  <si>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</si>
  <si>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</si>
  <si>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</si>
  <si>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</si>
  <si>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</si>
  <si>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</si>
  <si>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</si>
  <si>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</si>
  <si>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</si>
  <si>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</si>
  <si>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</si>
  <si>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</si>
  <si>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</si>
  <si>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</si>
  <si>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</si>
  <si>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</si>
  <si>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</si>
  <si>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</si>
  <si>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</si>
  <si>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</si>
  <si>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</si>
  <si>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</si>
  <si>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</si>
  <si>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</si>
  <si>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</si>
  <si>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</si>
  <si>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</si>
  <si>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</si>
  <si>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</si>
  <si>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</si>
  <si>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</si>
  <si>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</si>
  <si>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</si>
  <si>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</si>
  <si>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</si>
  <si>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</si>
  <si>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</si>
  <si>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</si>
  <si>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</si>
  <si>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</si>
  <si>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</si>
  <si>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</si>
  <si>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</si>
  <si>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</si>
  <si>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</si>
  <si>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</si>
  <si>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</si>
  <si>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</si>
  <si>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</si>
  <si>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</si>
  <si>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</si>
  <si>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</si>
  <si>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</si>
  <si>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</si>
  <si>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</si>
  <si>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</si>
  <si>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</si>
  <si>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</si>
  <si>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</si>
  <si>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</si>
  <si>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</si>
  <si>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</si>
  <si>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</si>
  <si>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</si>
  <si>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</si>
  <si>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</si>
  <si>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</si>
  <si>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</si>
  <si>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</si>
  <si>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</si>
  <si>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</si>
  <si>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</si>
  <si>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</si>
  <si>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</si>
  <si>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</si>
  <si>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</si>
  <si>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</si>
  <si>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</si>
  <si>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</si>
  <si>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</si>
  <si>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</si>
  <si>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</si>
  <si>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</si>
  <si>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</si>
  <si>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</si>
  <si>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</si>
  <si>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</si>
  <si>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</si>
  <si>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</si>
  <si>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</si>
  <si>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</si>
  <si>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</si>
  <si>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</si>
  <si>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</si>
  <si>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</si>
  <si>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</si>
  <si>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</si>
  <si>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</si>
  <si>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</si>
  <si>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</si>
  <si>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</si>
  <si>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</si>
  <si>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</si>
  <si>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</si>
  <si>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</si>
  <si>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</si>
  <si>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</si>
  <si>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</si>
  <si>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</si>
  <si>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</si>
  <si>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</si>
  <si>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</si>
  <si>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</si>
  <si>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</si>
  <si>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</si>
  <si>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</si>
  <si>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</si>
  <si>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</si>
  <si>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</si>
  <si>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</si>
  <si>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</si>
  <si>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</si>
  <si>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</si>
  <si>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</si>
  <si>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</si>
  <si>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</si>
  <si>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</si>
  <si>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</si>
  <si>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</si>
  <si>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</si>
  <si>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</si>
  <si>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</si>
  <si>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</si>
  <si>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</si>
  <si>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</si>
  <si>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</si>
  <si>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</si>
  <si>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</si>
  <si>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</si>
  <si>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</si>
  <si>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</si>
  <si>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</si>
  <si>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</si>
  <si>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</si>
  <si>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</si>
  <si>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</si>
  <si>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</si>
  <si>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</si>
  <si>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</si>
  <si>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</si>
  <si>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</si>
  <si>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</si>
  <si>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</si>
  <si>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</si>
  <si>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</si>
  <si>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</si>
  <si>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</si>
  <si>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</si>
  <si>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</si>
  <si>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</si>
  <si>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</si>
  <si>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</si>
  <si>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</si>
  <si>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</si>
  <si>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</si>
  <si>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</si>
  <si>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</si>
  <si>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</si>
  <si>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</si>
  <si>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</si>
  <si>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</si>
  <si>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</si>
  <si>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</si>
  <si>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</si>
  <si>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</si>
  <si>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</si>
  <si>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</si>
  <si>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</si>
  <si>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</si>
  <si>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</si>
  <si>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</si>
  <si>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</si>
  <si>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</si>
  <si>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</si>
  <si>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</si>
  <si>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</si>
  <si>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</si>
  <si>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</si>
  <si>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</si>
  <si>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</si>
  <si>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</si>
  <si>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</si>
  <si>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</si>
  <si>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</si>
  <si>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</si>
  <si>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</si>
  <si>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</si>
  <si>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</si>
  <si>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</si>
  <si>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</si>
  <si>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</si>
  <si>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</si>
  <si>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</si>
  <si>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</si>
  <si>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</si>
  <si>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</si>
  <si>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</si>
  <si>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</si>
  <si>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</si>
  <si>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</si>
  <si>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</si>
  <si>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</si>
  <si>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</si>
  <si>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</si>
  <si>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</si>
  <si>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</si>
  <si>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</si>
  <si>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</si>
  <si>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</si>
  <si>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</si>
  <si>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</si>
  <si>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</si>
  <si>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</si>
  <si>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</si>
  <si>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</si>
  <si>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</si>
  <si>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</si>
  <si>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</si>
  <si>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</si>
  <si>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</si>
  <si>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</si>
  <si>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</si>
  <si>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</si>
  <si>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</si>
  <si>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</si>
  <si>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</si>
  <si>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</si>
  <si>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</si>
  <si>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</si>
  <si>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</si>
  <si>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</si>
  <si>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</si>
  <si>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</si>
  <si>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</si>
  <si>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</si>
  <si>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</si>
  <si>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</si>
  <si>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</si>
  <si>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</si>
  <si>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</si>
  <si>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</si>
  <si>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</si>
  <si>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</si>
  <si>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</si>
  <si>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</si>
  <si>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</si>
  <si>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</si>
  <si>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</si>
  <si>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</si>
  <si>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</si>
  <si>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</si>
  <si>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</si>
  <si>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</si>
  <si>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</si>
  <si>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</si>
  <si>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</si>
  <si>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</si>
  <si>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</si>
  <si>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</si>
  <si>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</si>
  <si>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</si>
  <si>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</si>
  <si>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</si>
  <si>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</si>
  <si>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</si>
  <si>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</si>
  <si>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</si>
  <si>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</si>
  <si>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</si>
  <si>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</si>
  <si>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</si>
  <si>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</si>
  <si>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</si>
  <si>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</si>
  <si>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</si>
  <si>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</si>
  <si>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</si>
  <si>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</si>
  <si>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</si>
  <si>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</si>
  <si>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</si>
  <si>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</si>
  <si>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</si>
  <si>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</si>
  <si>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</si>
  <si>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</si>
  <si>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</si>
  <si>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</si>
  <si>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</si>
  <si>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</si>
  <si>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</si>
  <si>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</si>
  <si>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</si>
  <si>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</si>
  <si>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</si>
  <si>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</si>
  <si>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</si>
  <si>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</si>
  <si>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</si>
  <si>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</si>
  <si>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</si>
  <si>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</si>
  <si>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</si>
  <si>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</si>
  <si>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</si>
  <si>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</si>
  <si>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</si>
  <si>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</si>
  <si>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</si>
  <si>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</si>
  <si>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</si>
  <si>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</si>
  <si>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</si>
  <si>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</si>
  <si>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</si>
  <si>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</si>
  <si>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</si>
  <si>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</si>
  <si>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</si>
  <si>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</si>
  <si>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</si>
  <si>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</si>
  <si>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</si>
  <si>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</si>
  <si>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</si>
  <si>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</si>
  <si>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</si>
  <si>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</si>
  <si>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</si>
  <si>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</si>
  <si>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</si>
  <si>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</si>
  <si>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</si>
  <si>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</si>
  <si>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</si>
  <si>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</si>
  <si>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</si>
  <si>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</si>
  <si>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</si>
  <si>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</si>
  <si>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</si>
  <si>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</si>
  <si>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</si>
  <si>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</si>
  <si>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</si>
  <si>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</si>
  <si>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</si>
  <si>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</si>
  <si>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</si>
  <si>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</si>
  <si>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</si>
  <si>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</si>
  <si>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</si>
  <si>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</si>
  <si>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</si>
  <si>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</si>
  <si>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</si>
  <si>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</si>
  <si>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</si>
  <si>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</si>
  <si>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</si>
  <si>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</si>
  <si>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</si>
  <si>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</si>
  <si>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</si>
  <si>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</si>
  <si>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</si>
  <si>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</si>
  <si>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</si>
  <si>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</si>
  <si>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</si>
  <si>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</si>
  <si>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</si>
  <si>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</si>
  <si>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</si>
  <si>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</si>
  <si>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</si>
  <si>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</si>
  <si>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</si>
  <si>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</si>
  <si>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</si>
  <si>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</si>
  <si>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</si>
  <si>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</si>
  <si>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</si>
  <si>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</si>
  <si>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</si>
  <si>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</si>
  <si>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</si>
  <si>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</si>
  <si>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</si>
  <si>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</si>
  <si>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</si>
  <si>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</si>
  <si>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</si>
  <si>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</si>
  <si>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</si>
  <si>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</si>
  <si>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</si>
  <si>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</si>
  <si>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</si>
  <si>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</si>
  <si>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</si>
  <si>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</si>
  <si>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</si>
  <si>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</si>
  <si>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</si>
  <si>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</si>
  <si>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</si>
  <si>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</si>
  <si>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</si>
  <si>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</si>
  <si>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</si>
  <si>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</si>
  <si>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</si>
  <si>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</si>
  <si>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</si>
  <si>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</si>
  <si>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</si>
  <si>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</si>
  <si>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</si>
  <si>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</si>
  <si>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</si>
  <si>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</si>
  <si>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</si>
  <si>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</si>
  <si>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</si>
  <si>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</si>
  <si>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</si>
  <si>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</si>
  <si>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</si>
  <si>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</si>
  <si>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</si>
  <si>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</si>
  <si>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</si>
  <si>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</si>
  <si>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</si>
  <si>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</si>
  <si>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</si>
  <si>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</si>
  <si>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</si>
  <si>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</si>
  <si>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</si>
  <si>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</si>
  <si>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</si>
  <si>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</si>
  <si>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</si>
  <si>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</si>
  <si>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</si>
  <si>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</si>
  <si>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</si>
  <si>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</si>
  <si>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</si>
  <si>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</si>
  <si>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</si>
  <si>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</si>
  <si>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</si>
  <si>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</si>
  <si>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</si>
  <si>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</si>
  <si>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</si>
  <si>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</si>
  <si>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</si>
  <si>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</si>
  <si>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</si>
  <si>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</si>
  <si>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</si>
  <si>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</si>
  <si>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</si>
  <si>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</si>
  <si>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</si>
  <si>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</si>
  <si>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</si>
  <si>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</si>
  <si>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</si>
  <si>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</si>
  <si>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</si>
  <si>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</si>
  <si>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</si>
  <si>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</si>
  <si>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</si>
  <si>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</si>
  <si>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</si>
  <si>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</si>
  <si>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</si>
  <si>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</si>
  <si>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</si>
  <si>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</si>
  <si>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</si>
  <si>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</si>
  <si>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</si>
  <si>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</si>
  <si>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</si>
  <si>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</si>
  <si>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</si>
  <si>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</si>
  <si>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</si>
  <si>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</si>
  <si>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</si>
  <si>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</si>
  <si>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</si>
  <si>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</si>
  <si>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</si>
  <si>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</si>
  <si>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</si>
  <si>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</si>
  <si>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</si>
  <si>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</si>
  <si>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</si>
  <si>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</si>
  <si>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</si>
  <si>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</si>
  <si>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</si>
  <si>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</si>
  <si>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</si>
  <si>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</si>
  <si>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</si>
  <si>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</si>
  <si>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</si>
  <si>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</si>
  <si>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</si>
  <si>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</si>
  <si>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</si>
  <si>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</si>
  <si>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</si>
  <si>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</si>
  <si>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</si>
  <si>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</si>
  <si>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</si>
  <si>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</si>
  <si>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</si>
  <si>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</si>
  <si>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</si>
  <si>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</si>
  <si>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</si>
  <si>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</si>
  <si>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</si>
  <si>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</si>
  <si>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</si>
  <si>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</si>
  <si>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</si>
  <si>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</si>
  <si>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</si>
  <si>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</si>
  <si>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</si>
  <si>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</si>
  <si>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</si>
  <si>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</si>
  <si>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</si>
  <si>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</si>
  <si>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</si>
  <si>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</si>
  <si>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</si>
  <si>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</si>
  <si>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</si>
  <si>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</si>
  <si>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</si>
  <si>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</si>
  <si>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</si>
  <si>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</si>
  <si>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</si>
  <si>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</si>
  <si>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</si>
  <si>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</si>
  <si>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</si>
  <si>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</si>
  <si>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</si>
  <si>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</si>
  <si>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</si>
  <si>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</si>
  <si>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</si>
  <si>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</si>
  <si>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</si>
  <si>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</si>
  <si>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</si>
  <si>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</si>
  <si>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</si>
  <si>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</si>
  <si>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</si>
  <si>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</si>
  <si>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</si>
  <si>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</si>
  <si>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</si>
  <si>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</si>
  <si>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</si>
  <si>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</si>
  <si>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</si>
  <si>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</si>
  <si>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</si>
  <si>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</si>
  <si>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</si>
  <si>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</si>
  <si>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</si>
  <si>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</si>
  <si>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</si>
  <si>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</si>
  <si>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</si>
  <si>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</si>
  <si>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</si>
  <si>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</si>
  <si>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</si>
  <si>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</si>
  <si>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</si>
  <si>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</si>
  <si>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</si>
  <si>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</si>
  <si>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</si>
  <si>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</si>
  <si>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</si>
  <si>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</si>
  <si>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</si>
  <si>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</si>
  <si>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</si>
  <si>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</si>
  <si>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</si>
  <si>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</si>
  <si>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</si>
  <si>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</si>
  <si>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</si>
  <si>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</si>
  <si>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</si>
  <si>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</si>
  <si>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</si>
  <si>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</si>
  <si>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</si>
  <si>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</si>
  <si>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</si>
  <si>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</si>
  <si>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</si>
  <si>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</si>
  <si>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</si>
  <si>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</si>
  <si>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</si>
  <si>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</si>
  <si>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</si>
  <si>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</si>
  <si>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</si>
  <si>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</si>
  <si>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</si>
  <si>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</si>
  <si>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</si>
  <si>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</si>
  <si>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</si>
  <si>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</si>
  <si>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</si>
  <si>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</si>
  <si>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</si>
  <si>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</si>
  <si>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</si>
  <si>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</si>
  <si>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</si>
  <si>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</si>
  <si>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</si>
  <si>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</si>
  <si>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</si>
  <si>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</si>
  <si>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</si>
  <si>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</si>
  <si>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</si>
  <si>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</si>
  <si>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</si>
  <si>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</si>
  <si>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</si>
  <si>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</si>
  <si>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</si>
  <si>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</si>
  <si>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</si>
  <si>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</si>
  <si>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</si>
  <si>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</si>
  <si>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</si>
  <si>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</si>
  <si>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</si>
  <si>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</si>
  <si>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</si>
  <si>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</si>
  <si>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</si>
  <si>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</si>
  <si>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</si>
  <si>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</si>
  <si>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</si>
  <si>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</si>
  <si>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</si>
  <si>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</si>
  <si>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</si>
  <si>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</si>
  <si>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</si>
  <si>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</si>
  <si>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</si>
  <si>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</si>
  <si>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</si>
  <si>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</si>
  <si>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</si>
  <si>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</si>
  <si>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</si>
  <si>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</si>
  <si>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</si>
  <si>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</si>
  <si>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</si>
  <si>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</si>
  <si>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</si>
  <si>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</si>
  <si>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</si>
  <si>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</si>
  <si>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</si>
  <si>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</si>
  <si>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</si>
  <si>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</si>
  <si>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</si>
  <si>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</si>
  <si>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</si>
  <si>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</si>
  <si>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</si>
  <si>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</si>
  <si>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</si>
  <si>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</si>
  <si>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</si>
  <si>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</si>
  <si>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</si>
  <si>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</si>
  <si>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</si>
  <si>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</si>
  <si>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</si>
  <si>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</si>
  <si>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</si>
  <si>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</si>
  <si>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</si>
  <si>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</si>
  <si>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</si>
  <si>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</si>
  <si>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</si>
  <si>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</si>
  <si>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</si>
  <si>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</si>
  <si>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</si>
  <si>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</si>
  <si>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</si>
  <si>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</si>
  <si>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</si>
  <si>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</si>
  <si>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</si>
  <si>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</si>
  <si>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</si>
  <si>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</si>
  <si>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</si>
  <si>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</si>
  <si>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</si>
  <si>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</si>
  <si>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</si>
  <si>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</si>
  <si>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</si>
  <si>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</si>
  <si>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</si>
  <si>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</si>
  <si>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</si>
  <si>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</si>
  <si>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</si>
  <si>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</si>
  <si>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</si>
  <si>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</si>
  <si>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</si>
  <si>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</si>
  <si>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</si>
  <si>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</si>
  <si>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</si>
  <si>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</si>
  <si>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</si>
  <si>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</si>
  <si>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</si>
  <si>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</si>
  <si>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</si>
  <si>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</si>
  <si>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</si>
  <si>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</si>
  <si>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</si>
  <si>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</si>
  <si>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</si>
  <si>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</si>
  <si>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</si>
  <si>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</si>
  <si>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</si>
  <si>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</si>
  <si>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</si>
  <si>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</si>
  <si>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</si>
  <si>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</si>
  <si>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</si>
  <si>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</si>
  <si>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</si>
  <si>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</si>
  <si>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</si>
  <si>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</si>
  <si>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</si>
  <si>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</si>
  <si>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</si>
  <si>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</si>
  <si>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</si>
  <si>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</si>
  <si>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</si>
  <si>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</si>
  <si>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</si>
  <si>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</si>
  <si>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</si>
  <si>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</si>
  <si>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</si>
  <si>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</si>
  <si>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</si>
  <si>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</si>
  <si>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</si>
  <si>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</si>
  <si>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</si>
  <si>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</si>
  <si>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</si>
  <si>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</si>
  <si>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</si>
  <si>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</si>
  <si>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</si>
  <si>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</si>
  <si>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</si>
  <si>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</si>
  <si>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</si>
  <si>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</si>
  <si>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</si>
  <si>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</si>
  <si>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</si>
  <si>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</si>
  <si>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</si>
  <si>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</si>
  <si>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</si>
  <si>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</si>
  <si>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</si>
  <si>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</si>
  <si>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</si>
  <si>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</si>
  <si>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</si>
  <si>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</si>
  <si>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</si>
  <si>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</si>
  <si>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</si>
  <si>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</si>
  <si>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</si>
  <si>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</si>
  <si>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</si>
  <si>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</si>
  <si>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</si>
  <si>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</si>
  <si>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</si>
  <si>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</si>
  <si>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</si>
  <si>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</si>
  <si>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</si>
  <si>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</si>
  <si>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</si>
  <si>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</si>
  <si>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</si>
  <si>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</si>
  <si>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</si>
  <si>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</si>
  <si>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</si>
  <si>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</si>
  <si>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</si>
  <si>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</si>
  <si>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</si>
  <si>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</si>
  <si>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</si>
  <si>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</si>
  <si>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</si>
  <si>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</si>
  <si>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</si>
  <si>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</si>
  <si>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</si>
  <si>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</si>
  <si>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</si>
  <si>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</si>
  <si>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</si>
  <si>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</si>
  <si>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</si>
  <si>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</si>
  <si>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</si>
  <si>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</si>
  <si>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</si>
  <si>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</si>
  <si>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</si>
  <si>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</si>
  <si>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</si>
  <si>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</si>
  <si>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</si>
  <si>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</si>
  <si>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</si>
  <si>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</si>
  <si>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</si>
  <si>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</si>
  <si>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</si>
  <si>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</si>
  <si>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</si>
  <si>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</si>
  <si>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</si>
  <si>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</si>
  <si>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</si>
  <si>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</si>
  <si>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</si>
  <si>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</si>
  <si>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</si>
  <si>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</si>
  <si>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</si>
  <si>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</si>
  <si>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</si>
  <si>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</si>
  <si>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</si>
  <si>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</si>
  <si>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</si>
  <si>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</si>
  <si>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</si>
  <si>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</si>
  <si>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</si>
  <si>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</si>
  <si>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</si>
  <si>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</si>
  <si>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</si>
  <si>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</si>
  <si>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</si>
  <si>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</si>
  <si>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</si>
  <si>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</si>
  <si>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</si>
  <si>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</si>
  <si>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</si>
  <si>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</si>
  <si>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</si>
  <si>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</si>
  <si>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</si>
  <si>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</si>
  <si>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</si>
  <si>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</si>
  <si>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</si>
  <si>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</si>
  <si>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</si>
  <si>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</si>
  <si>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</si>
  <si>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</si>
  <si>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</si>
  <si>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</si>
  <si>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</si>
  <si>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</si>
  <si>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</si>
  <si>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</si>
  <si>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</si>
  <si>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</si>
  <si>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</si>
  <si>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</si>
  <si>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</si>
  <si>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</si>
  <si>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</si>
  <si>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</si>
  <si>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</si>
  <si>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</si>
  <si>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</si>
  <si>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</si>
  <si>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</si>
  <si>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</si>
  <si>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</si>
  <si>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</si>
  <si>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</si>
  <si>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</si>
  <si>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</si>
  <si>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</si>
  <si>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</si>
  <si>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</si>
  <si>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</si>
  <si>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</si>
  <si>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</si>
  <si>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</si>
  <si>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</si>
  <si>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</si>
  <si>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</si>
  <si>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</si>
  <si>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</si>
  <si>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</si>
  <si>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</si>
  <si>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</si>
  <si>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</si>
  <si>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</si>
  <si>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</si>
  <si>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</si>
  <si>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</si>
  <si>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</si>
  <si>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</si>
  <si>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</si>
  <si>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</si>
  <si>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</si>
  <si>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</si>
  <si>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</si>
  <si>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</si>
  <si>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</si>
  <si>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</si>
  <si>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</si>
  <si>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</si>
  <si>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</si>
  <si>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</si>
  <si>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</si>
  <si>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</si>
  <si>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</si>
  <si>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</si>
  <si>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</si>
  <si>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</si>
  <si>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</si>
  <si>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</si>
  <si>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</si>
  <si>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</si>
  <si>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</si>
  <si>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</si>
  <si>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</si>
  <si>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</si>
  <si>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</si>
  <si>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</si>
  <si>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</si>
  <si>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</si>
  <si>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</si>
  <si>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</si>
  <si>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</si>
  <si>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</si>
  <si>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</si>
  <si>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</si>
  <si>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</si>
  <si>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</si>
  <si>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</si>
  <si>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</si>
  <si>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</si>
  <si>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</si>
  <si>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</si>
  <si>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</si>
  <si>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</si>
  <si>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</si>
  <si>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</si>
  <si>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</si>
  <si>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</si>
  <si>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</si>
  <si>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</si>
  <si>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</si>
  <si>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</si>
  <si>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</si>
  <si>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</si>
  <si>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</si>
  <si>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</si>
  <si>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</si>
  <si>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</si>
  <si>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</si>
  <si>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</si>
  <si>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</si>
  <si>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</si>
  <si>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</si>
  <si>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</si>
  <si>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</si>
  <si>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</si>
  <si>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</si>
  <si>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</si>
  <si>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</si>
  <si>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</si>
  <si>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</si>
  <si>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</si>
  <si>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</si>
  <si>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</si>
  <si>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</si>
  <si>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</si>
  <si>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</si>
  <si>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</si>
  <si>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</si>
  <si>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</si>
  <si>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</si>
  <si>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</si>
  <si>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</si>
  <si>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</si>
  <si>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</si>
  <si>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</si>
  <si>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</si>
  <si>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</si>
  <si>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</si>
  <si>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</si>
  <si>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</si>
  <si>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</si>
  <si>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</si>
  <si>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</si>
  <si>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</si>
  <si>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</si>
  <si>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</si>
  <si>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</si>
  <si>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</si>
  <si>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</si>
  <si>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</si>
  <si>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</si>
  <si>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</si>
  <si>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</si>
  <si>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</si>
  <si>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</si>
  <si>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</si>
  <si>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</si>
  <si>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</si>
  <si>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</si>
  <si>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</si>
  <si>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</si>
  <si>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</si>
  <si>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</si>
  <si>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</si>
  <si>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</si>
  <si>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</si>
  <si>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</si>
  <si>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</si>
  <si>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</si>
  <si>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</si>
  <si>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</si>
  <si>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</si>
  <si>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</si>
  <si>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</si>
  <si>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</si>
  <si>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</si>
  <si>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</si>
  <si>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</si>
  <si>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</si>
  <si>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</si>
  <si>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</si>
  <si>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</si>
  <si>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</si>
  <si>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</si>
  <si>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</si>
  <si>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</si>
  <si>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</si>
  <si>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</si>
  <si>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</si>
  <si>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</si>
  <si>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</si>
  <si>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</si>
  <si>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</si>
  <si>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</si>
  <si>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</si>
  <si>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</si>
  <si>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</si>
  <si>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</si>
  <si>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</si>
  <si>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</si>
  <si>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</si>
  <si>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</si>
  <si>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</si>
  <si>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</si>
  <si>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</si>
  <si>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</si>
  <si>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</si>
  <si>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</si>
  <si>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</si>
  <si>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</si>
  <si>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</si>
  <si>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</si>
  <si>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</si>
  <si>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</si>
  <si>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</si>
  <si>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</si>
  <si>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</si>
  <si>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</si>
  <si>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</si>
  <si>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</si>
  <si>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</si>
  <si>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</si>
  <si>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</si>
  <si>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</si>
  <si>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</si>
  <si>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</si>
  <si>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</si>
  <si>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</si>
  <si>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</si>
  <si>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</si>
  <si>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</si>
  <si>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</si>
  <si>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</si>
  <si>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</si>
  <si>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</si>
  <si>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</si>
  <si>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</si>
  <si>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</si>
  <si>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</si>
  <si>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</si>
  <si>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</si>
  <si>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</si>
  <si>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</si>
  <si>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</si>
  <si>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</si>
  <si>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</si>
  <si>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</si>
  <si>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</si>
  <si>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</si>
  <si>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</si>
  <si>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</si>
  <si>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</si>
  <si>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</si>
  <si>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</si>
  <si>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</si>
  <si>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</si>
  <si>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</si>
  <si>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</si>
  <si>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</si>
  <si>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</si>
  <si>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</si>
  <si>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</si>
  <si>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</si>
  <si>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</si>
  <si>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</si>
  <si>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</si>
  <si>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</si>
  <si>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</si>
  <si>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</si>
  <si>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</si>
  <si>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</si>
  <si>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</si>
  <si>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</si>
  <si>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</si>
  <si>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</si>
  <si>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</si>
  <si>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</si>
  <si>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</si>
  <si>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</si>
  <si>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</si>
  <si>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</si>
  <si>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</si>
  <si>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</si>
  <si>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</si>
  <si>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</si>
  <si>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</si>
  <si>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</si>
  <si>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</si>
  <si>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</si>
  <si>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</si>
  <si>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</si>
  <si>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</si>
  <si>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</si>
  <si>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</si>
  <si>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</si>
  <si>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</si>
  <si>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</si>
  <si>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</si>
  <si>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</si>
  <si>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</si>
  <si>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</si>
  <si>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</si>
  <si>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</si>
  <si>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</si>
  <si>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</si>
  <si>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</si>
  <si>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</si>
  <si>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</si>
  <si>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</si>
  <si>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</si>
  <si>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</si>
  <si>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</si>
  <si>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</si>
  <si>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</si>
  <si>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</si>
  <si>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</si>
  <si>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</si>
  <si>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</si>
  <si>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</si>
  <si>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</si>
  <si>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</si>
  <si>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</si>
  <si>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</si>
  <si>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</si>
  <si>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</si>
  <si>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</si>
  <si>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</si>
  <si>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</si>
  <si>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</si>
  <si>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</si>
  <si>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</si>
  <si>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</si>
  <si>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</si>
  <si>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</si>
  <si>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</si>
  <si>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</si>
  <si>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</si>
  <si>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</si>
  <si>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</si>
  <si>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</si>
  <si>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</si>
  <si>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</si>
  <si>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</si>
  <si>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</si>
  <si>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</si>
  <si>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</si>
  <si>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</si>
  <si>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</si>
  <si>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</si>
  <si>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</si>
  <si>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</si>
  <si>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</si>
  <si>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</si>
  <si>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</si>
  <si>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</si>
  <si>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</si>
  <si>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</si>
  <si>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</si>
  <si>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</si>
  <si>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</si>
  <si>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</si>
  <si>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</si>
  <si>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</si>
  <si>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</si>
  <si>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</si>
  <si>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</si>
  <si>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</si>
  <si>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</si>
  <si>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</si>
  <si>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</si>
  <si>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</si>
  <si>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</si>
  <si>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</si>
  <si>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</si>
  <si>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</si>
  <si>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</si>
  <si>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</si>
  <si>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</si>
  <si>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</si>
  <si>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</si>
  <si>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</si>
  <si>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</si>
  <si>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</si>
  <si>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</si>
  <si>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</si>
  <si>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</si>
  <si>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</si>
  <si>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</si>
  <si>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</si>
  <si>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</si>
  <si>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</si>
  <si>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</si>
  <si>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</si>
  <si>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</si>
  <si>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</si>
  <si>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</si>
  <si>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</si>
  <si>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</si>
  <si>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</si>
  <si>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</si>
  <si>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</si>
  <si>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</si>
  <si>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</si>
  <si>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</si>
  <si>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</si>
  <si>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</si>
  <si>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</si>
  <si>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</si>
  <si>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</si>
  <si>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</si>
  <si>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</si>
  <si>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</si>
  <si>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</si>
  <si>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</si>
  <si>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</si>
  <si>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</si>
  <si>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</si>
  <si>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</si>
  <si>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</si>
  <si>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</si>
  <si>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</si>
  <si>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</si>
  <si>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</si>
  <si>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</si>
  <si>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</si>
  <si>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</si>
  <si>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</si>
  <si>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</si>
  <si>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</si>
  <si>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</si>
  <si>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</si>
  <si>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</si>
  <si>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</si>
  <si>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</si>
  <si>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</si>
  <si>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</si>
  <si>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</si>
  <si>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</si>
  <si>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</si>
  <si>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</si>
  <si>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</si>
  <si>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</si>
  <si>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</si>
  <si>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</si>
  <si>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</si>
  <si>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</si>
  <si>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</si>
  <si>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</si>
  <si>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</si>
  <si>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</si>
  <si>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</si>
  <si>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</si>
  <si>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</si>
  <si>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</si>
  <si>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</si>
  <si>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</si>
  <si>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</si>
  <si>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</si>
  <si>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</si>
  <si>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</si>
  <si>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</si>
  <si>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</si>
  <si>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</si>
  <si>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</si>
  <si>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</si>
  <si>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</si>
  <si>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</si>
  <si>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</si>
  <si>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</si>
  <si>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</si>
  <si>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</si>
  <si>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</si>
  <si>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</si>
  <si>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</si>
  <si>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</si>
  <si>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</si>
  <si>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</si>
  <si>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</si>
  <si>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</si>
  <si>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</si>
  <si>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</si>
  <si>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</si>
  <si>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</si>
  <si>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</si>
  <si>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</si>
  <si>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</si>
  <si>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</si>
  <si>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</si>
  <si>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</si>
  <si>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</si>
  <si>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</si>
  <si>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</si>
  <si>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</si>
  <si>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</si>
  <si>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</si>
  <si>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</si>
  <si>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</si>
  <si>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</si>
  <si>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</si>
  <si>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</si>
  <si>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</si>
  <si>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</si>
  <si>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</si>
  <si>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</si>
  <si>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</si>
  <si>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</si>
  <si>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</si>
  <si>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</si>
  <si>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</si>
  <si>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</si>
  <si>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</si>
  <si>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</si>
  <si>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</si>
  <si>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</si>
  <si>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</si>
  <si>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</si>
  <si>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</si>
  <si>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</si>
  <si>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</si>
  <si>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</si>
  <si>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</si>
  <si>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</si>
  <si>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</si>
  <si>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</si>
  <si>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</si>
  <si>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</si>
  <si>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</si>
  <si>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</si>
  <si>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</si>
  <si>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</si>
  <si>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</si>
  <si>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</si>
  <si>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</si>
  <si>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</si>
  <si>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</si>
  <si>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</si>
  <si>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</si>
  <si>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</si>
  <si>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</si>
  <si>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</si>
  <si>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</si>
  <si>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</si>
  <si>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</si>
  <si>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</si>
  <si>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</si>
  <si>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</si>
  <si>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</si>
  <si>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</si>
  <si>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</si>
  <si>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</si>
  <si>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</si>
  <si>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</si>
  <si>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</si>
  <si>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</si>
  <si>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</si>
  <si>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</si>
  <si>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</si>
  <si>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</si>
  <si>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</si>
  <si>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</si>
  <si>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</si>
  <si>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</si>
  <si>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</si>
  <si>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</si>
  <si>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</si>
  <si>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</si>
  <si>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</si>
  <si>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</si>
  <si>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</si>
  <si>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</si>
  <si>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</si>
  <si>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</si>
  <si>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</si>
  <si>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</si>
  <si>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</si>
  <si>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</si>
  <si>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</si>
  <si>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</si>
  <si>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</si>
  <si>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</si>
  <si>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</si>
  <si>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</si>
  <si>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</si>
  <si>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</si>
  <si>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</si>
  <si>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</si>
  <si>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</si>
  <si>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</si>
  <si>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</si>
  <si>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</si>
  <si>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</si>
  <si>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</si>
  <si>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</si>
  <si>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</si>
  <si>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</si>
  <si>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</si>
  <si>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</si>
  <si>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</si>
  <si>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</si>
  <si>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</si>
  <si>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</si>
  <si>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</si>
  <si>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</si>
  <si>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</si>
  <si>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</si>
  <si>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</si>
  <si>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</si>
  <si>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</si>
  <si>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</si>
  <si>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</si>
  <si>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</si>
  <si>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</si>
  <si>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</si>
  <si>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</si>
  <si>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</si>
  <si>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</si>
  <si>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</si>
  <si>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</si>
  <si>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</si>
  <si>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</si>
  <si>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</si>
  <si>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</si>
  <si>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</si>
  <si>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</si>
  <si>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</si>
  <si>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</si>
  <si>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</si>
  <si>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</si>
  <si>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</si>
  <si>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</si>
  <si>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</si>
  <si>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</si>
  <si>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</si>
  <si>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</si>
  <si>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</si>
  <si>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</si>
  <si>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</si>
  <si>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</si>
  <si>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</si>
  <si>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</si>
  <si>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</si>
  <si>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</si>
  <si>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</si>
  <si>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</si>
  <si>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</si>
  <si>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</si>
  <si>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</si>
  <si>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</si>
  <si>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</si>
  <si>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</si>
  <si>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</si>
  <si>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</si>
  <si>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</si>
  <si>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</si>
  <si>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</si>
  <si>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</si>
  <si>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</si>
  <si>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</si>
  <si>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</si>
  <si>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</si>
  <si>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</si>
  <si>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</si>
  <si>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</si>
  <si>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</si>
  <si>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</si>
  <si>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</si>
  <si>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</si>
  <si>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</si>
  <si>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</si>
  <si>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</si>
  <si>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</si>
  <si>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</si>
  <si>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</si>
  <si>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</si>
  <si>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</si>
  <si>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</si>
  <si>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</si>
  <si>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</si>
  <si>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</si>
  <si>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</si>
  <si>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</si>
  <si>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</si>
  <si>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</si>
  <si>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</si>
  <si>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</si>
  <si>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</si>
  <si>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</si>
  <si>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</si>
  <si>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</si>
  <si>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</si>
  <si>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</si>
  <si>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</si>
  <si>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</si>
  <si>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</si>
  <si>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</si>
  <si>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</si>
  <si>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</si>
  <si>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</si>
  <si>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</si>
  <si>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</si>
  <si>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</si>
  <si>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</si>
  <si>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</si>
  <si>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</si>
  <si>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</si>
  <si>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</si>
  <si>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</si>
  <si>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</si>
  <si>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</si>
  <si>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</si>
  <si>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</si>
  <si>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</si>
  <si>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</si>
  <si>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</si>
  <si>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</si>
  <si>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</si>
  <si>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</si>
  <si>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</si>
  <si>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</si>
  <si>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</si>
  <si>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</si>
  <si>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</si>
  <si>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</si>
  <si>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</si>
  <si>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</si>
  <si>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</si>
  <si>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</si>
  <si>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</si>
  <si>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</si>
  <si>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</si>
  <si>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</si>
  <si>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</si>
  <si>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</si>
  <si>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</si>
  <si>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</si>
  <si>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</si>
  <si>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</si>
  <si>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</si>
  <si>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</si>
  <si>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</si>
  <si>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</si>
  <si>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</si>
  <si>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</si>
  <si>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</si>
  <si>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</si>
  <si>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</si>
  <si>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</si>
  <si>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</si>
  <si>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</si>
  <si>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</si>
  <si>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</si>
  <si>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</si>
  <si>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</si>
  <si>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</si>
  <si>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</si>
  <si>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</si>
  <si>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</si>
  <si>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</si>
  <si>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</si>
  <si>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</si>
  <si>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</si>
  <si>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</si>
  <si>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</si>
  <si>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</si>
  <si>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</si>
  <si>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</si>
  <si>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</si>
  <si>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</si>
  <si>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</si>
  <si>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</si>
  <si>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</si>
  <si>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</si>
  <si>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</si>
  <si>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</si>
  <si>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</si>
  <si>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</si>
  <si>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</si>
  <si>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</si>
  <si>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</si>
  <si>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</si>
  <si>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</si>
  <si>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</si>
  <si>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</si>
  <si>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</si>
  <si>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</si>
  <si>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</si>
  <si>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</si>
  <si>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</si>
  <si>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</si>
  <si>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</si>
  <si>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</si>
  <si>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</si>
  <si>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</si>
  <si>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</si>
  <si>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</si>
  <si>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</si>
  <si>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</si>
  <si>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</si>
  <si>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</si>
  <si>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</si>
  <si>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</si>
  <si>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</si>
  <si>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</si>
  <si>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</si>
  <si>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</si>
  <si>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</si>
  <si>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</si>
  <si>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</si>
  <si>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</si>
  <si>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</si>
  <si>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</si>
  <si>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</si>
  <si>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</si>
  <si>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</si>
  <si>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</si>
  <si>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</si>
  <si>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</si>
  <si>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</si>
  <si>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</si>
  <si>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</si>
  <si>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</si>
  <si>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</si>
  <si>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</si>
  <si>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</si>
  <si>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</si>
  <si>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</si>
  <si>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</si>
  <si>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</si>
  <si>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</si>
  <si>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</si>
  <si>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</si>
  <si>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</si>
  <si>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</si>
  <si>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</si>
  <si>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</si>
  <si>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</si>
  <si>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</si>
  <si>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</si>
  <si>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</si>
  <si>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</si>
  <si>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</si>
  <si>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</si>
  <si>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</si>
  <si>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</si>
  <si>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</si>
  <si>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</si>
  <si>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</si>
  <si>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</si>
  <si>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</si>
  <si>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</si>
  <si>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</si>
  <si>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</si>
  <si>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</si>
  <si>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</si>
  <si>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</si>
  <si>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</si>
  <si>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</si>
  <si>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</si>
  <si>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</si>
  <si>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</si>
  <si>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</si>
  <si>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</si>
  <si>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</si>
  <si>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</si>
  <si>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</si>
  <si>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</si>
  <si>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</si>
  <si>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</si>
  <si>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</si>
  <si>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</si>
  <si>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</si>
  <si>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</si>
  <si>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</si>
  <si>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</si>
  <si>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</si>
  <si>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</si>
  <si>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</si>
  <si>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</si>
  <si>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</si>
  <si>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</si>
  <si>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</si>
  <si>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</si>
  <si>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</si>
  <si>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</si>
  <si>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</si>
  <si>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</si>
  <si>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</si>
  <si>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</si>
  <si>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</si>
  <si>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</si>
  <si>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</si>
  <si>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</si>
  <si>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</si>
  <si>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</si>
  <si>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</si>
  <si>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</si>
  <si>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</si>
  <si>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</si>
  <si>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</si>
  <si>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</si>
  <si>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</si>
  <si>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</si>
  <si>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</si>
  <si>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</si>
  <si>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</si>
  <si>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</si>
  <si>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</si>
  <si>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</si>
  <si>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</si>
  <si>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</si>
  <si>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</si>
  <si>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</si>
  <si>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</si>
  <si>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</si>
  <si>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</si>
  <si>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</si>
  <si>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</si>
  <si>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</si>
  <si>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</si>
  <si>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</si>
  <si>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</si>
  <si>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</si>
  <si>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</si>
  <si>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</si>
  <si>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</si>
  <si>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</si>
  <si>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</si>
  <si>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</si>
  <si>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</si>
  <si>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</si>
  <si>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</si>
  <si>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</si>
  <si>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</si>
  <si>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</si>
  <si>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</si>
  <si>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</si>
  <si>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</si>
  <si>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</si>
  <si>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</si>
  <si>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</si>
  <si>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</si>
  <si>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</si>
  <si>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</si>
  <si>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</si>
  <si>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</si>
  <si>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</si>
  <si>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</si>
  <si>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</si>
  <si>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</si>
  <si>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</si>
  <si>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</si>
  <si>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</si>
  <si>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</si>
  <si>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</si>
  <si>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</si>
  <si>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</si>
  <si>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</si>
  <si>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</si>
  <si>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</si>
  <si>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</si>
  <si>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</si>
  <si>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</si>
  <si>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</si>
  <si>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</si>
  <si>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</si>
  <si>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</si>
  <si>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</si>
  <si>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</si>
  <si>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</si>
  <si>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</si>
  <si>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</si>
  <si>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</si>
  <si>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</si>
  <si>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</si>
  <si>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</si>
  <si>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</si>
  <si>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</si>
  <si>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</si>
  <si>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</si>
  <si>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</si>
  <si>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</si>
  <si>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</si>
  <si>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</si>
  <si>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</si>
  <si>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</si>
  <si>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</si>
  <si>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</si>
  <si>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</si>
  <si>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</si>
  <si>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</si>
  <si>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</si>
  <si>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</si>
  <si>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</si>
  <si>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</si>
  <si>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</si>
  <si>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</si>
  <si>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</si>
  <si>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</si>
  <si>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</si>
  <si>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</si>
  <si>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</si>
  <si>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</si>
  <si>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</si>
  <si>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</si>
  <si>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</si>
  <si>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</si>
  <si>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</si>
  <si>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</si>
  <si>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</si>
  <si>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</si>
  <si>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</si>
  <si>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</si>
  <si>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</si>
  <si>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</si>
  <si>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</si>
  <si>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</si>
  <si>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</si>
  <si>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</si>
  <si>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</si>
  <si>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</si>
  <si>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</si>
  <si>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</si>
  <si>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</si>
  <si>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</si>
  <si>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</si>
  <si>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</si>
  <si>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</si>
  <si>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</si>
  <si>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</si>
  <si>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</si>
  <si>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</si>
  <si>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</si>
  <si>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</si>
  <si>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</si>
  <si>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</si>
  <si>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</si>
  <si>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</si>
  <si>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</si>
  <si>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</si>
  <si>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</si>
  <si>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</si>
  <si>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</si>
  <si>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</si>
  <si>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</si>
  <si>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</si>
  <si>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</si>
  <si>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</si>
  <si>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</si>
  <si>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</si>
  <si>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</si>
  <si>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</si>
  <si>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</si>
  <si>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</si>
  <si>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</si>
  <si>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</si>
  <si>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</si>
  <si>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</si>
  <si>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</si>
  <si>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</si>
  <si>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</si>
  <si>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</si>
  <si>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</si>
  <si>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</si>
  <si>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</si>
  <si>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</si>
  <si>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</si>
  <si>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</si>
  <si>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</si>
  <si>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</si>
  <si>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</si>
  <si>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</si>
  <si>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</si>
  <si>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</si>
  <si>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</si>
  <si>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</si>
  <si>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</si>
  <si>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</si>
  <si>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</si>
  <si>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</si>
  <si>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</si>
  <si>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</si>
  <si>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</si>
  <si>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</si>
  <si>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</si>
  <si>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</si>
  <si>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</si>
  <si>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</si>
  <si>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</si>
  <si>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</si>
  <si>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</si>
  <si>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</si>
  <si>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</si>
  <si>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</si>
  <si>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</si>
  <si>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</si>
  <si>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</si>
  <si>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</si>
  <si>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</si>
  <si>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</si>
  <si>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</si>
  <si>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</si>
  <si>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</si>
  <si>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</si>
  <si>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</si>
  <si>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</si>
  <si>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</si>
  <si>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</si>
  <si>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</si>
  <si>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</si>
  <si>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</si>
  <si>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</si>
  <si>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</si>
  <si>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</si>
  <si>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</si>
  <si>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</si>
  <si>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</si>
  <si>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</si>
  <si>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</si>
  <si>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</si>
  <si>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</si>
  <si>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</si>
  <si>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</si>
  <si>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</si>
  <si>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</si>
  <si>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</si>
  <si>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</si>
  <si>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</si>
  <si>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</si>
  <si>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</si>
  <si>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</si>
  <si>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</si>
  <si>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</si>
  <si>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</si>
  <si>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</si>
  <si>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</si>
  <si>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</si>
  <si>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</si>
  <si>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</si>
  <si>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</si>
  <si>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</si>
  <si>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</si>
  <si>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</si>
  <si>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</si>
  <si>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</si>
  <si>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</si>
  <si>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</si>
  <si>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</si>
  <si>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</si>
  <si>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</si>
  <si>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</si>
  <si>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</si>
  <si>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</si>
  <si>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</si>
  <si>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</si>
  <si>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</si>
  <si>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</si>
  <si>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</si>
  <si>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</si>
  <si>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</si>
  <si>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</si>
  <si>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</si>
  <si>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</si>
  <si>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</si>
  <si>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</si>
  <si>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</si>
  <si>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</si>
  <si>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</si>
  <si>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</si>
  <si>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</si>
  <si>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</si>
  <si>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</si>
  <si>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</si>
  <si>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</si>
  <si>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</si>
  <si>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</si>
  <si>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</si>
  <si>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</si>
  <si>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</si>
  <si>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</si>
  <si>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</si>
  <si>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</si>
  <si>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</si>
  <si>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</si>
  <si>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</si>
  <si>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</si>
  <si>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</si>
  <si>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</si>
  <si>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</si>
  <si>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</si>
  <si>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</si>
  <si>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</si>
  <si>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</si>
  <si>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</si>
  <si>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</si>
  <si>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</si>
  <si>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</si>
  <si>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</si>
  <si>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</si>
  <si>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</si>
  <si>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</si>
  <si>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</si>
  <si>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</si>
  <si>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</si>
  <si>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</si>
  <si>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</si>
  <si>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</si>
  <si>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</si>
  <si>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</si>
  <si>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</si>
  <si>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</si>
  <si>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</si>
  <si>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</si>
  <si>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</si>
  <si>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</si>
  <si>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</si>
  <si>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</si>
  <si>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</si>
  <si>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</si>
  <si>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</si>
  <si>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</si>
  <si>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</si>
  <si>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</si>
  <si>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</si>
  <si>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</si>
  <si>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</si>
  <si>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</si>
  <si>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</si>
  <si>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</si>
  <si>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</si>
  <si>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</si>
  <si>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</si>
  <si>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</si>
  <si>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</si>
  <si>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</si>
  <si>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</si>
  <si>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</si>
  <si>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</si>
  <si>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</si>
  <si>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</si>
  <si>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</si>
  <si>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</si>
  <si>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</si>
  <si>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</si>
  <si>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</si>
  <si>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</si>
  <si>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</si>
  <si>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</si>
  <si>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</si>
  <si>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</si>
  <si>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</si>
  <si>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</si>
  <si>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</si>
  <si>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</si>
  <si>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</si>
  <si>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</si>
  <si>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</si>
  <si>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</si>
  <si>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</si>
  <si>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</si>
  <si>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</si>
  <si>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</si>
  <si>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</si>
  <si>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</si>
  <si>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</si>
  <si>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</si>
  <si>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</si>
  <si>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</si>
  <si>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</si>
  <si>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</si>
  <si>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</si>
  <si>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</si>
  <si>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</si>
  <si>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</si>
  <si>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</si>
  <si>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</si>
  <si>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</si>
  <si>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</si>
  <si>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</si>
  <si>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</si>
  <si>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</si>
  <si>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</si>
  <si>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</si>
  <si>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</si>
  <si>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</si>
  <si>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</si>
  <si>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</si>
  <si>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</si>
  <si>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</si>
  <si>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</si>
  <si>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</si>
  <si>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</si>
  <si>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</si>
  <si>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</si>
  <si>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</si>
  <si>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</si>
  <si>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</si>
  <si>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</si>
  <si>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</si>
  <si>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</si>
  <si>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</si>
  <si>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</si>
  <si>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</si>
  <si>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</si>
  <si>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</si>
  <si>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</si>
  <si>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</si>
  <si>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</si>
  <si>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</si>
  <si>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</si>
  <si>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</si>
  <si>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</si>
  <si>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</si>
  <si>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</si>
  <si>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</si>
  <si>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</si>
  <si>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</si>
  <si>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</si>
  <si>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</si>
  <si>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</si>
  <si>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</si>
  <si>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</si>
  <si>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</si>
  <si>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</si>
  <si>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</si>
  <si>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</si>
  <si>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</si>
  <si>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</si>
  <si>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</si>
  <si>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</si>
  <si>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</si>
  <si>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</si>
  <si>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</si>
  <si>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</si>
  <si>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</si>
  <si>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</si>
  <si>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</si>
  <si>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</si>
  <si>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</si>
  <si>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</si>
  <si>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</si>
  <si>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</si>
  <si>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</si>
  <si>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</si>
  <si>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</si>
  <si>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</si>
  <si>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</si>
  <si>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</si>
  <si>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</si>
  <si>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</si>
  <si>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</si>
  <si>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</si>
  <si>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</si>
  <si>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</si>
  <si>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</si>
  <si>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</si>
  <si>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</si>
  <si>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</si>
  <si>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</si>
  <si>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</si>
  <si>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</si>
  <si>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</si>
  <si>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</si>
  <si>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</si>
  <si>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</si>
  <si>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</si>
  <si>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</si>
  <si>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</si>
  <si>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</si>
  <si>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</si>
  <si>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</si>
  <si>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</si>
  <si>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</si>
  <si>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</si>
  <si>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</si>
  <si>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</si>
  <si>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</si>
  <si>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</si>
  <si>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</si>
  <si>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</si>
  <si>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</si>
  <si>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</si>
  <si>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</si>
  <si>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</si>
  <si>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</si>
  <si>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</si>
  <si>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</si>
  <si>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</si>
  <si>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</si>
  <si>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</si>
  <si>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</si>
  <si>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</si>
  <si>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</si>
  <si>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</si>
  <si>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</si>
  <si>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</si>
  <si>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</si>
  <si>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</si>
  <si>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</si>
  <si>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</si>
  <si>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</si>
  <si>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</si>
  <si>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</si>
  <si>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</si>
  <si>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</si>
  <si>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</si>
  <si>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</si>
  <si>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</si>
  <si>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</si>
  <si>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</si>
  <si>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</si>
  <si>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</si>
  <si>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</si>
  <si>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</si>
  <si>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</si>
  <si>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</si>
  <si>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</si>
  <si>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</si>
  <si>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</si>
  <si>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</si>
  <si>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</si>
  <si>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</si>
  <si>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</si>
  <si>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</si>
  <si>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</si>
  <si>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</si>
  <si>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</si>
  <si>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</si>
  <si>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</si>
  <si>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</si>
  <si>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</si>
  <si>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</si>
  <si>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</si>
  <si>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</si>
  <si>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</si>
  <si>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</si>
  <si>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</si>
  <si>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</si>
  <si>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</si>
  <si>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</si>
  <si>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</si>
  <si>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</si>
  <si>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</si>
  <si>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</si>
  <si>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</si>
  <si>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</si>
  <si>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</si>
  <si>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</si>
  <si>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</si>
  <si>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</si>
  <si>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</si>
  <si>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</si>
  <si>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</si>
  <si>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</si>
  <si>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</si>
  <si>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</si>
  <si>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</si>
  <si>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</si>
  <si>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</si>
  <si>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</si>
  <si>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</si>
  <si>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</si>
  <si>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</si>
  <si>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</si>
  <si>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</si>
  <si>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</si>
  <si>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</si>
  <si>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</si>
  <si>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</si>
  <si>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</si>
  <si>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</si>
  <si>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</si>
  <si>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</si>
  <si>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</si>
  <si>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</si>
  <si>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</si>
  <si>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</si>
  <si>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</si>
  <si>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</si>
  <si>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</si>
  <si>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</si>
  <si>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</si>
  <si>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</si>
  <si>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</si>
  <si>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</si>
  <si>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</si>
  <si>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</si>
  <si>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</si>
  <si>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</si>
  <si>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</si>
  <si>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</si>
  <si>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</si>
  <si>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</si>
  <si>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</si>
  <si>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</si>
  <si>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</si>
  <si>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</si>
  <si>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</si>
  <si>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</si>
  <si>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</si>
  <si>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</si>
  <si>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</si>
  <si>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</si>
  <si>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</si>
  <si>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</si>
  <si>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</si>
  <si>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</si>
  <si>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</si>
  <si>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</si>
  <si>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</si>
  <si>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</si>
  <si>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</si>
  <si>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</si>
  <si>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</si>
  <si>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</si>
  <si>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</si>
  <si>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</si>
  <si>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</si>
  <si>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</si>
  <si>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</si>
  <si>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</si>
  <si>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</si>
  <si>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</si>
  <si>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</si>
  <si>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</si>
  <si>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</si>
  <si>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</si>
  <si>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</si>
  <si>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</si>
  <si>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</si>
  <si>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</si>
  <si>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</si>
  <si>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</si>
  <si>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</si>
  <si>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</si>
  <si>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</si>
  <si>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</si>
  <si>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</si>
  <si>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</si>
  <si>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</si>
  <si>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</si>
  <si>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</si>
  <si>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</si>
  <si>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</si>
  <si>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</si>
  <si>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</si>
  <si>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</si>
  <si>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</si>
  <si>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</si>
  <si>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</si>
  <si>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</si>
  <si>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</si>
  <si>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</si>
  <si>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</si>
  <si>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</si>
  <si>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</si>
  <si>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</si>
  <si>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</si>
  <si>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</si>
  <si>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</si>
  <si>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</si>
  <si>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</si>
  <si>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</si>
  <si>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</si>
  <si>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</si>
  <si>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</si>
  <si>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</si>
  <si>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</si>
  <si>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</si>
  <si>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</si>
  <si>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</si>
  <si>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</si>
  <si>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</si>
  <si>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</si>
  <si>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</si>
  <si>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</si>
  <si>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</si>
  <si>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</si>
  <si>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</si>
  <si>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</si>
  <si>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</si>
  <si>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</si>
  <si>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</si>
  <si>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</si>
  <si>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</si>
  <si>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</si>
  <si>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</si>
  <si>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</si>
  <si>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</si>
  <si>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</si>
  <si>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</si>
  <si>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</si>
  <si>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</si>
  <si>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</si>
  <si>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</si>
  <si>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</si>
  <si>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</si>
  <si>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</si>
  <si>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</si>
  <si>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</si>
  <si>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</si>
  <si>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</si>
  <si>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</si>
  <si>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</si>
  <si>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</si>
  <si>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</si>
  <si>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</si>
  <si>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</si>
  <si>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</si>
  <si>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</si>
  <si>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</si>
  <si>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</si>
  <si>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</si>
  <si>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</si>
  <si>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</si>
  <si>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</si>
  <si>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</si>
  <si>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</si>
  <si>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</si>
  <si>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</si>
  <si>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</si>
  <si>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</si>
  <si>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</si>
  <si>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</si>
  <si>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</si>
  <si>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</si>
  <si>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</si>
  <si>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</si>
  <si>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</si>
  <si>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</si>
  <si>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</si>
  <si>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</si>
  <si>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</si>
  <si>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</si>
  <si>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</si>
  <si>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</si>
  <si>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</si>
  <si>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</si>
  <si>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</si>
  <si>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</si>
  <si>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</si>
  <si>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</si>
  <si>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</si>
  <si>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</si>
  <si>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</si>
  <si>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</si>
  <si>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</si>
  <si>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</si>
  <si>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</si>
  <si>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</si>
  <si>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</si>
  <si>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</si>
  <si>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</si>
  <si>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</si>
  <si>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</si>
  <si>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</si>
  <si>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</si>
  <si>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</si>
  <si>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</si>
  <si>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</si>
  <si>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</si>
  <si>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</si>
  <si>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</si>
  <si>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</si>
  <si>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</si>
  <si>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</si>
  <si>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</si>
  <si>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</si>
  <si>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</si>
  <si>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</si>
  <si>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</si>
  <si>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</si>
  <si>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</si>
  <si>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</si>
  <si>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</si>
  <si>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</si>
  <si>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</si>
  <si>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</si>
  <si>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</si>
  <si>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</si>
  <si>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</si>
  <si>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</si>
  <si>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</si>
  <si>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</si>
  <si>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</si>
  <si>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</si>
  <si>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</si>
  <si>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</si>
  <si>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</si>
  <si>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</si>
  <si>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</si>
  <si>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</si>
  <si>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</si>
  <si>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</si>
  <si>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</si>
  <si>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</si>
  <si>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</si>
  <si>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</si>
  <si>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</si>
  <si>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</si>
  <si>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</si>
  <si>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</si>
  <si>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</si>
  <si>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</si>
  <si>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</si>
  <si>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</si>
  <si>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</si>
  <si>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</si>
  <si>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</si>
  <si>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</si>
  <si>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</si>
  <si>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</si>
  <si>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</si>
  <si>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</si>
  <si>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</si>
  <si>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</si>
  <si>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</si>
  <si>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</si>
  <si>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</si>
  <si>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</si>
  <si>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</si>
  <si>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</si>
  <si>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</si>
  <si>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</si>
  <si>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</si>
  <si>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</si>
  <si>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</si>
  <si>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</si>
  <si>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</si>
  <si>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</si>
  <si>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</si>
  <si>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</si>
  <si>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</si>
  <si>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</si>
  <si>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</si>
  <si>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</si>
  <si>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</si>
  <si>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</si>
  <si>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</si>
  <si>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</si>
  <si>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</si>
  <si>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</si>
  <si>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</si>
  <si>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</si>
  <si>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</si>
  <si>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</si>
  <si>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</si>
  <si>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</si>
  <si>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</si>
  <si>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</si>
  <si>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</si>
  <si>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</si>
  <si>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</si>
  <si>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</si>
  <si>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</si>
  <si>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</si>
  <si>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</si>
  <si>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</si>
  <si>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</si>
  <si>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</si>
  <si>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</si>
  <si>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</si>
  <si>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</si>
  <si>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</si>
  <si>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</si>
  <si>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</si>
  <si>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</si>
  <si>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</si>
  <si>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</si>
  <si>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</si>
  <si>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</si>
  <si>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</si>
  <si>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</si>
  <si>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</si>
  <si>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</si>
  <si>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</si>
  <si>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</si>
  <si>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</si>
  <si>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</si>
  <si>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</si>
  <si>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</si>
  <si>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</si>
  <si>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</si>
  <si>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</si>
  <si>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</si>
  <si>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</si>
  <si>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</si>
  <si>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</si>
  <si>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</si>
  <si>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</si>
  <si>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</si>
  <si>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</si>
  <si>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</si>
  <si>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</si>
  <si>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</si>
  <si>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</si>
  <si>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</si>
  <si>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</si>
  <si>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</si>
  <si>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</si>
  <si>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</si>
  <si>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</si>
  <si>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</si>
  <si>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</si>
  <si>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</si>
  <si>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</si>
  <si>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</si>
  <si>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</si>
  <si>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</si>
  <si>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</si>
  <si>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</si>
  <si>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</si>
  <si>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</si>
  <si>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</si>
  <si>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</si>
  <si>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</si>
  <si>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</si>
  <si>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</si>
  <si>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</si>
  <si>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</si>
  <si>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</si>
  <si>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</si>
  <si>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</si>
  <si>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</si>
  <si>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</si>
  <si>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</si>
  <si>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</si>
  <si>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</si>
  <si>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</si>
  <si>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</si>
  <si>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</si>
  <si>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</si>
  <si>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</si>
  <si>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</si>
  <si>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</si>
  <si>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</si>
  <si>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</si>
  <si>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</si>
  <si>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</si>
  <si>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</si>
  <si>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</si>
  <si>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</si>
  <si>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</si>
  <si>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</si>
  <si>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</si>
  <si>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</si>
  <si>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</si>
  <si>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</si>
  <si>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</si>
  <si>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</si>
  <si>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</si>
  <si>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</si>
  <si>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</si>
  <si>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</si>
  <si>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</si>
  <si>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</si>
  <si>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</si>
  <si>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</si>
  <si>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</si>
  <si>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</si>
  <si>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</si>
  <si>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</si>
  <si>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</si>
  <si>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</si>
  <si>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</si>
  <si>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</si>
  <si>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</si>
  <si>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</si>
  <si>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</si>
  <si>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</si>
  <si>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</si>
  <si>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</si>
  <si>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</si>
  <si>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</si>
  <si>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</si>
  <si>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</si>
  <si>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</si>
  <si>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</si>
  <si>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</si>
  <si>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</si>
  <si>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</si>
  <si>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</si>
  <si>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</si>
  <si>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</si>
  <si>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</si>
  <si>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</si>
  <si>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</si>
  <si>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</si>
  <si>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</si>
  <si>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</si>
  <si>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</si>
  <si>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</si>
  <si>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</si>
  <si>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</si>
  <si>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</si>
  <si>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</si>
  <si>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</si>
  <si>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</si>
  <si>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</si>
  <si>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</si>
  <si>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</si>
  <si>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</si>
  <si>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</si>
  <si>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</si>
  <si>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</si>
  <si>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</si>
  <si>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</si>
  <si>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</si>
  <si>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</si>
  <si>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</si>
  <si>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</si>
  <si>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</si>
  <si>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</si>
  <si>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</si>
  <si>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</si>
  <si>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</si>
  <si>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</si>
  <si>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</si>
  <si>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</si>
  <si>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</si>
  <si>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</si>
  <si>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</si>
  <si>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</si>
  <si>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</si>
  <si>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</si>
  <si>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</si>
  <si>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</si>
  <si>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</si>
  <si>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</si>
  <si>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</si>
  <si>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</si>
  <si>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</si>
  <si>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</si>
  <si>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</si>
  <si>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</si>
  <si>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</si>
  <si>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</si>
  <si>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</si>
  <si>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</si>
  <si>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</si>
  <si>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</si>
  <si>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</si>
  <si>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</si>
  <si>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</si>
  <si>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</si>
  <si>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</si>
  <si>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</si>
  <si>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</si>
  <si>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</si>
  <si>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</si>
  <si>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</si>
  <si>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</si>
  <si>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</si>
  <si>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</si>
  <si>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</si>
  <si>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</si>
  <si>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</si>
  <si>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</si>
  <si>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</si>
  <si>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</si>
  <si>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</si>
  <si>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</si>
  <si>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</si>
  <si>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</si>
  <si>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</si>
  <si>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</si>
  <si>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</si>
  <si>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</si>
  <si>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</si>
  <si>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</si>
  <si>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</si>
  <si>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</si>
  <si>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</si>
  <si>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</si>
  <si>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</si>
  <si>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</si>
  <si>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</si>
  <si>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</si>
  <si>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</si>
  <si>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</si>
  <si>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</si>
  <si>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</si>
  <si>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</si>
  <si>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</si>
  <si>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</si>
  <si>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</si>
  <si>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</si>
  <si>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</si>
  <si>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</si>
  <si>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</si>
  <si>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</si>
  <si>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</si>
  <si>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</si>
  <si>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</si>
  <si>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</si>
  <si>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</si>
  <si>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</si>
  <si>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</si>
  <si>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</si>
  <si>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</si>
  <si>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</si>
  <si>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</si>
  <si>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</si>
  <si>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</si>
  <si>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</si>
  <si>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</si>
  <si>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</si>
  <si>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</si>
  <si>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</si>
  <si>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</si>
  <si>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</si>
  <si>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</si>
  <si>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</si>
  <si>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</si>
  <si>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</si>
  <si>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</si>
  <si>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</si>
  <si>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</si>
  <si>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</si>
  <si>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</si>
  <si>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</si>
  <si>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</si>
  <si>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</si>
  <si>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</si>
  <si>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</si>
  <si>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</si>
  <si>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</si>
  <si>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</si>
  <si>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</si>
  <si>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</si>
  <si>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</si>
  <si>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</si>
  <si>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</si>
  <si>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</si>
  <si>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</si>
  <si>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</si>
  <si>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</si>
  <si>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</si>
  <si>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</si>
  <si>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</si>
  <si>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</si>
  <si>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</si>
  <si>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</si>
  <si>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</si>
  <si>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</si>
  <si>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</si>
  <si>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</si>
  <si>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</si>
  <si>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</si>
  <si>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</si>
  <si>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</si>
  <si>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</si>
  <si>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</si>
  <si>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</si>
  <si>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</si>
  <si>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</si>
  <si>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</si>
  <si>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</si>
  <si>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</si>
  <si>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</si>
  <si>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</si>
  <si>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</si>
  <si>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</si>
  <si>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</si>
  <si>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</si>
  <si>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</si>
  <si>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</si>
  <si>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</si>
  <si>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</si>
  <si>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</si>
  <si>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</si>
  <si>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</si>
  <si>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</si>
  <si>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</si>
  <si>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</si>
  <si>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</si>
  <si>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</si>
  <si>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</si>
  <si>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</si>
  <si>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</si>
  <si>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</si>
  <si>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</si>
  <si>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</si>
  <si>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</si>
  <si>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</si>
  <si>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</si>
  <si>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</si>
  <si>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</si>
  <si>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</si>
  <si>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</si>
  <si>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</si>
  <si>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</si>
  <si>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</si>
  <si>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</si>
  <si>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</si>
  <si>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</si>
  <si>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</si>
  <si>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</si>
  <si>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</si>
  <si>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</si>
  <si>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</si>
  <si>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</si>
  <si>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</si>
  <si>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</si>
  <si>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</si>
  <si>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</si>
  <si>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</si>
  <si>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</si>
  <si>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</si>
  <si>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</si>
  <si>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</si>
  <si>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</si>
  <si>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</si>
  <si>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</si>
  <si>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</si>
  <si>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</si>
  <si>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</si>
  <si>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</si>
  <si>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</si>
  <si>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</si>
  <si>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</si>
  <si>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</si>
  <si>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</si>
  <si>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</si>
  <si>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</si>
  <si>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</si>
  <si>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</si>
  <si>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</si>
  <si>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</si>
  <si>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</si>
  <si>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</si>
  <si>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</si>
  <si>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</si>
  <si>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</si>
  <si>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</si>
  <si>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</si>
  <si>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</si>
  <si>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</si>
  <si>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</si>
  <si>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</si>
  <si>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</si>
  <si>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</si>
  <si>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</si>
  <si>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</si>
  <si>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</si>
  <si>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</si>
  <si>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</si>
  <si>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</si>
  <si>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</si>
  <si>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</si>
  <si>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</si>
  <si>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</si>
  <si>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</si>
  <si>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</si>
  <si>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</si>
  <si>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</si>
  <si>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</si>
  <si>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</si>
  <si>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</si>
  <si>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</si>
  <si>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</si>
  <si>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</si>
  <si>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</si>
  <si>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</si>
  <si>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</si>
  <si>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</si>
  <si>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</si>
  <si>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</si>
  <si>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</si>
  <si>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</si>
  <si>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</si>
  <si>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</si>
  <si>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</si>
  <si>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</si>
  <si>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</si>
  <si>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</si>
  <si>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</si>
  <si>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</si>
  <si>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</si>
  <si>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</si>
  <si>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</si>
  <si>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</si>
  <si>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</si>
  <si>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</si>
  <si>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</si>
  <si>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</si>
  <si>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</si>
  <si>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</si>
  <si>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</si>
  <si>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</si>
  <si>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</si>
  <si>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</si>
  <si>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</si>
  <si>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</si>
  <si>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</si>
  <si>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</si>
  <si>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</si>
  <si>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</si>
  <si>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</si>
  <si>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</si>
  <si>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</si>
  <si>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</si>
  <si>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</si>
  <si>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</si>
  <si>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</si>
  <si>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</si>
  <si>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</si>
  <si>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</si>
  <si>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</si>
  <si>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</si>
  <si>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</si>
  <si>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</si>
  <si>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</si>
  <si>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</si>
  <si>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</si>
  <si>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</si>
  <si>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</si>
  <si>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</si>
  <si>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</si>
  <si>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</si>
  <si>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</si>
  <si>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</si>
  <si>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</si>
  <si>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</si>
  <si>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</si>
  <si>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</si>
  <si>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</si>
  <si>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</si>
  <si>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</si>
  <si>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</si>
  <si>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</si>
  <si>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</si>
  <si>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</si>
  <si>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</si>
  <si>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</si>
  <si>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</si>
  <si>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</si>
  <si>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</si>
  <si>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</si>
  <si>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</si>
  <si>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</si>
  <si>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</si>
  <si>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</si>
  <si>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</si>
  <si>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</si>
  <si>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</si>
  <si>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</si>
  <si>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</si>
  <si>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</si>
  <si>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</si>
  <si>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</si>
  <si>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</si>
  <si>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</si>
  <si>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</si>
  <si>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</si>
  <si>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</si>
  <si>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</si>
  <si>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</si>
  <si>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</si>
  <si>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</si>
  <si>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</si>
  <si>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</si>
  <si>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</si>
  <si>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</si>
  <si>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</si>
  <si>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</si>
  <si>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</si>
  <si>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</si>
  <si>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</si>
  <si>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</si>
  <si>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</si>
  <si>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</si>
  <si>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</si>
  <si>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</si>
  <si>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</si>
  <si>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</si>
  <si>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</si>
  <si>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</si>
  <si>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</si>
  <si>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</si>
  <si>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</si>
  <si>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</si>
  <si>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</si>
  <si>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</si>
  <si>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</si>
  <si>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</si>
  <si>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</si>
  <si>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</si>
  <si>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</si>
  <si>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</si>
  <si>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</si>
  <si>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</si>
  <si>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</si>
  <si>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</si>
  <si>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</si>
  <si>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</si>
  <si>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</si>
  <si>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</si>
  <si>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</si>
  <si>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</si>
  <si>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</si>
  <si>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</si>
  <si>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</si>
  <si>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</si>
  <si>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</si>
  <si>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</si>
  <si>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</si>
  <si>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</si>
  <si>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</si>
  <si>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</si>
  <si>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</si>
  <si>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</si>
  <si>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</si>
  <si>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</si>
  <si>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</si>
  <si>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</si>
  <si>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</si>
  <si>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</si>
  <si>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</si>
  <si>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</si>
  <si>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</si>
  <si>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</si>
  <si>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</si>
  <si>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</si>
  <si>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</si>
  <si>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</si>
  <si>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</si>
  <si>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</si>
  <si>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</si>
  <si>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</si>
  <si>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</si>
  <si>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</si>
  <si>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</si>
  <si>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</si>
  <si>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</si>
  <si>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</si>
  <si>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</si>
  <si>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</si>
  <si>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</si>
  <si>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</si>
  <si>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</si>
  <si>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</si>
  <si>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</si>
  <si>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</si>
  <si>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</si>
  <si>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</si>
  <si>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</si>
  <si>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</si>
  <si>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</si>
  <si>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</si>
  <si>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</si>
  <si>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</si>
  <si>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</si>
  <si>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</si>
  <si>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</si>
  <si>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</si>
  <si>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</si>
  <si>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</si>
  <si>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</si>
  <si>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</si>
  <si>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</si>
  <si>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</si>
  <si>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</si>
  <si>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</si>
  <si>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</si>
  <si>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</si>
  <si>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</si>
  <si>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</si>
  <si>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</si>
  <si>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</si>
  <si>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</si>
  <si>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</si>
  <si>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</si>
  <si>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</si>
  <si>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</si>
  <si>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</si>
  <si>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</si>
  <si>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</si>
  <si>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</si>
  <si>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</si>
  <si>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</si>
  <si>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</si>
  <si>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</si>
  <si>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</si>
  <si>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</si>
  <si>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</si>
  <si>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</si>
  <si>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</si>
  <si>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</si>
  <si>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</si>
  <si>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</si>
  <si>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</si>
  <si>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</si>
  <si>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</si>
  <si>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</si>
  <si>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</si>
  <si>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</si>
  <si>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</si>
  <si>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</si>
  <si>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</si>
  <si>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</si>
  <si>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</si>
  <si>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</si>
  <si>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</si>
  <si>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</si>
  <si>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</si>
  <si>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</si>
  <si>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</si>
  <si>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</si>
  <si>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</si>
  <si>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</si>
  <si>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</si>
  <si>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</si>
  <si>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</si>
  <si>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</si>
  <si>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</si>
  <si>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</si>
  <si>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</si>
  <si>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</si>
  <si>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</si>
  <si>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</si>
  <si>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</si>
  <si>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</si>
  <si>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</si>
  <si>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</si>
  <si>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</si>
  <si>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</si>
  <si>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</si>
  <si>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</si>
  <si>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</si>
  <si>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</si>
  <si>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</si>
  <si>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</si>
  <si>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</si>
  <si>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</si>
  <si>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</si>
  <si>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</si>
  <si>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</si>
  <si>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</si>
  <si>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</si>
  <si>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</si>
  <si>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</si>
  <si>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</si>
  <si>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</si>
  <si>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</si>
  <si>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</si>
  <si>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</si>
  <si>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</si>
  <si>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</si>
  <si>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</si>
  <si>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</si>
  <si>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</si>
  <si>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</si>
  <si>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</si>
  <si>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</si>
  <si>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</si>
  <si>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</si>
  <si>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</si>
  <si>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</si>
  <si>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</si>
  <si>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</si>
  <si>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</si>
  <si>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</si>
  <si>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</si>
  <si>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</si>
  <si>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</si>
  <si>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</si>
  <si>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</si>
  <si>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</si>
  <si>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</si>
  <si>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</si>
  <si>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</si>
  <si>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</si>
  <si>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</si>
  <si>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</si>
  <si>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</si>
  <si>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</si>
  <si>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</si>
  <si>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</si>
  <si>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</si>
  <si>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</si>
  <si>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</si>
  <si>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</si>
  <si>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</si>
  <si>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</si>
  <si>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</si>
  <si>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</si>
  <si>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</si>
  <si>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</si>
  <si>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</si>
  <si>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</si>
  <si>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</si>
  <si>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</si>
  <si>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</si>
  <si>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</si>
  <si>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</si>
  <si>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</si>
  <si>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</si>
  <si>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</si>
  <si>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</si>
  <si>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</si>
  <si>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</si>
  <si>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</si>
  <si>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</si>
  <si>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</si>
  <si>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</si>
  <si>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</si>
  <si>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</si>
  <si>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</si>
  <si>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</si>
  <si>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</si>
  <si>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</si>
  <si>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</si>
  <si>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</si>
  <si>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</si>
  <si>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</si>
  <si>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</si>
  <si>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</si>
  <si>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</si>
  <si>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</si>
  <si>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</si>
  <si>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</si>
  <si>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</si>
  <si>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</si>
  <si>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</si>
  <si>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</si>
  <si>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</si>
  <si>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</si>
  <si>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</si>
  <si>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</si>
  <si>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</si>
  <si>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</si>
  <si>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</si>
  <si>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</si>
  <si>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</si>
  <si>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</si>
  <si>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</si>
  <si>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</si>
  <si>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</si>
  <si>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</si>
  <si>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</si>
  <si>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</si>
  <si>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</si>
  <si>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</si>
  <si>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</si>
  <si>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</si>
  <si>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</si>
  <si>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</si>
  <si>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</si>
  <si>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</si>
  <si>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</si>
  <si>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</si>
  <si>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</si>
  <si>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</si>
  <si>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</si>
  <si>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</si>
  <si>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</si>
  <si>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</si>
  <si>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</si>
  <si>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</si>
  <si>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</si>
  <si>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</si>
  <si>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</si>
  <si>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</si>
  <si>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</si>
  <si>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</si>
  <si>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</si>
  <si>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</si>
  <si>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</si>
  <si>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</si>
  <si>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</si>
  <si>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</si>
  <si>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</si>
  <si>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</si>
  <si>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</si>
  <si>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</si>
  <si>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</si>
  <si>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</si>
  <si>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</si>
  <si>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</si>
  <si>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</si>
  <si>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</si>
  <si>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</si>
  <si>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</si>
  <si>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</si>
  <si>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</si>
  <si>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</si>
  <si>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</si>
  <si>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</si>
  <si>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</si>
  <si>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</si>
  <si>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</si>
  <si>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</si>
  <si>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</si>
  <si>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</si>
  <si>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</si>
  <si>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</si>
  <si>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</si>
  <si>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</si>
  <si>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</si>
  <si>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</si>
  <si>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</si>
  <si>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</si>
  <si>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</si>
  <si>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</si>
  <si>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</si>
  <si>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</si>
  <si>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</si>
  <si>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</si>
  <si>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</si>
  <si>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</si>
  <si>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</si>
  <si>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</si>
  <si>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</si>
  <si>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</si>
  <si>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</si>
  <si>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</si>
  <si>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</si>
  <si>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</si>
  <si>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</si>
  <si>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</si>
  <si>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</si>
  <si>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</si>
  <si>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</si>
  <si>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</si>
  <si>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</si>
  <si>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</si>
  <si>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</si>
  <si>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</si>
  <si>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</si>
  <si>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</si>
  <si>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</si>
  <si>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</si>
  <si>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</si>
  <si>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</si>
  <si>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</si>
  <si>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</si>
  <si>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</si>
  <si>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</si>
  <si>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</si>
  <si>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</si>
  <si>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</si>
  <si>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</si>
  <si>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</si>
  <si>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</si>
  <si>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</si>
  <si>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</si>
  <si>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</si>
  <si>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</si>
  <si>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</si>
  <si>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</si>
  <si>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</si>
  <si>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</si>
  <si>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</si>
  <si>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</si>
  <si>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</si>
  <si>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</si>
  <si>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</si>
  <si>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</si>
  <si>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</si>
  <si>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</si>
  <si>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</si>
  <si>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</si>
  <si>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Row Labels</t>
  </si>
  <si>
    <t>Grand Total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</si>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</sst>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[Winters_Homework.xlsx]Sheet2!PivotTable1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4795858850976962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8-4296-9842-08B7D2EECA7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98-4296-9842-08B7D2EECA7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98-4296-9842-08B7D2EECA7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98-4296-9842-08B7D2EEC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236688"/>
        <c:axId val="456230456"/>
      </c:barChart>
      <c:catAx>
        <c:axId val="4562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30456"/>
        <c:crosses val="autoZero"/>
        <c:auto val="1"/>
        <c:lblAlgn val="ctr"/>
        <c:lblOffset val="100"/>
        <c:noMultiLvlLbl val="0"/>
      </c:catAx>
      <c:valAx>
        <c:axId val="45623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3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[Winters_Homework.xlsx]Sheet3!PivotTable2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946580206885901E-2"/>
          <c:y val="0.10771051808569178"/>
          <c:w val="0.8635348669651588"/>
          <c:h val="0.726206893821530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C-4375-B511-0DEB3993687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C-4375-B511-0DEB3993687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CC-4375-B511-0DEB3993687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CC-4375-B511-0DEB39936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236032"/>
        <c:axId val="456238000"/>
      </c:barChart>
      <c:catAx>
        <c:axId val="4562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38000"/>
        <c:crosses val="autoZero"/>
        <c:auto val="1"/>
        <c:lblAlgn val="ctr"/>
        <c:lblOffset val="100"/>
        <c:noMultiLvlLbl val="0"/>
      </c:catAx>
      <c:valAx>
        <c:axId val="4562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[Winters_Homework.xlsx]Sheet4!PivotTable3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CE-49F1-BB2C-18C1808EE1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CE-49F1-BB2C-18C1808EE1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CE-49F1-BB2C-18C1808EE1F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CE-49F1-BB2C-18C1808EE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066232"/>
        <c:axId val="381078200"/>
      </c:lineChart>
      <c:catAx>
        <c:axId val="45506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78200"/>
        <c:crosses val="autoZero"/>
        <c:auto val="1"/>
        <c:lblAlgn val="ctr"/>
        <c:lblOffset val="100"/>
        <c:noMultiLvlLbl val="0"/>
      </c:catAx>
      <c:valAx>
        <c:axId val="38107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06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Project Result by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'Sheet5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'Sheet5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'Sheet5 (Bonus)'!$F$2:$F$13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85-4255-9062-C66FA9F394F9}"/>
            </c:ext>
          </c:extLst>
        </c:ser>
        <c:ser>
          <c:idx val="5"/>
          <c:order val="5"/>
          <c:tx>
            <c:strRef>
              <c:f>'Sheet5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'Sheet5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'Sheet5 (Bonus)'!$G$2:$G$13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85-4255-9062-C66FA9F394F9}"/>
            </c:ext>
          </c:extLst>
        </c:ser>
        <c:ser>
          <c:idx val="6"/>
          <c:order val="6"/>
          <c:tx>
            <c:strRef>
              <c:f>'Sheet5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'Sheet5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'Sheet5 (Bonus)'!$H$2:$H$13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85-4255-9062-C66FA9F39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311384"/>
        <c:axId val="460338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'Sheet5 (Bonus)'!$B$1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'Sheet5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'Sheet5 (Bonus)'!$B$2:$B$13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C85-4255-9062-C66FA9F394F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'Sheet5 (Bonus)'!$C$1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'Sheet5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'Sheet5 (Bonus)'!$C$2:$C$13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C85-4255-9062-C66FA9F394F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'Sheet5 (Bonus)'!$D$1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'Sheet5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'Sheet5 (Bonus)'!$D$2:$D$13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C85-4255-9062-C66FA9F394F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'Sheet5 (Bonus)'!$E$1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'Sheet5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'Sheet5 (Bonus)'!$E$2:$E$13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C85-4255-9062-C66FA9F394F9}"/>
                  </c:ext>
                </c:extLst>
              </c15:ser>
            </c15:filteredLineSeries>
          </c:ext>
        </c:extLst>
      </c:lineChart>
      <c:catAx>
        <c:axId val="53731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38512"/>
        <c:crosses val="autoZero"/>
        <c:auto val="1"/>
        <c:lblAlgn val="ctr"/>
        <c:lblOffset val="100"/>
        <c:noMultiLvlLbl val="0"/>
      </c:catAx>
      <c:valAx>
        <c:axId val="4603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1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2</xdr:row>
      <xdr:rowOff>4761</xdr:rowOff>
    </xdr:from>
    <xdr:to>
      <xdr:col>19</xdr:col>
      <xdr:colOff>381000</xdr:colOff>
      <xdr:row>26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7F4D97-FA34-4633-A9BA-22D05386C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38099</xdr:rowOff>
    </xdr:from>
    <xdr:to>
      <xdr:col>22</xdr:col>
      <xdr:colOff>209550</xdr:colOff>
      <xdr:row>36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B92D2B-40B1-4A22-82EE-AC7B4D78F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2</xdr:row>
      <xdr:rowOff>180975</xdr:rowOff>
    </xdr:from>
    <xdr:to>
      <xdr:col>21</xdr:col>
      <xdr:colOff>333374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60724-B411-48BE-9BEA-F09E546E2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13</xdr:row>
      <xdr:rowOff>52386</xdr:rowOff>
    </xdr:from>
    <xdr:to>
      <xdr:col>8</xdr:col>
      <xdr:colOff>19050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421C68-FCDD-4BD9-AABD-801234BD9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00.074657754631" createdVersion="6" refreshedVersion="6" minRefreshableVersion="3" recordCount="4114" xr:uid="{90149777-9A8F-4306-98A7-0EBCC6A7269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00.097007060183" createdVersion="6" refreshedVersion="6" minRefreshableVersion="3" recordCount="4114" xr:uid="{F30C7409-E796-43CD-A927-3257C52184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70B68-5F6F-4470-A111-7CF04A5C428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8F9CA-104B-49AA-A786-BCF04DCC10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E7E31-0D7F-47A1-8837-722DA0201A1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42578125" bestFit="1" customWidth="1"/>
    <col min="16" max="16" width="18.85546875" bestFit="1" customWidth="1"/>
    <col min="17" max="17" width="15.42578125" customWidth="1"/>
    <col min="18" max="18" width="19.140625" bestFit="1" customWidth="1"/>
    <col min="19" max="20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 SEARCH("/",N2,1)-1)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E3/D3*100</f>
        <v>142.60827250608273</v>
      </c>
      <c r="P3">
        <f t="shared" ref="P3:P66" si="0">E3/L3</f>
        <v>185.48101265822785</v>
      </c>
      <c r="Q3" t="str">
        <f t="shared" ref="Q3:Q66" si="1">LEFT(N3, SEARCH("/",N3,1)-1)</f>
        <v>film &amp; video</v>
      </c>
      <c r="R3" t="str">
        <f t="shared" ref="R3:R66" si="2">RIGHT(N3,LEN(N3)-FIND("/",N3))</f>
        <v>television</v>
      </c>
      <c r="S3" s="8">
        <f t="shared" ref="S3:S66" si="3">(((J3/60)/60)/24)+DATE(1970,1,1)</f>
        <v>42766.600497685184</v>
      </c>
      <c r="T3" s="8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E4/D4*100</f>
        <v>105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8">
        <f t="shared" si="3"/>
        <v>42405.702349537038</v>
      </c>
      <c r="T4" s="8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ref="O5:O68" si="5">E5/D5*100</f>
        <v>103.89999999999999</v>
      </c>
      <c r="P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8">
        <f t="shared" si="3"/>
        <v>41828.515127314815</v>
      </c>
      <c r="T5" s="8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122.99154545454545</v>
      </c>
      <c r="P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8">
        <f t="shared" si="3"/>
        <v>42327.834247685183</v>
      </c>
      <c r="T6" s="8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109.77744436109028</v>
      </c>
      <c r="P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8">
        <f t="shared" si="3"/>
        <v>42563.932951388888</v>
      </c>
      <c r="T7" s="8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106.4875</v>
      </c>
      <c r="P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8">
        <f t="shared" si="3"/>
        <v>41794.072337962964</v>
      </c>
      <c r="T8" s="8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101.22222222222221</v>
      </c>
      <c r="P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8">
        <f t="shared" si="3"/>
        <v>42516.047071759262</v>
      </c>
      <c r="T9" s="8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100.04342857142856</v>
      </c>
      <c r="P10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42468.94458333333</v>
      </c>
      <c r="T10" s="8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125.998</v>
      </c>
      <c r="P11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42447.103518518517</v>
      </c>
      <c r="T11" s="8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100.49999999999999</v>
      </c>
      <c r="P12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8">
        <f t="shared" si="3"/>
        <v>41780.068043981482</v>
      </c>
      <c r="T12" s="8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120.5</v>
      </c>
      <c r="P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42572.778495370367</v>
      </c>
      <c r="T13" s="8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165.29333333333335</v>
      </c>
      <c r="P1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41791.713252314818</v>
      </c>
      <c r="T14" s="8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159.97142857142856</v>
      </c>
      <c r="P1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42508.677187499998</v>
      </c>
      <c r="T15" s="8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100.93333333333334</v>
      </c>
      <c r="P1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41808.02648148148</v>
      </c>
      <c r="T16" s="8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106.60000000000001</v>
      </c>
      <c r="P1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42256.391875000001</v>
      </c>
      <c r="T17" s="8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100.24166666666667</v>
      </c>
      <c r="P1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41760.796423611115</v>
      </c>
      <c r="T18" s="8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100.66666666666666</v>
      </c>
      <c r="P1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41917.731736111113</v>
      </c>
      <c r="T19" s="8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106.32110000000002</v>
      </c>
      <c r="P20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41869.542314814818</v>
      </c>
      <c r="T20" s="8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145.29411764705881</v>
      </c>
      <c r="P21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42175.816365740742</v>
      </c>
      <c r="T21" s="8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100.2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42200.758240740746</v>
      </c>
      <c r="T22" s="8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109.13513513513513</v>
      </c>
      <c r="P2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41878.627187500002</v>
      </c>
      <c r="T23" s="8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117.14285714285715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41989.91134259259</v>
      </c>
      <c r="T24" s="8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118.5</v>
      </c>
      <c r="P2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42097.778946759259</v>
      </c>
      <c r="T25" s="8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108.80768571428572</v>
      </c>
      <c r="P2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42229.820173611108</v>
      </c>
      <c r="T26" s="8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133.33333333333331</v>
      </c>
      <c r="P2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42318.025011574078</v>
      </c>
      <c r="T27" s="8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155.20000000000002</v>
      </c>
      <c r="P2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41828.515555555554</v>
      </c>
      <c r="T28" s="8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111.72500000000001</v>
      </c>
      <c r="P2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41929.164733796293</v>
      </c>
      <c r="T29" s="8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100.35000000000001</v>
      </c>
      <c r="P30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42324.96393518518</v>
      </c>
      <c r="T30" s="8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123.33333333333334</v>
      </c>
      <c r="P31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41812.67324074074</v>
      </c>
      <c r="T31" s="8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101.29975</v>
      </c>
      <c r="P32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41842.292997685188</v>
      </c>
      <c r="T32" s="8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42376.79206018518</v>
      </c>
      <c r="T33" s="8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100.24604569420035</v>
      </c>
      <c r="P3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42461.627511574072</v>
      </c>
      <c r="T34" s="8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102.0952380952381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42286.660891203705</v>
      </c>
      <c r="T35" s="8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130.46153846153845</v>
      </c>
      <c r="P3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41841.321770833332</v>
      </c>
      <c r="T36" s="8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166.5</v>
      </c>
      <c r="P3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42098.291828703703</v>
      </c>
      <c r="T37" s="8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142.15</v>
      </c>
      <c r="P3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42068.307002314818</v>
      </c>
      <c r="T38" s="8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183.44090909090909</v>
      </c>
      <c r="P3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42032.693043981482</v>
      </c>
      <c r="T39" s="8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110.04</v>
      </c>
      <c r="P40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41375.057222222218</v>
      </c>
      <c r="T40" s="8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130.98000000000002</v>
      </c>
      <c r="P41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41754.047083333331</v>
      </c>
      <c r="T41" s="8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101.35000000000001</v>
      </c>
      <c r="P42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41789.21398148148</v>
      </c>
      <c r="T42" s="8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41887.568912037037</v>
      </c>
      <c r="T43" s="8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141.85714285714286</v>
      </c>
      <c r="P4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41971.639189814814</v>
      </c>
      <c r="T44" s="8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308.65999999999997</v>
      </c>
      <c r="P4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41802.790347222224</v>
      </c>
      <c r="T45" s="8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41874.098807870374</v>
      </c>
      <c r="T46" s="8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42457.623923611114</v>
      </c>
      <c r="T47" s="8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104.16666666666667</v>
      </c>
      <c r="P4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42323.964976851858</v>
      </c>
      <c r="T48" s="8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107.61100000000002</v>
      </c>
      <c r="P4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41932.819525462961</v>
      </c>
      <c r="T49" s="8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107.94999999999999</v>
      </c>
      <c r="P50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42033.516898148147</v>
      </c>
      <c r="T50" s="8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42271.176446759258</v>
      </c>
      <c r="T51" s="8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41995.752986111111</v>
      </c>
      <c r="T52" s="8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128.0181818181818</v>
      </c>
      <c r="P5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42196.928668981483</v>
      </c>
      <c r="T53" s="8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116.21</v>
      </c>
      <c r="P5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41807.701921296299</v>
      </c>
      <c r="T54" s="8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109.63333333333334</v>
      </c>
      <c r="P5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41719.549131944441</v>
      </c>
      <c r="T55" s="8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42333.713206018518</v>
      </c>
      <c r="T56" s="8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128.95348837209301</v>
      </c>
      <c r="P5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42496.968935185185</v>
      </c>
      <c r="T57" s="8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107.26249999999999</v>
      </c>
      <c r="P5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42149.548888888887</v>
      </c>
      <c r="T58" s="8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101.89999999999999</v>
      </c>
      <c r="P5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42089.83289351852</v>
      </c>
      <c r="T59" s="8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102.91</v>
      </c>
      <c r="P60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41932.745046296295</v>
      </c>
      <c r="T60" s="8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100.12570000000001</v>
      </c>
      <c r="P61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42230.23583333334</v>
      </c>
      <c r="T61" s="8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103.29622222222221</v>
      </c>
      <c r="P62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8">
        <f t="shared" si="3"/>
        <v>41701.901817129627</v>
      </c>
      <c r="T62" s="8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148.30000000000001</v>
      </c>
      <c r="P6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8">
        <f t="shared" si="3"/>
        <v>41409.814317129632</v>
      </c>
      <c r="T63" s="8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154.73333333333332</v>
      </c>
      <c r="P6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8">
        <f t="shared" si="3"/>
        <v>41311.799513888887</v>
      </c>
      <c r="T64" s="8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113.51849999999999</v>
      </c>
      <c r="P6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8">
        <f t="shared" si="3"/>
        <v>41612.912187499998</v>
      </c>
      <c r="T65" s="8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5"/>
        <v>173.33333333333334</v>
      </c>
      <c r="P6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8">
        <f t="shared" si="3"/>
        <v>41433.01829861111</v>
      </c>
      <c r="T66" s="8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107.52857142857141</v>
      </c>
      <c r="P67">
        <f t="shared" ref="P67:P130" si="6">E67/L67</f>
        <v>132.05263157894737</v>
      </c>
      <c r="Q67" t="str">
        <f t="shared" ref="Q67:Q130" si="7">LEFT(N67, SEARCH("/",N67,1)-1)</f>
        <v>film &amp; video</v>
      </c>
      <c r="R67" t="str">
        <f t="shared" ref="R67:R130" si="8">RIGHT(N67,LEN(N67)-FIND("/",N67))</f>
        <v>shorts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8">
        <f t="shared" si="9"/>
        <v>42539.849768518514</v>
      </c>
      <c r="T68" s="8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ref="O69:O132" si="11">E69/D69*100</f>
        <v>116.25000000000001</v>
      </c>
      <c r="P69">
        <f t="shared" si="6"/>
        <v>116.25</v>
      </c>
      <c r="Q69" t="str">
        <f t="shared" si="7"/>
        <v>film &amp; video</v>
      </c>
      <c r="R69" t="str">
        <f t="shared" si="8"/>
        <v>shorts</v>
      </c>
      <c r="S69" s="8">
        <f t="shared" si="9"/>
        <v>41075.583379629628</v>
      </c>
      <c r="T69" s="8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127.16666666666667</v>
      </c>
      <c r="P70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8">
        <f t="shared" si="9"/>
        <v>41663.569340277776</v>
      </c>
      <c r="T70" s="8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110.9423</v>
      </c>
      <c r="P71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8">
        <f t="shared" si="9"/>
        <v>40786.187789351854</v>
      </c>
      <c r="T71" s="8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127.2</v>
      </c>
      <c r="P72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8">
        <f t="shared" si="9"/>
        <v>40730.896354166667</v>
      </c>
      <c r="T72" s="8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123.94444444444443</v>
      </c>
      <c r="P73">
        <f t="shared" si="6"/>
        <v>69.71875</v>
      </c>
      <c r="Q73" t="str">
        <f t="shared" si="7"/>
        <v>film &amp; video</v>
      </c>
      <c r="R73" t="str">
        <f t="shared" si="8"/>
        <v>shorts</v>
      </c>
      <c r="S73" s="8">
        <f t="shared" si="9"/>
        <v>40997.271493055552</v>
      </c>
      <c r="T73" s="8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108.40909090909091</v>
      </c>
      <c r="P74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8">
        <f t="shared" si="9"/>
        <v>41208.010196759256</v>
      </c>
      <c r="T74" s="8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>
        <f t="shared" si="6"/>
        <v>50</v>
      </c>
      <c r="Q75" t="str">
        <f t="shared" si="7"/>
        <v>film &amp; video</v>
      </c>
      <c r="R75" t="str">
        <f t="shared" si="8"/>
        <v>shorts</v>
      </c>
      <c r="S75" s="8">
        <f t="shared" si="9"/>
        <v>40587.75675925926</v>
      </c>
      <c r="T75" s="8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112.93199999999999</v>
      </c>
      <c r="P7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8">
        <f t="shared" si="9"/>
        <v>42360.487210648149</v>
      </c>
      <c r="T76" s="8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115.42857142857143</v>
      </c>
      <c r="P7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8">
        <f t="shared" si="9"/>
        <v>41357.209166666667</v>
      </c>
      <c r="T77" s="8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153.33333333333334</v>
      </c>
      <c r="P7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8">
        <f t="shared" si="9"/>
        <v>40844.691643518519</v>
      </c>
      <c r="T78" s="8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392.5</v>
      </c>
      <c r="P79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8">
        <f t="shared" si="9"/>
        <v>40997.144872685189</v>
      </c>
      <c r="T79" s="8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>
        <f t="shared" si="6"/>
        <v>38.6</v>
      </c>
      <c r="Q80" t="str">
        <f t="shared" si="7"/>
        <v>film &amp; video</v>
      </c>
      <c r="R80" t="str">
        <f t="shared" si="8"/>
        <v>shorts</v>
      </c>
      <c r="S80" s="8">
        <f t="shared" si="9"/>
        <v>42604.730567129634</v>
      </c>
      <c r="T80" s="8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8">
        <f t="shared" si="9"/>
        <v>41724.776539351849</v>
      </c>
      <c r="T81" s="8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107.25</v>
      </c>
      <c r="P82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8">
        <f t="shared" si="9"/>
        <v>41583.083981481483</v>
      </c>
      <c r="T82" s="8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8">
        <f t="shared" si="9"/>
        <v>41100.158877314818</v>
      </c>
      <c r="T83" s="8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100.01249999999999</v>
      </c>
      <c r="P84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8">
        <f t="shared" si="9"/>
        <v>40795.820150462961</v>
      </c>
      <c r="T84" s="8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102.49999999999999</v>
      </c>
      <c r="P85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8">
        <f t="shared" si="9"/>
        <v>42042.615613425922</v>
      </c>
      <c r="T85" s="8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8">
        <f t="shared" si="9"/>
        <v>40648.757939814815</v>
      </c>
      <c r="T86" s="8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125.49999999999999</v>
      </c>
      <c r="P8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8">
        <f t="shared" si="9"/>
        <v>40779.125428240739</v>
      </c>
      <c r="T87" s="8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106.46666666666667</v>
      </c>
      <c r="P8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8">
        <f t="shared" si="9"/>
        <v>42291.556076388893</v>
      </c>
      <c r="T88" s="8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104.60000000000001</v>
      </c>
      <c r="P89">
        <f t="shared" si="6"/>
        <v>104.6</v>
      </c>
      <c r="Q89" t="str">
        <f t="shared" si="7"/>
        <v>film &amp; video</v>
      </c>
      <c r="R89" t="str">
        <f t="shared" si="8"/>
        <v>shorts</v>
      </c>
      <c r="S89" s="8">
        <f t="shared" si="9"/>
        <v>40322.53938657407</v>
      </c>
      <c r="T89" s="8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102.85714285714285</v>
      </c>
      <c r="P90">
        <f t="shared" si="6"/>
        <v>60</v>
      </c>
      <c r="Q90" t="str">
        <f t="shared" si="7"/>
        <v>film &amp; video</v>
      </c>
      <c r="R90" t="str">
        <f t="shared" si="8"/>
        <v>shorts</v>
      </c>
      <c r="S90" s="8">
        <f t="shared" si="9"/>
        <v>41786.65892361111</v>
      </c>
      <c r="T90" s="8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115.06666666666668</v>
      </c>
      <c r="P91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8">
        <f t="shared" si="9"/>
        <v>41402.752222222225</v>
      </c>
      <c r="T91" s="8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100.4</v>
      </c>
      <c r="P92">
        <f t="shared" si="6"/>
        <v>31.375</v>
      </c>
      <c r="Q92" t="str">
        <f t="shared" si="7"/>
        <v>film &amp; video</v>
      </c>
      <c r="R92" t="str">
        <f t="shared" si="8"/>
        <v>shorts</v>
      </c>
      <c r="S92" s="8">
        <f t="shared" si="9"/>
        <v>40706.297442129631</v>
      </c>
      <c r="T92" s="8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8">
        <f t="shared" si="9"/>
        <v>40619.402361111112</v>
      </c>
      <c r="T93" s="8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105.2</v>
      </c>
      <c r="P94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8">
        <f t="shared" si="9"/>
        <v>42721.198877314819</v>
      </c>
      <c r="T94" s="8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110.60000000000001</v>
      </c>
      <c r="P95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8">
        <f t="shared" si="9"/>
        <v>41065.858067129629</v>
      </c>
      <c r="T95" s="8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8">
        <f t="shared" si="9"/>
        <v>41716.717847222222</v>
      </c>
      <c r="T96" s="8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131.42857142857142</v>
      </c>
      <c r="P9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8">
        <f t="shared" si="9"/>
        <v>40935.005104166667</v>
      </c>
      <c r="T97" s="8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114.66666666666667</v>
      </c>
      <c r="P9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8">
        <f t="shared" si="9"/>
        <v>40324.662511574075</v>
      </c>
      <c r="T98" s="8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106.25</v>
      </c>
      <c r="P99">
        <f t="shared" si="6"/>
        <v>53.125</v>
      </c>
      <c r="Q99" t="str">
        <f t="shared" si="7"/>
        <v>film &amp; video</v>
      </c>
      <c r="R99" t="str">
        <f t="shared" si="8"/>
        <v>shorts</v>
      </c>
      <c r="S99" s="8">
        <f t="shared" si="9"/>
        <v>40706.135208333333</v>
      </c>
      <c r="T99" s="8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106.25</v>
      </c>
      <c r="P100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8">
        <f t="shared" si="9"/>
        <v>41214.79483796296</v>
      </c>
      <c r="T100" s="8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106.01933333333334</v>
      </c>
      <c r="P101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8">
        <f t="shared" si="9"/>
        <v>41631.902766203704</v>
      </c>
      <c r="T101" s="8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8">
        <f t="shared" si="9"/>
        <v>41197.753310185188</v>
      </c>
      <c r="T102" s="8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>
        <f t="shared" si="6"/>
        <v>100</v>
      </c>
      <c r="Q103" t="str">
        <f t="shared" si="7"/>
        <v>film &amp; video</v>
      </c>
      <c r="R103" t="str">
        <f t="shared" si="8"/>
        <v>shorts</v>
      </c>
      <c r="S103" s="8">
        <f t="shared" si="9"/>
        <v>41274.776736111111</v>
      </c>
      <c r="T103" s="8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127.75000000000001</v>
      </c>
      <c r="P104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8">
        <f t="shared" si="9"/>
        <v>40505.131168981483</v>
      </c>
      <c r="T104" s="8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105.15384615384616</v>
      </c>
      <c r="P105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8">
        <f t="shared" si="9"/>
        <v>41682.805902777778</v>
      </c>
      <c r="T105" s="8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>
        <f t="shared" si="6"/>
        <v>60</v>
      </c>
      <c r="Q106" t="str">
        <f t="shared" si="7"/>
        <v>film &amp; video</v>
      </c>
      <c r="R106" t="str">
        <f t="shared" si="8"/>
        <v>shorts</v>
      </c>
      <c r="S106" s="8">
        <f t="shared" si="9"/>
        <v>40612.695208333331</v>
      </c>
      <c r="T106" s="8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107.40909090909089</v>
      </c>
      <c r="P10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8">
        <f t="shared" si="9"/>
        <v>42485.724768518514</v>
      </c>
      <c r="T107" s="8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100.49999999999999</v>
      </c>
      <c r="P10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8">
        <f t="shared" si="9"/>
        <v>40987.776631944449</v>
      </c>
      <c r="T108" s="8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102.46666666666667</v>
      </c>
      <c r="P109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8">
        <f t="shared" si="9"/>
        <v>40635.982488425929</v>
      </c>
      <c r="T109" s="8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246.66666666666669</v>
      </c>
      <c r="P110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8">
        <f t="shared" si="9"/>
        <v>41365.613078703704</v>
      </c>
      <c r="T110" s="8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219.49999999999997</v>
      </c>
      <c r="P111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8">
        <f t="shared" si="9"/>
        <v>40570.025810185187</v>
      </c>
      <c r="T111" s="8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130.76923076923077</v>
      </c>
      <c r="P112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8">
        <f t="shared" si="9"/>
        <v>41557.949687500004</v>
      </c>
      <c r="T112" s="8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154.57142857142858</v>
      </c>
      <c r="P113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8">
        <f t="shared" si="9"/>
        <v>42125.333182870367</v>
      </c>
      <c r="T113" s="8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8">
        <f t="shared" si="9"/>
        <v>41718.043032407404</v>
      </c>
      <c r="T114" s="8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8">
        <f t="shared" si="9"/>
        <v>40753.758425925924</v>
      </c>
      <c r="T115" s="8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103.33333333333334</v>
      </c>
      <c r="P11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8">
        <f t="shared" si="9"/>
        <v>40861.27416666667</v>
      </c>
      <c r="T116" s="8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140.44444444444443</v>
      </c>
      <c r="P11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8">
        <f t="shared" si="9"/>
        <v>40918.738935185182</v>
      </c>
      <c r="T117" s="8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113.65714285714286</v>
      </c>
      <c r="P11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8">
        <f t="shared" si="9"/>
        <v>40595.497164351851</v>
      </c>
      <c r="T118" s="8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100.49377777777779</v>
      </c>
      <c r="P119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8">
        <f t="shared" si="9"/>
        <v>40248.834999999999</v>
      </c>
      <c r="T119" s="8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113.03159999999998</v>
      </c>
      <c r="P120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8">
        <f t="shared" si="9"/>
        <v>40723.053657407407</v>
      </c>
      <c r="T120" s="8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104.55692307692308</v>
      </c>
      <c r="P121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8">
        <f t="shared" si="9"/>
        <v>40739.069282407407</v>
      </c>
      <c r="T121" s="8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1.4285714285714287E-2</v>
      </c>
      <c r="P122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8">
        <f t="shared" si="9"/>
        <v>42616.049849537041</v>
      </c>
      <c r="T122" s="8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3.3333333333333333E-2</v>
      </c>
      <c r="P123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8">
        <f t="shared" si="9"/>
        <v>42096.704976851848</v>
      </c>
      <c r="T123" s="8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8">
        <f t="shared" si="9"/>
        <v>42593.431793981479</v>
      </c>
      <c r="T124" s="8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0.27454545454545454</v>
      </c>
      <c r="P125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8">
        <f t="shared" si="9"/>
        <v>41904.781990740739</v>
      </c>
      <c r="T125" s="8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8">
        <f t="shared" si="9"/>
        <v>42114.928726851853</v>
      </c>
      <c r="T126" s="8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14.000000000000002</v>
      </c>
      <c r="P12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8">
        <f t="shared" si="9"/>
        <v>42709.993981481486</v>
      </c>
      <c r="T127" s="8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5.548</v>
      </c>
      <c r="P12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8">
        <f t="shared" si="9"/>
        <v>42135.589548611111</v>
      </c>
      <c r="T128" s="8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2.375</v>
      </c>
      <c r="P129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8">
        <f t="shared" si="9"/>
        <v>42067.62431712963</v>
      </c>
      <c r="T129" s="8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1.867</v>
      </c>
      <c r="P130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8">
        <f t="shared" si="9"/>
        <v>42628.22792824074</v>
      </c>
      <c r="T130" s="8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1"/>
        <v>0</v>
      </c>
      <c r="P131" t="e">
        <f t="shared" ref="P131:P194" si="12">E131/L131</f>
        <v>#DIV/0!</v>
      </c>
      <c r="Q131" t="str">
        <f t="shared" ref="Q131:Q194" si="13">LEFT(N131, SEARCH("/",N131,1)-1)</f>
        <v>film &amp; video</v>
      </c>
      <c r="R131" t="str">
        <f t="shared" ref="R131:R194" si="14">RIGHT(N131,LEN(N131)-FIND("/",N131))</f>
        <v>science fiction</v>
      </c>
      <c r="S131" s="8">
        <f t="shared" ref="S131:S194" si="15">(((J131/60)/60)/24)+DATE(1970,1,1)</f>
        <v>41882.937303240738</v>
      </c>
      <c r="T131" s="8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1"/>
        <v>0</v>
      </c>
      <c r="P132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8">
        <f t="shared" si="15"/>
        <v>41778.915416666663</v>
      </c>
      <c r="T132" s="8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ref="O133:O196" si="17">E133/D133*100</f>
        <v>0</v>
      </c>
      <c r="P133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8">
        <f t="shared" si="15"/>
        <v>42541.837511574078</v>
      </c>
      <c r="T133" s="8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9.5687499999999996</v>
      </c>
      <c r="P134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8">
        <f t="shared" si="15"/>
        <v>41905.812581018516</v>
      </c>
      <c r="T134" s="8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8">
        <f t="shared" si="15"/>
        <v>42491.80768518518</v>
      </c>
      <c r="T135" s="8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8">
        <f t="shared" si="15"/>
        <v>42221.909930555557</v>
      </c>
      <c r="T136" s="8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13.433333333333334</v>
      </c>
      <c r="P13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8">
        <f t="shared" si="15"/>
        <v>41788.381909722222</v>
      </c>
      <c r="T137" s="8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8">
        <f t="shared" si="15"/>
        <v>42096.410115740742</v>
      </c>
      <c r="T138" s="8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8">
        <f t="shared" si="15"/>
        <v>42239.573993055557</v>
      </c>
      <c r="T139" s="8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3.1413333333333333</v>
      </c>
      <c r="P140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8">
        <f t="shared" si="15"/>
        <v>42186.257418981477</v>
      </c>
      <c r="T140" s="8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8">
        <f t="shared" si="15"/>
        <v>42187.920972222222</v>
      </c>
      <c r="T141" s="8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8">
        <f t="shared" si="15"/>
        <v>42053.198287037041</v>
      </c>
      <c r="T142" s="8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10.775</v>
      </c>
      <c r="P143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8">
        <f t="shared" si="15"/>
        <v>42110.153043981481</v>
      </c>
      <c r="T143" s="8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0.33333333333333337</v>
      </c>
      <c r="P14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8">
        <f t="shared" si="15"/>
        <v>41938.893263888887</v>
      </c>
      <c r="T144" s="8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8">
        <f t="shared" si="15"/>
        <v>42559.064143518524</v>
      </c>
      <c r="T145" s="8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27.6</v>
      </c>
      <c r="P14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8">
        <f t="shared" si="15"/>
        <v>42047.762407407412</v>
      </c>
      <c r="T146" s="8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7.5111111111111111</v>
      </c>
      <c r="P14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8">
        <f t="shared" si="15"/>
        <v>42200.542268518519</v>
      </c>
      <c r="T147" s="8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0.57499999999999996</v>
      </c>
      <c r="P148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8">
        <f t="shared" si="15"/>
        <v>42693.016180555554</v>
      </c>
      <c r="T148" s="8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8">
        <f t="shared" si="15"/>
        <v>41969.767824074079</v>
      </c>
      <c r="T149" s="8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0.08</v>
      </c>
      <c r="P150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8">
        <f t="shared" si="15"/>
        <v>42397.281666666662</v>
      </c>
      <c r="T150" s="8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0.91999999999999993</v>
      </c>
      <c r="P151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8">
        <f t="shared" si="15"/>
        <v>41968.172106481477</v>
      </c>
      <c r="T151" s="8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23.163076923076922</v>
      </c>
      <c r="P152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8">
        <f t="shared" si="15"/>
        <v>42090.161828703705</v>
      </c>
      <c r="T152" s="8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5.5999999999999994E-2</v>
      </c>
      <c r="P153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8">
        <f t="shared" si="15"/>
        <v>42113.550821759258</v>
      </c>
      <c r="T153" s="8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7.8947368421052634E-3</v>
      </c>
      <c r="P15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8">
        <f t="shared" si="15"/>
        <v>41875.077546296299</v>
      </c>
      <c r="T154" s="8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0.71799999999999997</v>
      </c>
      <c r="P155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8">
        <f t="shared" si="15"/>
        <v>41933.586157407408</v>
      </c>
      <c r="T155" s="8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2.666666666666667</v>
      </c>
      <c r="P15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8">
        <f t="shared" si="15"/>
        <v>42115.547395833331</v>
      </c>
      <c r="T156" s="8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6.0000000000000001E-3</v>
      </c>
      <c r="P15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8">
        <f t="shared" si="15"/>
        <v>42168.559432870374</v>
      </c>
      <c r="T157" s="8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5.0999999999999996</v>
      </c>
      <c r="P158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8">
        <f t="shared" si="15"/>
        <v>41794.124953703707</v>
      </c>
      <c r="T158" s="8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0.26711185308848079</v>
      </c>
      <c r="P159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8">
        <f t="shared" si="15"/>
        <v>42396.911712962959</v>
      </c>
      <c r="T159" s="8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8">
        <f t="shared" si="15"/>
        <v>41904.07671296296</v>
      </c>
      <c r="T160" s="8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2E-3</v>
      </c>
      <c r="P161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8">
        <f t="shared" si="15"/>
        <v>42514.434548611112</v>
      </c>
      <c r="T161" s="8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8">
        <f t="shared" si="15"/>
        <v>42171.913090277783</v>
      </c>
      <c r="T162" s="8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0.01</v>
      </c>
      <c r="P163">
        <f t="shared" si="12"/>
        <v>5</v>
      </c>
      <c r="Q163" t="str">
        <f t="shared" si="13"/>
        <v>film &amp; video</v>
      </c>
      <c r="R163" t="str">
        <f t="shared" si="14"/>
        <v>drama</v>
      </c>
      <c r="S163" s="8">
        <f t="shared" si="15"/>
        <v>41792.687442129631</v>
      </c>
      <c r="T163" s="8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15.535714285714286</v>
      </c>
      <c r="P16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8">
        <f t="shared" si="15"/>
        <v>41835.126805555556</v>
      </c>
      <c r="T164" s="8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8">
        <f t="shared" si="15"/>
        <v>42243.961273148147</v>
      </c>
      <c r="T165" s="8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0.53333333333333333</v>
      </c>
      <c r="P16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8">
        <f t="shared" si="15"/>
        <v>41841.762743055559</v>
      </c>
      <c r="T166" s="8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8">
        <f t="shared" si="15"/>
        <v>42351.658842592587</v>
      </c>
      <c r="T167" s="8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8">
        <f t="shared" si="15"/>
        <v>42721.075949074075</v>
      </c>
      <c r="T168" s="8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0.01</v>
      </c>
      <c r="P169">
        <f t="shared" si="12"/>
        <v>5.5</v>
      </c>
      <c r="Q169" t="str">
        <f t="shared" si="13"/>
        <v>film &amp; video</v>
      </c>
      <c r="R169" t="str">
        <f t="shared" si="14"/>
        <v>drama</v>
      </c>
      <c r="S169" s="8">
        <f t="shared" si="15"/>
        <v>42160.927488425921</v>
      </c>
      <c r="T169" s="8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4.0625</v>
      </c>
      <c r="P170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8">
        <f t="shared" si="15"/>
        <v>42052.83530092593</v>
      </c>
      <c r="T170" s="8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22.400000000000002</v>
      </c>
      <c r="P171">
        <f t="shared" si="12"/>
        <v>56</v>
      </c>
      <c r="Q171" t="str">
        <f t="shared" si="13"/>
        <v>film &amp; video</v>
      </c>
      <c r="R171" t="str">
        <f t="shared" si="14"/>
        <v>drama</v>
      </c>
      <c r="S171" s="8">
        <f t="shared" si="15"/>
        <v>41900.505312499998</v>
      </c>
      <c r="T171" s="8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3.25</v>
      </c>
      <c r="P172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8">
        <f t="shared" si="15"/>
        <v>42216.977812500001</v>
      </c>
      <c r="T172" s="8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2E-3</v>
      </c>
      <c r="P173">
        <f t="shared" si="12"/>
        <v>1</v>
      </c>
      <c r="Q173" t="str">
        <f t="shared" si="13"/>
        <v>film &amp; video</v>
      </c>
      <c r="R173" t="str">
        <f t="shared" si="14"/>
        <v>drama</v>
      </c>
      <c r="S173" s="8">
        <f t="shared" si="15"/>
        <v>42534.180717592593</v>
      </c>
      <c r="T173" s="8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8">
        <f t="shared" si="15"/>
        <v>42047.394942129627</v>
      </c>
      <c r="T174" s="8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8">
        <f t="shared" si="15"/>
        <v>42033.573009259257</v>
      </c>
      <c r="T175" s="8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8">
        <f t="shared" si="15"/>
        <v>42072.758981481486</v>
      </c>
      <c r="T176" s="8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6.4850000000000003</v>
      </c>
      <c r="P17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8">
        <f t="shared" si="15"/>
        <v>41855.777905092589</v>
      </c>
      <c r="T177" s="8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8">
        <f t="shared" si="15"/>
        <v>42191.824062500003</v>
      </c>
      <c r="T178" s="8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8">
        <f t="shared" si="15"/>
        <v>42070.047754629632</v>
      </c>
      <c r="T179" s="8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8">
        <f t="shared" si="15"/>
        <v>42304.955381944441</v>
      </c>
      <c r="T180" s="8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2"/>
        <v>100</v>
      </c>
      <c r="Q181" t="str">
        <f t="shared" si="13"/>
        <v>film &amp; video</v>
      </c>
      <c r="R181" t="str">
        <f t="shared" si="14"/>
        <v>drama</v>
      </c>
      <c r="S181" s="8">
        <f t="shared" si="15"/>
        <v>42403.080497685187</v>
      </c>
      <c r="T181" s="8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33.416666666666664</v>
      </c>
      <c r="P182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8">
        <f t="shared" si="15"/>
        <v>42067.991238425922</v>
      </c>
      <c r="T182" s="8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21.092608822670172</v>
      </c>
      <c r="P183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8">
        <f t="shared" si="15"/>
        <v>42147.741840277777</v>
      </c>
      <c r="T183" s="8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8">
        <f t="shared" si="15"/>
        <v>42712.011944444443</v>
      </c>
      <c r="T184" s="8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35.856000000000002</v>
      </c>
      <c r="P185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8">
        <f t="shared" si="15"/>
        <v>41939.810300925928</v>
      </c>
      <c r="T185" s="8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3.4000000000000004</v>
      </c>
      <c r="P18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8">
        <f t="shared" si="15"/>
        <v>41825.791226851856</v>
      </c>
      <c r="T186" s="8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5.5</v>
      </c>
      <c r="P18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8">
        <f t="shared" si="15"/>
        <v>42570.91133101852</v>
      </c>
      <c r="T187" s="8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8">
        <f t="shared" si="15"/>
        <v>42767.812893518523</v>
      </c>
      <c r="T188" s="8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2"/>
        <v>160</v>
      </c>
      <c r="Q189" t="str">
        <f t="shared" si="13"/>
        <v>film &amp; video</v>
      </c>
      <c r="R189" t="str">
        <f t="shared" si="14"/>
        <v>drama</v>
      </c>
      <c r="S189" s="8">
        <f t="shared" si="15"/>
        <v>42182.234456018516</v>
      </c>
      <c r="T189" s="8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8">
        <f t="shared" si="15"/>
        <v>41857.18304398148</v>
      </c>
      <c r="T190" s="8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6.8999999999999992E-2</v>
      </c>
      <c r="P191">
        <f t="shared" si="12"/>
        <v>69</v>
      </c>
      <c r="Q191" t="str">
        <f t="shared" si="13"/>
        <v>film &amp; video</v>
      </c>
      <c r="R191" t="str">
        <f t="shared" si="14"/>
        <v>drama</v>
      </c>
      <c r="S191" s="8">
        <f t="shared" si="15"/>
        <v>42556.690706018519</v>
      </c>
      <c r="T191" s="8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0.41666666666666669</v>
      </c>
      <c r="P192">
        <f t="shared" si="12"/>
        <v>50</v>
      </c>
      <c r="Q192" t="str">
        <f t="shared" si="13"/>
        <v>film &amp; video</v>
      </c>
      <c r="R192" t="str">
        <f t="shared" si="14"/>
        <v>drama</v>
      </c>
      <c r="S192" s="8">
        <f t="shared" si="15"/>
        <v>42527.650995370372</v>
      </c>
      <c r="T192" s="8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8">
        <f t="shared" si="15"/>
        <v>42239.441412037035</v>
      </c>
      <c r="T193" s="8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1.6999999999999999E-3</v>
      </c>
      <c r="P194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8">
        <f t="shared" si="15"/>
        <v>41899.792037037041</v>
      </c>
      <c r="T194" s="8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7"/>
        <v>0</v>
      </c>
      <c r="P195" t="e">
        <f t="shared" ref="P195:P258" si="18">E195/L195</f>
        <v>#DIV/0!</v>
      </c>
      <c r="Q195" t="str">
        <f t="shared" ref="Q195:Q258" si="19">LEFT(N195, SEARCH("/",N195,1)-1)</f>
        <v>film &amp; video</v>
      </c>
      <c r="R195" t="str">
        <f t="shared" ref="R195:R258" si="20">RIGHT(N195,LEN(N195)-FIND("/",N195))</f>
        <v>drama</v>
      </c>
      <c r="S195" s="8">
        <f t="shared" ref="S195:S258" si="21">(((J195/60)/60)/24)+DATE(1970,1,1)</f>
        <v>41911.934791666667</v>
      </c>
      <c r="T195" s="8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7"/>
        <v>0.12</v>
      </c>
      <c r="P196">
        <f t="shared" si="18"/>
        <v>1</v>
      </c>
      <c r="Q196" t="str">
        <f t="shared" si="19"/>
        <v>film &amp; video</v>
      </c>
      <c r="R196" t="str">
        <f t="shared" si="20"/>
        <v>drama</v>
      </c>
      <c r="S196" s="8">
        <f t="shared" si="21"/>
        <v>42375.996886574074</v>
      </c>
      <c r="T196" s="8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ref="O197:O260" si="23">E197/D197*100</f>
        <v>0</v>
      </c>
      <c r="P19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8">
        <f t="shared" si="21"/>
        <v>42135.67050925926</v>
      </c>
      <c r="T197" s="8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3"/>
        <v>41.857142857142861</v>
      </c>
      <c r="P198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8">
        <f t="shared" si="21"/>
        <v>42259.542800925927</v>
      </c>
      <c r="T198" s="8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3"/>
        <v>10.48</v>
      </c>
      <c r="P199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8">
        <f t="shared" si="21"/>
        <v>42741.848379629635</v>
      </c>
      <c r="T199" s="8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3"/>
        <v>1.1159999999999999</v>
      </c>
      <c r="P200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8">
        <f t="shared" si="21"/>
        <v>41887.383356481485</v>
      </c>
      <c r="T200" s="8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3"/>
        <v>0</v>
      </c>
      <c r="P201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8">
        <f t="shared" si="21"/>
        <v>42584.123865740738</v>
      </c>
      <c r="T201" s="8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3"/>
        <v>26.192500000000003</v>
      </c>
      <c r="P202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8">
        <f t="shared" si="21"/>
        <v>41867.083368055559</v>
      </c>
      <c r="T202" s="8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3"/>
        <v>58.461538461538467</v>
      </c>
      <c r="P203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8">
        <f t="shared" si="21"/>
        <v>42023.818622685183</v>
      </c>
      <c r="T203" s="8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3"/>
        <v>0</v>
      </c>
      <c r="P204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8">
        <f t="shared" si="21"/>
        <v>42255.927824074075</v>
      </c>
      <c r="T204" s="8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3"/>
        <v>29.84</v>
      </c>
      <c r="P205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8">
        <f t="shared" si="21"/>
        <v>41973.847962962958</v>
      </c>
      <c r="T205" s="8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3"/>
        <v>50.721666666666664</v>
      </c>
      <c r="P20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8">
        <f t="shared" si="21"/>
        <v>42556.583368055552</v>
      </c>
      <c r="T206" s="8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3"/>
        <v>16.25</v>
      </c>
      <c r="P20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8">
        <f t="shared" si="21"/>
        <v>42248.632199074069</v>
      </c>
      <c r="T207" s="8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3"/>
        <v>0</v>
      </c>
      <c r="P208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8">
        <f t="shared" si="21"/>
        <v>42567.004432870366</v>
      </c>
      <c r="T208" s="8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3"/>
        <v>15.214285714285714</v>
      </c>
      <c r="P209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8">
        <f t="shared" si="21"/>
        <v>41978.197199074071</v>
      </c>
      <c r="T209" s="8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3"/>
        <v>0</v>
      </c>
      <c r="P210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8">
        <f t="shared" si="21"/>
        <v>41959.369988425926</v>
      </c>
      <c r="T210" s="8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3"/>
        <v>0</v>
      </c>
      <c r="P211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8">
        <f t="shared" si="21"/>
        <v>42165.922858796301</v>
      </c>
      <c r="T211" s="8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3"/>
        <v>25.25</v>
      </c>
      <c r="P212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8">
        <f t="shared" si="21"/>
        <v>42249.064722222218</v>
      </c>
      <c r="T212" s="8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3"/>
        <v>44.6</v>
      </c>
      <c r="P213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8">
        <f t="shared" si="21"/>
        <v>42236.159918981488</v>
      </c>
      <c r="T213" s="8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3"/>
        <v>1.5873015873015872E-2</v>
      </c>
      <c r="P214">
        <f t="shared" si="18"/>
        <v>1</v>
      </c>
      <c r="Q214" t="str">
        <f t="shared" si="19"/>
        <v>film &amp; video</v>
      </c>
      <c r="R214" t="str">
        <f t="shared" si="20"/>
        <v>drama</v>
      </c>
      <c r="S214" s="8">
        <f t="shared" si="21"/>
        <v>42416.881018518514</v>
      </c>
      <c r="T214" s="8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3"/>
        <v>0.04</v>
      </c>
      <c r="P215">
        <f t="shared" si="18"/>
        <v>20</v>
      </c>
      <c r="Q215" t="str">
        <f t="shared" si="19"/>
        <v>film &amp; video</v>
      </c>
      <c r="R215" t="str">
        <f t="shared" si="20"/>
        <v>drama</v>
      </c>
      <c r="S215" s="8">
        <f t="shared" si="21"/>
        <v>42202.594293981485</v>
      </c>
      <c r="T215" s="8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3"/>
        <v>8.0000000000000002E-3</v>
      </c>
      <c r="P216">
        <f t="shared" si="18"/>
        <v>1</v>
      </c>
      <c r="Q216" t="str">
        <f t="shared" si="19"/>
        <v>film &amp; video</v>
      </c>
      <c r="R216" t="str">
        <f t="shared" si="20"/>
        <v>drama</v>
      </c>
      <c r="S216" s="8">
        <f t="shared" si="21"/>
        <v>42009.64061342593</v>
      </c>
      <c r="T216" s="8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3"/>
        <v>0.22727272727272727</v>
      </c>
      <c r="P217">
        <f t="shared" si="18"/>
        <v>10</v>
      </c>
      <c r="Q217" t="str">
        <f t="shared" si="19"/>
        <v>film &amp; video</v>
      </c>
      <c r="R217" t="str">
        <f t="shared" si="20"/>
        <v>drama</v>
      </c>
      <c r="S217" s="8">
        <f t="shared" si="21"/>
        <v>42375.230115740742</v>
      </c>
      <c r="T217" s="8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3"/>
        <v>55.698440000000005</v>
      </c>
      <c r="P218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8">
        <f t="shared" si="21"/>
        <v>42066.958761574075</v>
      </c>
      <c r="T218" s="8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3"/>
        <v>11.943</v>
      </c>
      <c r="P219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8">
        <f t="shared" si="21"/>
        <v>41970.64061342593</v>
      </c>
      <c r="T219" s="8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3"/>
        <v>2</v>
      </c>
      <c r="P220">
        <f t="shared" si="18"/>
        <v>100</v>
      </c>
      <c r="Q220" t="str">
        <f t="shared" si="19"/>
        <v>film &amp; video</v>
      </c>
      <c r="R220" t="str">
        <f t="shared" si="20"/>
        <v>drama</v>
      </c>
      <c r="S220" s="8">
        <f t="shared" si="21"/>
        <v>42079.628344907411</v>
      </c>
      <c r="T220" s="8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3"/>
        <v>17.630000000000003</v>
      </c>
      <c r="P221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8">
        <f t="shared" si="21"/>
        <v>42429.326678240745</v>
      </c>
      <c r="T221" s="8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3"/>
        <v>0.72</v>
      </c>
      <c r="P222">
        <f t="shared" si="18"/>
        <v>120</v>
      </c>
      <c r="Q222" t="str">
        <f t="shared" si="19"/>
        <v>film &amp; video</v>
      </c>
      <c r="R222" t="str">
        <f t="shared" si="20"/>
        <v>drama</v>
      </c>
      <c r="S222" s="8">
        <f t="shared" si="21"/>
        <v>42195.643865740742</v>
      </c>
      <c r="T222" s="8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3"/>
        <v>0</v>
      </c>
      <c r="P223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8">
        <f t="shared" si="21"/>
        <v>42031.837546296301</v>
      </c>
      <c r="T223" s="8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3"/>
        <v>13</v>
      </c>
      <c r="P224">
        <f t="shared" si="18"/>
        <v>65</v>
      </c>
      <c r="Q224" t="str">
        <f t="shared" si="19"/>
        <v>film &amp; video</v>
      </c>
      <c r="R224" t="str">
        <f t="shared" si="20"/>
        <v>drama</v>
      </c>
      <c r="S224" s="8">
        <f t="shared" si="21"/>
        <v>42031.769884259258</v>
      </c>
      <c r="T224" s="8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3"/>
        <v>0</v>
      </c>
      <c r="P225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8">
        <f t="shared" si="21"/>
        <v>42482.048032407409</v>
      </c>
      <c r="T225" s="8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3"/>
        <v>0</v>
      </c>
      <c r="P22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8">
        <f t="shared" si="21"/>
        <v>42135.235254629632</v>
      </c>
      <c r="T226" s="8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3"/>
        <v>0</v>
      </c>
      <c r="P22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8">
        <f t="shared" si="21"/>
        <v>42438.961273148147</v>
      </c>
      <c r="T227" s="8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3"/>
        <v>0.86206896551724133</v>
      </c>
      <c r="P228">
        <f t="shared" si="18"/>
        <v>125</v>
      </c>
      <c r="Q228" t="str">
        <f t="shared" si="19"/>
        <v>film &amp; video</v>
      </c>
      <c r="R228" t="str">
        <f t="shared" si="20"/>
        <v>drama</v>
      </c>
      <c r="S228" s="8">
        <f t="shared" si="21"/>
        <v>42106.666018518517</v>
      </c>
      <c r="T228" s="8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3"/>
        <v>0</v>
      </c>
      <c r="P229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8">
        <f t="shared" si="21"/>
        <v>42164.893993055557</v>
      </c>
      <c r="T229" s="8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3"/>
        <v>0</v>
      </c>
      <c r="P230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8">
        <f t="shared" si="21"/>
        <v>42096.686400462961</v>
      </c>
      <c r="T230" s="8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3"/>
        <v>0</v>
      </c>
      <c r="P231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8">
        <f t="shared" si="21"/>
        <v>42383.933993055558</v>
      </c>
      <c r="T231" s="8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3"/>
        <v>0.4</v>
      </c>
      <c r="P232">
        <f t="shared" si="18"/>
        <v>30</v>
      </c>
      <c r="Q232" t="str">
        <f t="shared" si="19"/>
        <v>film &amp; video</v>
      </c>
      <c r="R232" t="str">
        <f t="shared" si="20"/>
        <v>drama</v>
      </c>
      <c r="S232" s="8">
        <f t="shared" si="21"/>
        <v>42129.777210648142</v>
      </c>
      <c r="T232" s="8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3"/>
        <v>0</v>
      </c>
      <c r="P233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8">
        <f t="shared" si="21"/>
        <v>42341.958923611113</v>
      </c>
      <c r="T233" s="8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3"/>
        <v>2.75</v>
      </c>
      <c r="P234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8">
        <f t="shared" si="21"/>
        <v>42032.82576388889</v>
      </c>
      <c r="T234" s="8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3"/>
        <v>0</v>
      </c>
      <c r="P235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8">
        <f t="shared" si="21"/>
        <v>42612.911712962959</v>
      </c>
      <c r="T235" s="8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3"/>
        <v>40.1</v>
      </c>
      <c r="P23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8">
        <f t="shared" si="21"/>
        <v>42136.035405092596</v>
      </c>
      <c r="T236" s="8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3"/>
        <v>0</v>
      </c>
      <c r="P23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8">
        <f t="shared" si="21"/>
        <v>42164.908530092594</v>
      </c>
      <c r="T237" s="8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3"/>
        <v>0</v>
      </c>
      <c r="P238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8">
        <f t="shared" si="21"/>
        <v>42321.08447916666</v>
      </c>
      <c r="T238" s="8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3"/>
        <v>0.33333333333333337</v>
      </c>
      <c r="P239">
        <f t="shared" si="18"/>
        <v>50</v>
      </c>
      <c r="Q239" t="str">
        <f t="shared" si="19"/>
        <v>film &amp; video</v>
      </c>
      <c r="R239" t="str">
        <f t="shared" si="20"/>
        <v>drama</v>
      </c>
      <c r="S239" s="8">
        <f t="shared" si="21"/>
        <v>42377.577187499999</v>
      </c>
      <c r="T239" s="8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3"/>
        <v>0</v>
      </c>
      <c r="P240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8">
        <f t="shared" si="21"/>
        <v>42713.962499999994</v>
      </c>
      <c r="T240" s="8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3"/>
        <v>25</v>
      </c>
      <c r="P241">
        <f t="shared" si="18"/>
        <v>50</v>
      </c>
      <c r="Q241" t="str">
        <f t="shared" si="19"/>
        <v>film &amp; video</v>
      </c>
      <c r="R241" t="str">
        <f t="shared" si="20"/>
        <v>drama</v>
      </c>
      <c r="S241" s="8">
        <f t="shared" si="21"/>
        <v>42297.110300925924</v>
      </c>
      <c r="T241" s="8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3"/>
        <v>107.63413333333334</v>
      </c>
      <c r="P242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8">
        <f t="shared" si="21"/>
        <v>41354.708460648151</v>
      </c>
      <c r="T242" s="8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3"/>
        <v>112.63736263736264</v>
      </c>
      <c r="P243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8">
        <f t="shared" si="21"/>
        <v>41949.697962962964</v>
      </c>
      <c r="T243" s="8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3"/>
        <v>113.46153846153845</v>
      </c>
      <c r="P244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8">
        <f t="shared" si="21"/>
        <v>40862.492939814816</v>
      </c>
      <c r="T244" s="8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3"/>
        <v>102.592</v>
      </c>
      <c r="P245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8">
        <f t="shared" si="21"/>
        <v>41662.047500000001</v>
      </c>
      <c r="T245" s="8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3"/>
        <v>113.75714285714287</v>
      </c>
      <c r="P24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8">
        <f t="shared" si="21"/>
        <v>40213.323599537034</v>
      </c>
      <c r="T246" s="8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3"/>
        <v>103.71999999999998</v>
      </c>
      <c r="P24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8">
        <f t="shared" si="21"/>
        <v>41107.053067129629</v>
      </c>
      <c r="T247" s="8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3"/>
        <v>305.46000000000004</v>
      </c>
      <c r="P248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8">
        <f t="shared" si="21"/>
        <v>40480.363483796296</v>
      </c>
      <c r="T248" s="8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3"/>
        <v>134.1</v>
      </c>
      <c r="P249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8">
        <f t="shared" si="21"/>
        <v>40430.604328703703</v>
      </c>
      <c r="T249" s="8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3"/>
        <v>101.33294117647058</v>
      </c>
      <c r="P250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8">
        <f t="shared" si="21"/>
        <v>40870.774409722224</v>
      </c>
      <c r="T250" s="8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3"/>
        <v>112.92</v>
      </c>
      <c r="P251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8">
        <f t="shared" si="21"/>
        <v>40332.923842592594</v>
      </c>
      <c r="T251" s="8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3"/>
        <v>105.58333333333334</v>
      </c>
      <c r="P252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8">
        <f t="shared" si="21"/>
        <v>41401.565868055557</v>
      </c>
      <c r="T252" s="8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3"/>
        <v>125.57142857142858</v>
      </c>
      <c r="P253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8">
        <f t="shared" si="21"/>
        <v>41013.787569444445</v>
      </c>
      <c r="T253" s="8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3"/>
        <v>184.56</v>
      </c>
      <c r="P254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8">
        <f t="shared" si="21"/>
        <v>40266.662708333337</v>
      </c>
      <c r="T254" s="8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3"/>
        <v>100.73333333333335</v>
      </c>
      <c r="P255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8">
        <f t="shared" si="21"/>
        <v>40924.650868055556</v>
      </c>
      <c r="T255" s="8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3"/>
        <v>116.94725</v>
      </c>
      <c r="P25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8">
        <f t="shared" si="21"/>
        <v>42263.952662037031</v>
      </c>
      <c r="T256" s="8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3"/>
        <v>106.73325</v>
      </c>
      <c r="P25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8">
        <f t="shared" si="21"/>
        <v>40588.526412037041</v>
      </c>
      <c r="T257" s="8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3"/>
        <v>139.1</v>
      </c>
      <c r="P258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8">
        <f t="shared" si="21"/>
        <v>41319.769293981481</v>
      </c>
      <c r="T258" s="8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3"/>
        <v>106.72648571428572</v>
      </c>
      <c r="P259">
        <f t="shared" ref="P259:P322" si="24">E259/L259</f>
        <v>66.70405357142856</v>
      </c>
      <c r="Q259" t="str">
        <f t="shared" ref="Q259:Q322" si="25">LEFT(N259, SEARCH("/",N259,1)-1)</f>
        <v>film &amp; video</v>
      </c>
      <c r="R259" t="str">
        <f t="shared" ref="R259:R322" si="26">RIGHT(N259,LEN(N259)-FIND("/",N259))</f>
        <v>documentary</v>
      </c>
      <c r="S259" s="8">
        <f t="shared" ref="S259:S322" si="27">(((J259/60)/60)/24)+DATE(1970,1,1)</f>
        <v>42479.626875000002</v>
      </c>
      <c r="T259" s="8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3"/>
        <v>191.14</v>
      </c>
      <c r="P260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8">
        <f t="shared" si="27"/>
        <v>40682.051689814813</v>
      </c>
      <c r="T260" s="8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ref="O261:O324" si="29">E261/D261*100</f>
        <v>131.93789333333334</v>
      </c>
      <c r="P261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8">
        <f t="shared" si="27"/>
        <v>42072.738067129627</v>
      </c>
      <c r="T261" s="8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106.4</v>
      </c>
      <c r="P262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8">
        <f t="shared" si="27"/>
        <v>40330.755543981482</v>
      </c>
      <c r="T262" s="8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107.4</v>
      </c>
      <c r="P263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8">
        <f t="shared" si="27"/>
        <v>41017.885462962964</v>
      </c>
      <c r="T263" s="8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8">
        <f t="shared" si="27"/>
        <v>40555.24800925926</v>
      </c>
      <c r="T264" s="8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118.08108</v>
      </c>
      <c r="P265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8">
        <f t="shared" si="27"/>
        <v>41149.954791666663</v>
      </c>
      <c r="T265" s="8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118.19999999999999</v>
      </c>
      <c r="P26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8">
        <f t="shared" si="27"/>
        <v>41010.620312500003</v>
      </c>
      <c r="T266" s="8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111.1</v>
      </c>
      <c r="P26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8">
        <f t="shared" si="27"/>
        <v>40267.245717592588</v>
      </c>
      <c r="T267" s="8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145.5</v>
      </c>
      <c r="P268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8">
        <f t="shared" si="27"/>
        <v>40205.174849537041</v>
      </c>
      <c r="T268" s="8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131.62883248730967</v>
      </c>
      <c r="P269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8">
        <f t="shared" si="27"/>
        <v>41785.452534722222</v>
      </c>
      <c r="T269" s="8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111.4</v>
      </c>
      <c r="P270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8">
        <f t="shared" si="27"/>
        <v>40809.15252314815</v>
      </c>
      <c r="T270" s="8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147.23376999999999</v>
      </c>
      <c r="P271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8">
        <f t="shared" si="27"/>
        <v>42758.197013888886</v>
      </c>
      <c r="T271" s="8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152.60869565217391</v>
      </c>
      <c r="P272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8">
        <f t="shared" si="27"/>
        <v>40637.866550925923</v>
      </c>
      <c r="T272" s="8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104.67999999999999</v>
      </c>
      <c r="P273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8">
        <f t="shared" si="27"/>
        <v>41612.10024305556</v>
      </c>
      <c r="T273" s="8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177.43366666666668</v>
      </c>
      <c r="P274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8">
        <f t="shared" si="27"/>
        <v>40235.900358796294</v>
      </c>
      <c r="T274" s="8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107.7758</v>
      </c>
      <c r="P275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8">
        <f t="shared" si="27"/>
        <v>40697.498449074075</v>
      </c>
      <c r="T275" s="8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8">
        <f t="shared" si="27"/>
        <v>40969.912372685183</v>
      </c>
      <c r="T276" s="8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108.395</v>
      </c>
      <c r="P27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8">
        <f t="shared" si="27"/>
        <v>41193.032013888893</v>
      </c>
      <c r="T277" s="8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147.6</v>
      </c>
      <c r="P278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8">
        <f t="shared" si="27"/>
        <v>40967.081874999996</v>
      </c>
      <c r="T278" s="8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110.38153846153847</v>
      </c>
      <c r="P279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8">
        <f t="shared" si="27"/>
        <v>42117.891423611116</v>
      </c>
      <c r="T279" s="8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150.34814814814814</v>
      </c>
      <c r="P280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8">
        <f t="shared" si="27"/>
        <v>41164.040960648148</v>
      </c>
      <c r="T280" s="8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157.31829411764707</v>
      </c>
      <c r="P281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8">
        <f t="shared" si="27"/>
        <v>42759.244166666671</v>
      </c>
      <c r="T281" s="8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156.14400000000001</v>
      </c>
      <c r="P282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8">
        <f t="shared" si="27"/>
        <v>41744.590682870366</v>
      </c>
      <c r="T282" s="8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120.58763636363636</v>
      </c>
      <c r="P283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8">
        <f t="shared" si="27"/>
        <v>39950.163344907407</v>
      </c>
      <c r="T283" s="8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101.18888888888888</v>
      </c>
      <c r="P284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8">
        <f t="shared" si="27"/>
        <v>40194.920046296298</v>
      </c>
      <c r="T284" s="8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114.27249999999999</v>
      </c>
      <c r="P285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8">
        <f t="shared" si="27"/>
        <v>40675.71</v>
      </c>
      <c r="T285" s="8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104.62615</v>
      </c>
      <c r="P28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8">
        <f t="shared" si="27"/>
        <v>40904.738194444442</v>
      </c>
      <c r="T286" s="8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228.82507142857142</v>
      </c>
      <c r="P28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8">
        <f t="shared" si="27"/>
        <v>41506.756111111114</v>
      </c>
      <c r="T287" s="8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109.15333333333332</v>
      </c>
      <c r="P288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8">
        <f t="shared" si="27"/>
        <v>41313.816249999996</v>
      </c>
      <c r="T288" s="8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176.29999999999998</v>
      </c>
      <c r="P289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8">
        <f t="shared" si="27"/>
        <v>41184.277986111112</v>
      </c>
      <c r="T289" s="8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103.21061999999999</v>
      </c>
      <c r="P290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8">
        <f t="shared" si="27"/>
        <v>41051.168900462959</v>
      </c>
      <c r="T290" s="8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104.82000000000001</v>
      </c>
      <c r="P291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8">
        <f t="shared" si="27"/>
        <v>41550.456412037034</v>
      </c>
      <c r="T291" s="8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106.68444444444445</v>
      </c>
      <c r="P292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8">
        <f t="shared" si="27"/>
        <v>40526.36917824074</v>
      </c>
      <c r="T292" s="8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120.02</v>
      </c>
      <c r="P293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8">
        <f t="shared" si="27"/>
        <v>41376.769050925926</v>
      </c>
      <c r="T293" s="8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101.50693333333334</v>
      </c>
      <c r="P294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8">
        <f t="shared" si="27"/>
        <v>40812.803229166668</v>
      </c>
      <c r="T294" s="8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101.38461538461539</v>
      </c>
      <c r="P295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8">
        <f t="shared" si="27"/>
        <v>41719.667986111112</v>
      </c>
      <c r="T295" s="8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8">
        <f t="shared" si="27"/>
        <v>40343.084421296298</v>
      </c>
      <c r="T296" s="8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133.10911999999999</v>
      </c>
      <c r="P29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8">
        <f t="shared" si="27"/>
        <v>41519.004733796297</v>
      </c>
      <c r="T297" s="8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118.72620000000001</v>
      </c>
      <c r="P298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8">
        <f t="shared" si="27"/>
        <v>41134.475497685184</v>
      </c>
      <c r="T298" s="8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100.64</v>
      </c>
      <c r="P299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8">
        <f t="shared" si="27"/>
        <v>42089.72802083334</v>
      </c>
      <c r="T299" s="8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108.93241269841269</v>
      </c>
      <c r="P300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8">
        <f t="shared" si="27"/>
        <v>41709.463518518518</v>
      </c>
      <c r="T300" s="8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178.95250000000001</v>
      </c>
      <c r="P301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8">
        <f t="shared" si="27"/>
        <v>40469.225231481483</v>
      </c>
      <c r="T301" s="8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101.72264</v>
      </c>
      <c r="P302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8">
        <f t="shared" si="27"/>
        <v>40626.959930555553</v>
      </c>
      <c r="T302" s="8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118.73499999999999</v>
      </c>
      <c r="P303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8">
        <f t="shared" si="27"/>
        <v>41312.737673611111</v>
      </c>
      <c r="T303" s="8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100.46</v>
      </c>
      <c r="P304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8">
        <f t="shared" si="27"/>
        <v>40933.856921296298</v>
      </c>
      <c r="T304" s="8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137.46666666666667</v>
      </c>
      <c r="P305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8">
        <f t="shared" si="27"/>
        <v>41032.071134259262</v>
      </c>
      <c r="T305" s="8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231.64705882352939</v>
      </c>
      <c r="P30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8">
        <f t="shared" si="27"/>
        <v>41114.094872685186</v>
      </c>
      <c r="T306" s="8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130.33333333333331</v>
      </c>
      <c r="P30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8">
        <f t="shared" si="27"/>
        <v>40948.630196759259</v>
      </c>
      <c r="T307" s="8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292.89999999999998</v>
      </c>
      <c r="P308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8">
        <f t="shared" si="27"/>
        <v>41333.837187500001</v>
      </c>
      <c r="T308" s="8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111.31818181818183</v>
      </c>
      <c r="P309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8">
        <f t="shared" si="27"/>
        <v>41282.944456018515</v>
      </c>
      <c r="T309" s="8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105.56666666666668</v>
      </c>
      <c r="P310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8">
        <f t="shared" si="27"/>
        <v>40567.694560185184</v>
      </c>
      <c r="T310" s="8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118.94444444444446</v>
      </c>
      <c r="P311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8">
        <f t="shared" si="27"/>
        <v>41134.751550925925</v>
      </c>
      <c r="T311" s="8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104.129</v>
      </c>
      <c r="P312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8">
        <f t="shared" si="27"/>
        <v>40821.183136574073</v>
      </c>
      <c r="T312" s="8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104.10165000000001</v>
      </c>
      <c r="P313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8">
        <f t="shared" si="27"/>
        <v>40868.219814814816</v>
      </c>
      <c r="T313" s="8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111.87499999999999</v>
      </c>
      <c r="P314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8">
        <f t="shared" si="27"/>
        <v>41348.877685185187</v>
      </c>
      <c r="T314" s="8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104.73529411764706</v>
      </c>
      <c r="P315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8">
        <f t="shared" si="27"/>
        <v>40357.227939814817</v>
      </c>
      <c r="T315" s="8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385.15000000000003</v>
      </c>
      <c r="P31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8">
        <f t="shared" si="27"/>
        <v>41304.833194444444</v>
      </c>
      <c r="T316" s="8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101.248</v>
      </c>
      <c r="P31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8">
        <f t="shared" si="27"/>
        <v>41113.77238425926</v>
      </c>
      <c r="T317" s="8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113.77333333333333</v>
      </c>
      <c r="P318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8">
        <f t="shared" si="27"/>
        <v>41950.923576388886</v>
      </c>
      <c r="T318" s="8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100.80333333333333</v>
      </c>
      <c r="P319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8">
        <f t="shared" si="27"/>
        <v>41589.676886574074</v>
      </c>
      <c r="T319" s="8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283.32</v>
      </c>
      <c r="P320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8">
        <f t="shared" si="27"/>
        <v>41330.038784722223</v>
      </c>
      <c r="T320" s="8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112.68</v>
      </c>
      <c r="P321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8">
        <f t="shared" si="27"/>
        <v>40123.83829861111</v>
      </c>
      <c r="T321" s="8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106.58000000000001</v>
      </c>
      <c r="P322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8">
        <f t="shared" si="27"/>
        <v>42331.551307870366</v>
      </c>
      <c r="T322" s="8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9"/>
        <v>102.66285714285715</v>
      </c>
      <c r="P323">
        <f t="shared" ref="P323:P386" si="30">E323/L323</f>
        <v>106.62314540059347</v>
      </c>
      <c r="Q323" t="str">
        <f t="shared" ref="Q323:Q386" si="31">LEFT(N323, SEARCH("/",N323,1)-1)</f>
        <v>film &amp; video</v>
      </c>
      <c r="R323" t="str">
        <f t="shared" ref="R323:R386" si="32">RIGHT(N323,LEN(N323)-FIND("/",N323))</f>
        <v>documentary</v>
      </c>
      <c r="S323" s="8">
        <f t="shared" ref="S323:S386" si="33">(((J323/60)/60)/24)+DATE(1970,1,1)</f>
        <v>42647.446597222224</v>
      </c>
      <c r="T323" s="8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9"/>
        <v>107.91200000000001</v>
      </c>
      <c r="P324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8">
        <f t="shared" si="33"/>
        <v>42473.57</v>
      </c>
      <c r="T324" s="8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ref="O325:O388" si="35">E325/D325*100</f>
        <v>123.07407407407408</v>
      </c>
      <c r="P325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8">
        <f t="shared" si="33"/>
        <v>42697.32136574074</v>
      </c>
      <c r="T325" s="8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8">
        <f t="shared" si="33"/>
        <v>42184.626250000001</v>
      </c>
      <c r="T326" s="8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104.396</v>
      </c>
      <c r="P32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8">
        <f t="shared" si="33"/>
        <v>42689.187881944439</v>
      </c>
      <c r="T327" s="8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112.92973333333333</v>
      </c>
      <c r="P328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8">
        <f t="shared" si="33"/>
        <v>42775.314884259264</v>
      </c>
      <c r="T328" s="8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8">
        <f t="shared" si="33"/>
        <v>42058.235289351855</v>
      </c>
      <c r="T329" s="8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103.61439999999999</v>
      </c>
      <c r="P330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8">
        <f t="shared" si="33"/>
        <v>42278.946620370371</v>
      </c>
      <c r="T330" s="8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8">
        <f t="shared" si="33"/>
        <v>42291.46674768519</v>
      </c>
      <c r="T331" s="8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101.82857142857142</v>
      </c>
      <c r="P332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8">
        <f t="shared" si="33"/>
        <v>41379.515775462962</v>
      </c>
      <c r="T332" s="8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106.60499999999999</v>
      </c>
      <c r="P333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8">
        <f t="shared" si="33"/>
        <v>42507.581412037034</v>
      </c>
      <c r="T333" s="8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113.015</v>
      </c>
      <c r="P334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8">
        <f t="shared" si="33"/>
        <v>42263.680289351847</v>
      </c>
      <c r="T334" s="8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125.22750000000001</v>
      </c>
      <c r="P335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8">
        <f t="shared" si="33"/>
        <v>42437.636469907404</v>
      </c>
      <c r="T335" s="8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8">
        <f t="shared" si="33"/>
        <v>42101.682372685187</v>
      </c>
      <c r="T336" s="8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102.76470588235294</v>
      </c>
      <c r="P33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8">
        <f t="shared" si="33"/>
        <v>42101.737442129626</v>
      </c>
      <c r="T337" s="8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116.83911999999998</v>
      </c>
      <c r="P338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8">
        <f t="shared" si="33"/>
        <v>42291.596273148149</v>
      </c>
      <c r="T338" s="8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101.16833333333335</v>
      </c>
      <c r="P339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8">
        <f t="shared" si="33"/>
        <v>42047.128564814819</v>
      </c>
      <c r="T339" s="8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110.13360000000002</v>
      </c>
      <c r="P340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8">
        <f t="shared" si="33"/>
        <v>42559.755671296298</v>
      </c>
      <c r="T340" s="8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108.08333333333333</v>
      </c>
      <c r="P341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8">
        <f t="shared" si="33"/>
        <v>42093.760046296295</v>
      </c>
      <c r="T341" s="8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125.02285714285715</v>
      </c>
      <c r="P342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8">
        <f t="shared" si="33"/>
        <v>42772.669062500005</v>
      </c>
      <c r="T342" s="8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106.71428571428572</v>
      </c>
      <c r="P343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8">
        <f t="shared" si="33"/>
        <v>41894.879606481481</v>
      </c>
      <c r="T343" s="8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100.36639999999998</v>
      </c>
      <c r="P344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8">
        <f t="shared" si="33"/>
        <v>42459.780844907407</v>
      </c>
      <c r="T344" s="8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102.02863333333335</v>
      </c>
      <c r="P345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8">
        <f t="shared" si="33"/>
        <v>41926.73778935185</v>
      </c>
      <c r="T345" s="8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102.08358208955224</v>
      </c>
      <c r="P34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8">
        <f t="shared" si="33"/>
        <v>42111.970995370371</v>
      </c>
      <c r="T346" s="8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123.27586206896552</v>
      </c>
      <c r="P34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8">
        <f t="shared" si="33"/>
        <v>42114.944328703699</v>
      </c>
      <c r="T347" s="8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170.28880000000001</v>
      </c>
      <c r="P348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8">
        <f t="shared" si="33"/>
        <v>42261.500243055561</v>
      </c>
      <c r="T348" s="8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111.59049999999999</v>
      </c>
      <c r="P349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8">
        <f t="shared" si="33"/>
        <v>42292.495474537034</v>
      </c>
      <c r="T349" s="8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8">
        <f t="shared" si="33"/>
        <v>42207.58699074074</v>
      </c>
      <c r="T350" s="8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106.63570159857905</v>
      </c>
      <c r="P351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8">
        <f t="shared" si="33"/>
        <v>42760.498935185184</v>
      </c>
      <c r="T351" s="8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114.75999999999999</v>
      </c>
      <c r="P352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8">
        <f t="shared" si="33"/>
        <v>42586.066076388888</v>
      </c>
      <c r="T352" s="8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127.34117647058822</v>
      </c>
      <c r="P353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8">
        <f t="shared" si="33"/>
        <v>42427.964745370366</v>
      </c>
      <c r="T353" s="8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8">
        <f t="shared" si="33"/>
        <v>41890.167453703703</v>
      </c>
      <c r="T354" s="8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108.61819426615318</v>
      </c>
      <c r="P355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8">
        <f t="shared" si="33"/>
        <v>42297.791886574079</v>
      </c>
      <c r="T355" s="8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103.94285714285714</v>
      </c>
      <c r="P35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8">
        <f t="shared" si="33"/>
        <v>42438.827789351853</v>
      </c>
      <c r="T356" s="8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116.25714285714285</v>
      </c>
      <c r="P35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8">
        <f t="shared" si="33"/>
        <v>41943.293912037036</v>
      </c>
      <c r="T357" s="8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102.69239999999999</v>
      </c>
      <c r="P358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8">
        <f t="shared" si="33"/>
        <v>42415.803159722222</v>
      </c>
      <c r="T358" s="8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8">
        <f t="shared" si="33"/>
        <v>42078.222187499996</v>
      </c>
      <c r="T359" s="8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103.08800000000001</v>
      </c>
      <c r="P360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8">
        <f t="shared" si="33"/>
        <v>42507.860196759255</v>
      </c>
      <c r="T360" s="8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104.85537190082646</v>
      </c>
      <c r="P361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8">
        <f t="shared" si="33"/>
        <v>41935.070486111108</v>
      </c>
      <c r="T361" s="8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101.375</v>
      </c>
      <c r="P362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8">
        <f t="shared" si="33"/>
        <v>42163.897916666669</v>
      </c>
      <c r="T362" s="8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111.07699999999998</v>
      </c>
      <c r="P363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8">
        <f t="shared" si="33"/>
        <v>41936.001226851848</v>
      </c>
      <c r="T363" s="8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124.15933781686496</v>
      </c>
      <c r="P364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8">
        <f t="shared" si="33"/>
        <v>41837.210543981484</v>
      </c>
      <c r="T364" s="8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101.33333333333334</v>
      </c>
      <c r="P365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8">
        <f t="shared" si="33"/>
        <v>40255.744629629626</v>
      </c>
      <c r="T365" s="8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110.16142857142856</v>
      </c>
      <c r="P36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8">
        <f t="shared" si="33"/>
        <v>41780.859629629631</v>
      </c>
      <c r="T366" s="8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103.97333333333334</v>
      </c>
      <c r="P36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8">
        <f t="shared" si="33"/>
        <v>41668.606469907405</v>
      </c>
      <c r="T367" s="8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101.31578947368421</v>
      </c>
      <c r="P368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8">
        <f t="shared" si="33"/>
        <v>41019.793032407404</v>
      </c>
      <c r="T368" s="8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103.3501</v>
      </c>
      <c r="P369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8">
        <f t="shared" si="33"/>
        <v>41355.577291666668</v>
      </c>
      <c r="T369" s="8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104.11200000000001</v>
      </c>
      <c r="P370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8">
        <f t="shared" si="33"/>
        <v>42043.605578703704</v>
      </c>
      <c r="T370" s="8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110.15569230769231</v>
      </c>
      <c r="P371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8">
        <f t="shared" si="33"/>
        <v>40893.551724537036</v>
      </c>
      <c r="T371" s="8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8">
        <f t="shared" si="33"/>
        <v>42711.795138888891</v>
      </c>
      <c r="T372" s="8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114.16866666666667</v>
      </c>
      <c r="P373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8">
        <f t="shared" si="33"/>
        <v>41261.767812500002</v>
      </c>
      <c r="T373" s="8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125.33333333333334</v>
      </c>
      <c r="P374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8">
        <f t="shared" si="33"/>
        <v>42425.576898148152</v>
      </c>
      <c r="T374" s="8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106.66666666666667</v>
      </c>
      <c r="P375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8">
        <f t="shared" si="33"/>
        <v>41078.91201388889</v>
      </c>
      <c r="T375" s="8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8">
        <f t="shared" si="33"/>
        <v>40757.889247685183</v>
      </c>
      <c r="T376" s="8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8">
        <f t="shared" si="33"/>
        <v>41657.985081018516</v>
      </c>
      <c r="T377" s="8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105.9591836734694</v>
      </c>
      <c r="P378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8">
        <f t="shared" si="33"/>
        <v>42576.452731481477</v>
      </c>
      <c r="T378" s="8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114.39999999999999</v>
      </c>
      <c r="P379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8">
        <f t="shared" si="33"/>
        <v>42292.250787037032</v>
      </c>
      <c r="T379" s="8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111.76666666666665</v>
      </c>
      <c r="P380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8">
        <f t="shared" si="33"/>
        <v>42370.571851851855</v>
      </c>
      <c r="T380" s="8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116.08000000000001</v>
      </c>
      <c r="P381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8">
        <f t="shared" si="33"/>
        <v>40987.688333333332</v>
      </c>
      <c r="T381" s="8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8">
        <f t="shared" si="33"/>
        <v>42367.719814814816</v>
      </c>
      <c r="T382" s="8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104.72999999999999</v>
      </c>
      <c r="P383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8">
        <f t="shared" si="33"/>
        <v>41085.698113425926</v>
      </c>
      <c r="T383" s="8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255.83333333333331</v>
      </c>
      <c r="P384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8">
        <f t="shared" si="33"/>
        <v>41144.709490740745</v>
      </c>
      <c r="T384" s="8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206.70670670670671</v>
      </c>
      <c r="P385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8">
        <f t="shared" si="33"/>
        <v>41755.117581018516</v>
      </c>
      <c r="T385" s="8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112.105</v>
      </c>
      <c r="P38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8">
        <f t="shared" si="33"/>
        <v>41980.781793981485</v>
      </c>
      <c r="T386" s="8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5"/>
        <v>105.982</v>
      </c>
      <c r="P387">
        <f t="shared" ref="P387:P450" si="36">E387/L387</f>
        <v>111.79535864978902</v>
      </c>
      <c r="Q387" t="str">
        <f t="shared" ref="Q387:Q450" si="37">LEFT(N387, SEARCH("/",N387,1)-1)</f>
        <v>film &amp; video</v>
      </c>
      <c r="R387" t="str">
        <f t="shared" ref="R387:R450" si="38">RIGHT(N387,LEN(N387)-FIND("/",N387))</f>
        <v>documentary</v>
      </c>
      <c r="S387" s="8">
        <f t="shared" ref="S387:S450" si="39">(((J387/60)/60)/24)+DATE(1970,1,1)</f>
        <v>41934.584502314814</v>
      </c>
      <c r="T387" s="8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5"/>
        <v>100.16666666666667</v>
      </c>
      <c r="P388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8">
        <f t="shared" si="39"/>
        <v>42211.951284722221</v>
      </c>
      <c r="T388" s="8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ref="O389:O452" si="41">E389/D389*100</f>
        <v>213.98947368421051</v>
      </c>
      <c r="P389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8">
        <f t="shared" si="39"/>
        <v>42200.67659722222</v>
      </c>
      <c r="T389" s="8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1"/>
        <v>126.16000000000001</v>
      </c>
      <c r="P390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8">
        <f t="shared" si="39"/>
        <v>42549.076157407413</v>
      </c>
      <c r="T390" s="8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1"/>
        <v>181.53547058823528</v>
      </c>
      <c r="P391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8">
        <f t="shared" si="39"/>
        <v>41674.063078703701</v>
      </c>
      <c r="T391" s="8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1"/>
        <v>100</v>
      </c>
      <c r="P392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8">
        <f t="shared" si="39"/>
        <v>42112.036712962959</v>
      </c>
      <c r="T392" s="8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1"/>
        <v>100.61</v>
      </c>
      <c r="P393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8">
        <f t="shared" si="39"/>
        <v>40865.042256944449</v>
      </c>
      <c r="T393" s="8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1"/>
        <v>100.9027027027027</v>
      </c>
      <c r="P394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8">
        <f t="shared" si="39"/>
        <v>40763.717256944445</v>
      </c>
      <c r="T394" s="8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1"/>
        <v>110.446</v>
      </c>
      <c r="P395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8">
        <f t="shared" si="39"/>
        <v>41526.708935185183</v>
      </c>
      <c r="T395" s="8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1"/>
        <v>111.8936170212766</v>
      </c>
      <c r="P39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8">
        <f t="shared" si="39"/>
        <v>42417.818078703705</v>
      </c>
      <c r="T396" s="8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1"/>
        <v>108.04450000000001</v>
      </c>
      <c r="P39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8">
        <f t="shared" si="39"/>
        <v>40990.909259259257</v>
      </c>
      <c r="T397" s="8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1"/>
        <v>106.66666666666667</v>
      </c>
      <c r="P398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8">
        <f t="shared" si="39"/>
        <v>41082.564884259256</v>
      </c>
      <c r="T398" s="8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1"/>
        <v>103.90027322404372</v>
      </c>
      <c r="P399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8">
        <f t="shared" si="39"/>
        <v>40379.776435185187</v>
      </c>
      <c r="T399" s="8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1"/>
        <v>125.16000000000001</v>
      </c>
      <c r="P400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8">
        <f t="shared" si="39"/>
        <v>42078.793124999997</v>
      </c>
      <c r="T400" s="8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1"/>
        <v>106.80499999999999</v>
      </c>
      <c r="P401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8">
        <f t="shared" si="39"/>
        <v>42687.875775462962</v>
      </c>
      <c r="T401" s="8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1"/>
        <v>112.30249999999999</v>
      </c>
      <c r="P402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8">
        <f t="shared" si="39"/>
        <v>41745.635960648149</v>
      </c>
      <c r="T402" s="8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1"/>
        <v>103.812</v>
      </c>
      <c r="P403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8">
        <f t="shared" si="39"/>
        <v>40732.842245370368</v>
      </c>
      <c r="T403" s="8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1"/>
        <v>141.65</v>
      </c>
      <c r="P404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8">
        <f t="shared" si="39"/>
        <v>42292.539548611108</v>
      </c>
      <c r="T404" s="8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1"/>
        <v>105.25999999999999</v>
      </c>
      <c r="P405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8">
        <f t="shared" si="39"/>
        <v>40718.310659722221</v>
      </c>
      <c r="T405" s="8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1"/>
        <v>103.09142857142857</v>
      </c>
      <c r="P40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8">
        <f t="shared" si="39"/>
        <v>41646.628032407411</v>
      </c>
      <c r="T406" s="8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1"/>
        <v>107.65957446808511</v>
      </c>
      <c r="P40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8">
        <f t="shared" si="39"/>
        <v>41674.08494212963</v>
      </c>
      <c r="T407" s="8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1"/>
        <v>107.70464285714286</v>
      </c>
      <c r="P408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8">
        <f t="shared" si="39"/>
        <v>40638.162465277775</v>
      </c>
      <c r="T408" s="8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1"/>
        <v>101.55000000000001</v>
      </c>
      <c r="P409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8">
        <f t="shared" si="39"/>
        <v>40806.870949074073</v>
      </c>
      <c r="T409" s="8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1"/>
        <v>101.43766666666667</v>
      </c>
      <c r="P410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8">
        <f t="shared" si="39"/>
        <v>41543.735995370371</v>
      </c>
      <c r="T410" s="8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1"/>
        <v>136.80000000000001</v>
      </c>
      <c r="P411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8">
        <f t="shared" si="39"/>
        <v>42543.862777777773</v>
      </c>
      <c r="T411" s="8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1"/>
        <v>128.29999999999998</v>
      </c>
      <c r="P412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8">
        <f t="shared" si="39"/>
        <v>42113.981446759266</v>
      </c>
      <c r="T412" s="8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1"/>
        <v>101.05</v>
      </c>
      <c r="P413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8">
        <f t="shared" si="39"/>
        <v>41598.17597222222</v>
      </c>
      <c r="T413" s="8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1"/>
        <v>126.84</v>
      </c>
      <c r="P414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8">
        <f t="shared" si="39"/>
        <v>41099.742800925924</v>
      </c>
      <c r="T414" s="8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1"/>
        <v>105.0859375</v>
      </c>
      <c r="P415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8">
        <f t="shared" si="39"/>
        <v>41079.877442129626</v>
      </c>
      <c r="T415" s="8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1"/>
        <v>102.85405405405406</v>
      </c>
      <c r="P41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8">
        <f t="shared" si="39"/>
        <v>41529.063252314816</v>
      </c>
      <c r="T416" s="8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1"/>
        <v>102.14714285714285</v>
      </c>
      <c r="P41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8">
        <f t="shared" si="39"/>
        <v>41904.851875</v>
      </c>
      <c r="T417" s="8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1"/>
        <v>120.21700000000001</v>
      </c>
      <c r="P418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8">
        <f t="shared" si="39"/>
        <v>41648.396192129629</v>
      </c>
      <c r="T418" s="8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1"/>
        <v>100.24761904761905</v>
      </c>
      <c r="P419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8">
        <f t="shared" si="39"/>
        <v>41360.970601851855</v>
      </c>
      <c r="T419" s="8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1"/>
        <v>100.63392857142857</v>
      </c>
      <c r="P420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8">
        <f t="shared" si="39"/>
        <v>42178.282372685186</v>
      </c>
      <c r="T420" s="8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1"/>
        <v>100.4375</v>
      </c>
      <c r="P421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8">
        <f t="shared" si="39"/>
        <v>41394.842442129629</v>
      </c>
      <c r="T421" s="8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1"/>
        <v>0.43939393939393934</v>
      </c>
      <c r="P422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8">
        <f t="shared" si="39"/>
        <v>41682.23646990741</v>
      </c>
      <c r="T422" s="8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1"/>
        <v>2.0066666666666668</v>
      </c>
      <c r="P423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8">
        <f t="shared" si="39"/>
        <v>42177.491388888884</v>
      </c>
      <c r="T423" s="8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1"/>
        <v>1.075</v>
      </c>
      <c r="P424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8">
        <f t="shared" si="39"/>
        <v>41863.260381944441</v>
      </c>
      <c r="T424" s="8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1"/>
        <v>0.76500000000000001</v>
      </c>
      <c r="P425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8">
        <f t="shared" si="39"/>
        <v>41400.92627314815</v>
      </c>
      <c r="T425" s="8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1"/>
        <v>6.7966666666666677</v>
      </c>
      <c r="P42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8">
        <f t="shared" si="39"/>
        <v>40934.376145833332</v>
      </c>
      <c r="T426" s="8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1"/>
        <v>1.2E-2</v>
      </c>
      <c r="P42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8">
        <f t="shared" si="39"/>
        <v>42275.861157407402</v>
      </c>
      <c r="T427" s="8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1"/>
        <v>1.3299999999999998</v>
      </c>
      <c r="P428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8">
        <f t="shared" si="39"/>
        <v>42400.711967592593</v>
      </c>
      <c r="T428" s="8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1"/>
        <v>0</v>
      </c>
      <c r="P429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8">
        <f t="shared" si="39"/>
        <v>42285.909027777772</v>
      </c>
      <c r="T429" s="8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1"/>
        <v>5.6333333333333329</v>
      </c>
      <c r="P430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8">
        <f t="shared" si="39"/>
        <v>41778.766724537039</v>
      </c>
      <c r="T430" s="8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1"/>
        <v>0</v>
      </c>
      <c r="P431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8">
        <f t="shared" si="39"/>
        <v>40070.901412037041</v>
      </c>
      <c r="T431" s="8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1"/>
        <v>2.4</v>
      </c>
      <c r="P432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8">
        <f t="shared" si="39"/>
        <v>41513.107256944444</v>
      </c>
      <c r="T432" s="8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1"/>
        <v>13.833333333333334</v>
      </c>
      <c r="P433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8">
        <f t="shared" si="39"/>
        <v>42526.871331018512</v>
      </c>
      <c r="T433" s="8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1"/>
        <v>9.5</v>
      </c>
      <c r="P434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8">
        <f t="shared" si="39"/>
        <v>42238.726631944446</v>
      </c>
      <c r="T434" s="8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1"/>
        <v>0</v>
      </c>
      <c r="P435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8">
        <f t="shared" si="39"/>
        <v>42228.629884259266</v>
      </c>
      <c r="T435" s="8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1"/>
        <v>5</v>
      </c>
      <c r="P43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8">
        <f t="shared" si="39"/>
        <v>41576.834513888891</v>
      </c>
      <c r="T436" s="8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1"/>
        <v>2.7272727272727275E-3</v>
      </c>
      <c r="P43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8">
        <f t="shared" si="39"/>
        <v>41500.747453703705</v>
      </c>
      <c r="T437" s="8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1"/>
        <v>0</v>
      </c>
      <c r="P438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8">
        <f t="shared" si="39"/>
        <v>41456.36241898148</v>
      </c>
      <c r="T438" s="8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1"/>
        <v>0</v>
      </c>
      <c r="P439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8">
        <f t="shared" si="39"/>
        <v>42591.31858796296</v>
      </c>
      <c r="T439" s="8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1"/>
        <v>9.379999999999999</v>
      </c>
      <c r="P440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8">
        <f t="shared" si="39"/>
        <v>42296.261087962965</v>
      </c>
      <c r="T440" s="8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1"/>
        <v>0</v>
      </c>
      <c r="P441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8">
        <f t="shared" si="39"/>
        <v>41919.761782407404</v>
      </c>
      <c r="T441" s="8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1"/>
        <v>0.1</v>
      </c>
      <c r="P442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8">
        <f t="shared" si="39"/>
        <v>42423.985567129625</v>
      </c>
      <c r="T442" s="8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1"/>
        <v>0</v>
      </c>
      <c r="P443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8">
        <f t="shared" si="39"/>
        <v>41550.793935185182</v>
      </c>
      <c r="T443" s="8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1"/>
        <v>39.358823529411765</v>
      </c>
      <c r="P444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8">
        <f t="shared" si="39"/>
        <v>42024.888692129629</v>
      </c>
      <c r="T444" s="8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1"/>
        <v>0.1</v>
      </c>
      <c r="P445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8">
        <f t="shared" si="39"/>
        <v>41650.015057870369</v>
      </c>
      <c r="T445" s="8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1"/>
        <v>5</v>
      </c>
      <c r="P44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8">
        <f t="shared" si="39"/>
        <v>40894.906956018516</v>
      </c>
      <c r="T446" s="8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1"/>
        <v>3.3333333333333335E-3</v>
      </c>
      <c r="P44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8">
        <f t="shared" si="39"/>
        <v>42130.335358796292</v>
      </c>
      <c r="T447" s="8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1"/>
        <v>7.2952380952380951</v>
      </c>
      <c r="P448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8">
        <f t="shared" si="39"/>
        <v>42037.083564814813</v>
      </c>
      <c r="T448" s="8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1"/>
        <v>1.6666666666666666E-2</v>
      </c>
      <c r="P449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8">
        <f t="shared" si="39"/>
        <v>41331.555127314816</v>
      </c>
      <c r="T449" s="8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1"/>
        <v>3.2804000000000002</v>
      </c>
      <c r="P450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8">
        <f t="shared" si="39"/>
        <v>41753.758043981477</v>
      </c>
      <c r="T450" s="8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1"/>
        <v>2.25</v>
      </c>
      <c r="P451">
        <f t="shared" ref="P451:P514" si="42">E451/L451</f>
        <v>9</v>
      </c>
      <c r="Q451" t="str">
        <f t="shared" ref="Q451:Q514" si="43">LEFT(N451, SEARCH("/",N451,1)-1)</f>
        <v>film &amp; video</v>
      </c>
      <c r="R451" t="str">
        <f t="shared" ref="R451:R514" si="44">RIGHT(N451,LEN(N451)-FIND("/",N451))</f>
        <v>animation</v>
      </c>
      <c r="S451" s="8">
        <f t="shared" ref="S451:S514" si="45">(((J451/60)/60)/24)+DATE(1970,1,1)</f>
        <v>41534.568113425928</v>
      </c>
      <c r="T451" s="8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1"/>
        <v>0.79200000000000004</v>
      </c>
      <c r="P452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8">
        <f t="shared" si="45"/>
        <v>41654.946759259255</v>
      </c>
      <c r="T452" s="8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ref="O453:O516" si="47">E453/D453*100</f>
        <v>0</v>
      </c>
      <c r="P453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8">
        <f t="shared" si="45"/>
        <v>41634.715173611112</v>
      </c>
      <c r="T453" s="8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7"/>
        <v>64</v>
      </c>
      <c r="P454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8">
        <f t="shared" si="45"/>
        <v>42107.703877314809</v>
      </c>
      <c r="T454" s="8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7"/>
        <v>2.7404479578392621E-2</v>
      </c>
      <c r="P455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8">
        <f t="shared" si="45"/>
        <v>42038.824988425928</v>
      </c>
      <c r="T455" s="8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7"/>
        <v>0.82000000000000006</v>
      </c>
      <c r="P45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8">
        <f t="shared" si="45"/>
        <v>41938.717256944445</v>
      </c>
      <c r="T456" s="8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7"/>
        <v>6.9230769230769221E-2</v>
      </c>
      <c r="P45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8">
        <f t="shared" si="45"/>
        <v>40971.002569444441</v>
      </c>
      <c r="T457" s="8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7"/>
        <v>0.68631863186318631</v>
      </c>
      <c r="P458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8">
        <f t="shared" si="45"/>
        <v>41547.694456018515</v>
      </c>
      <c r="T458" s="8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7"/>
        <v>0</v>
      </c>
      <c r="P459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8">
        <f t="shared" si="45"/>
        <v>41837.767500000002</v>
      </c>
      <c r="T459" s="8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7"/>
        <v>8.2100000000000009</v>
      </c>
      <c r="P460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8">
        <f t="shared" si="45"/>
        <v>41378.69976851852</v>
      </c>
      <c r="T460" s="8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7"/>
        <v>6.4102564102564097E-2</v>
      </c>
      <c r="P461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8">
        <f t="shared" si="45"/>
        <v>40800.6403587963</v>
      </c>
      <c r="T461" s="8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7"/>
        <v>0.29411764705882354</v>
      </c>
      <c r="P462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8">
        <f t="shared" si="45"/>
        <v>41759.542534722219</v>
      </c>
      <c r="T462" s="8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7"/>
        <v>0</v>
      </c>
      <c r="P463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8">
        <f t="shared" si="45"/>
        <v>41407.84684027778</v>
      </c>
      <c r="T463" s="8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7"/>
        <v>0</v>
      </c>
      <c r="P464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8">
        <f t="shared" si="45"/>
        <v>40705.126631944448</v>
      </c>
      <c r="T464" s="8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7"/>
        <v>2.2727272727272729</v>
      </c>
      <c r="P465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8">
        <f t="shared" si="45"/>
        <v>40750.710104166668</v>
      </c>
      <c r="T465" s="8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7"/>
        <v>9.9009900990099015E-2</v>
      </c>
      <c r="P46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8">
        <f t="shared" si="45"/>
        <v>42488.848784722228</v>
      </c>
      <c r="T466" s="8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7"/>
        <v>26.953125</v>
      </c>
      <c r="P46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8">
        <f t="shared" si="45"/>
        <v>41801.120069444441</v>
      </c>
      <c r="T467" s="8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7"/>
        <v>0.76</v>
      </c>
      <c r="P468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8">
        <f t="shared" si="45"/>
        <v>41129.942870370374</v>
      </c>
      <c r="T468" s="8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7"/>
        <v>21.574999999999999</v>
      </c>
      <c r="P469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8">
        <f t="shared" si="45"/>
        <v>41135.679791666669</v>
      </c>
      <c r="T469" s="8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7"/>
        <v>0</v>
      </c>
      <c r="P470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8">
        <f t="shared" si="45"/>
        <v>41041.167627314811</v>
      </c>
      <c r="T470" s="8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7"/>
        <v>0</v>
      </c>
      <c r="P471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8">
        <f t="shared" si="45"/>
        <v>41827.989861111113</v>
      </c>
      <c r="T471" s="8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7"/>
        <v>1.02</v>
      </c>
      <c r="P472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8">
        <f t="shared" si="45"/>
        <v>41605.167696759258</v>
      </c>
      <c r="T472" s="8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7"/>
        <v>11.892727272727273</v>
      </c>
      <c r="P473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8">
        <f t="shared" si="45"/>
        <v>41703.721979166665</v>
      </c>
      <c r="T473" s="8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7"/>
        <v>17.625</v>
      </c>
      <c r="P474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8">
        <f t="shared" si="45"/>
        <v>41844.922662037039</v>
      </c>
      <c r="T474" s="8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7"/>
        <v>2.87</v>
      </c>
      <c r="P475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8">
        <f t="shared" si="45"/>
        <v>41869.698136574072</v>
      </c>
      <c r="T475" s="8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7"/>
        <v>3.0303030303030304E-2</v>
      </c>
      <c r="P47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8">
        <f t="shared" si="45"/>
        <v>42753.329039351855</v>
      </c>
      <c r="T476" s="8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7"/>
        <v>0</v>
      </c>
      <c r="P47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8">
        <f t="shared" si="45"/>
        <v>42100.086145833338</v>
      </c>
      <c r="T477" s="8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7"/>
        <v>2.230268181818182</v>
      </c>
      <c r="P478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8">
        <f t="shared" si="45"/>
        <v>41757.975011574075</v>
      </c>
      <c r="T478" s="8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7"/>
        <v>0</v>
      </c>
      <c r="P479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8">
        <f t="shared" si="45"/>
        <v>40987.83488425926</v>
      </c>
      <c r="T479" s="8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7"/>
        <v>0</v>
      </c>
      <c r="P480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8">
        <f t="shared" si="45"/>
        <v>42065.910983796297</v>
      </c>
      <c r="T480" s="8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7"/>
        <v>32.56</v>
      </c>
      <c r="P481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8">
        <f t="shared" si="45"/>
        <v>41904.407812500001</v>
      </c>
      <c r="T481" s="8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7"/>
        <v>19.41</v>
      </c>
      <c r="P482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8">
        <f t="shared" si="45"/>
        <v>41465.500173611108</v>
      </c>
      <c r="T482" s="8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7"/>
        <v>6.1</v>
      </c>
      <c r="P483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8">
        <f t="shared" si="45"/>
        <v>41162.672326388885</v>
      </c>
      <c r="T483" s="8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7"/>
        <v>0.1</v>
      </c>
      <c r="P484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8">
        <f t="shared" si="45"/>
        <v>42447.896875000006</v>
      </c>
      <c r="T484" s="8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7"/>
        <v>50.2</v>
      </c>
      <c r="P485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8">
        <f t="shared" si="45"/>
        <v>41243.197592592594</v>
      </c>
      <c r="T485" s="8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7"/>
        <v>0.18625</v>
      </c>
      <c r="P48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8">
        <f t="shared" si="45"/>
        <v>42272.93949074074</v>
      </c>
      <c r="T486" s="8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7"/>
        <v>21.906971229845084</v>
      </c>
      <c r="P48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8">
        <f t="shared" si="45"/>
        <v>41381.50577546296</v>
      </c>
      <c r="T487" s="8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7"/>
        <v>9.0909090909090905E-3</v>
      </c>
      <c r="P488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8">
        <f t="shared" si="45"/>
        <v>41761.94258101852</v>
      </c>
      <c r="T488" s="8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7"/>
        <v>0</v>
      </c>
      <c r="P489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8">
        <f t="shared" si="45"/>
        <v>42669.594837962963</v>
      </c>
      <c r="T489" s="8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7"/>
        <v>0</v>
      </c>
      <c r="P490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8">
        <f t="shared" si="45"/>
        <v>42714.054398148146</v>
      </c>
      <c r="T490" s="8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7"/>
        <v>0.28667813379201834</v>
      </c>
      <c r="P491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8">
        <f t="shared" si="45"/>
        <v>40882.481666666667</v>
      </c>
      <c r="T491" s="8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7"/>
        <v>0</v>
      </c>
      <c r="P492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8">
        <f t="shared" si="45"/>
        <v>41113.968576388892</v>
      </c>
      <c r="T492" s="8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7"/>
        <v>0</v>
      </c>
      <c r="P493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8">
        <f t="shared" si="45"/>
        <v>42366.982627314821</v>
      </c>
      <c r="T493" s="8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7"/>
        <v>0</v>
      </c>
      <c r="P494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8">
        <f t="shared" si="45"/>
        <v>42596.03506944445</v>
      </c>
      <c r="T494" s="8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7"/>
        <v>0</v>
      </c>
      <c r="P495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8">
        <f t="shared" si="45"/>
        <v>42114.726134259254</v>
      </c>
      <c r="T495" s="8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7"/>
        <v>0.155</v>
      </c>
      <c r="P49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8">
        <f t="shared" si="45"/>
        <v>41799.830613425926</v>
      </c>
      <c r="T496" s="8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7"/>
        <v>0</v>
      </c>
      <c r="P49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8">
        <f t="shared" si="45"/>
        <v>42171.827604166669</v>
      </c>
      <c r="T497" s="8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7"/>
        <v>1.6666666666666668E-3</v>
      </c>
      <c r="P498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8">
        <f t="shared" si="45"/>
        <v>41620.93141203704</v>
      </c>
      <c r="T498" s="8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7"/>
        <v>0.6696428571428571</v>
      </c>
      <c r="P499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8">
        <f t="shared" si="45"/>
        <v>41945.037789351853</v>
      </c>
      <c r="T499" s="8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7"/>
        <v>4.5985132395404564</v>
      </c>
      <c r="P500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8">
        <f t="shared" si="45"/>
        <v>40858.762141203704</v>
      </c>
      <c r="T500" s="8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7"/>
        <v>9.5500000000000007</v>
      </c>
      <c r="P501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8">
        <f t="shared" si="45"/>
        <v>40043.895462962959</v>
      </c>
      <c r="T501" s="8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7"/>
        <v>3.3076923076923079</v>
      </c>
      <c r="P502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8">
        <f t="shared" si="45"/>
        <v>40247.886006944449</v>
      </c>
      <c r="T502" s="8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7"/>
        <v>0</v>
      </c>
      <c r="P503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8">
        <f t="shared" si="45"/>
        <v>40703.234386574077</v>
      </c>
      <c r="T503" s="8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7"/>
        <v>1.1499999999999999</v>
      </c>
      <c r="P504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8">
        <f t="shared" si="45"/>
        <v>40956.553530092591</v>
      </c>
      <c r="T504" s="8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7"/>
        <v>1.7538461538461538</v>
      </c>
      <c r="P505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8">
        <f t="shared" si="45"/>
        <v>41991.526655092588</v>
      </c>
      <c r="T505" s="8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7"/>
        <v>1.3673469387755102</v>
      </c>
      <c r="P50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8">
        <f t="shared" si="45"/>
        <v>40949.98364583333</v>
      </c>
      <c r="T506" s="8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7"/>
        <v>0.43333333333333329</v>
      </c>
      <c r="P50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8">
        <f t="shared" si="45"/>
        <v>42318.098217592589</v>
      </c>
      <c r="T507" s="8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7"/>
        <v>0.125</v>
      </c>
      <c r="P508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8">
        <f t="shared" si="45"/>
        <v>41466.552314814813</v>
      </c>
      <c r="T508" s="8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7"/>
        <v>3.2</v>
      </c>
      <c r="P509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8">
        <f t="shared" si="45"/>
        <v>41156.958993055552</v>
      </c>
      <c r="T509" s="8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7"/>
        <v>0.8</v>
      </c>
      <c r="P510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8">
        <f t="shared" si="45"/>
        <v>40995.024317129632</v>
      </c>
      <c r="T510" s="8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7"/>
        <v>0.2</v>
      </c>
      <c r="P511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8">
        <f t="shared" si="45"/>
        <v>42153.631597222222</v>
      </c>
      <c r="T511" s="8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7"/>
        <v>0</v>
      </c>
      <c r="P512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8">
        <f t="shared" si="45"/>
        <v>42400.176377314812</v>
      </c>
      <c r="T512" s="8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7"/>
        <v>3</v>
      </c>
      <c r="P513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8">
        <f t="shared" si="45"/>
        <v>41340.303032407406</v>
      </c>
      <c r="T513" s="8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7"/>
        <v>0.13749999999999998</v>
      </c>
      <c r="P514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8">
        <f t="shared" si="45"/>
        <v>42649.742210648154</v>
      </c>
      <c r="T514" s="8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7"/>
        <v>13.923999999999999</v>
      </c>
      <c r="P515">
        <f t="shared" ref="P515:P578" si="48">E515/L515</f>
        <v>102.38235294117646</v>
      </c>
      <c r="Q515" t="str">
        <f t="shared" ref="Q515:Q578" si="49">LEFT(N515, SEARCH("/",N515,1)-1)</f>
        <v>film &amp; video</v>
      </c>
      <c r="R515" t="str">
        <f t="shared" ref="R515:R578" si="50">RIGHT(N515,LEN(N515)-FIND("/",N515))</f>
        <v>animation</v>
      </c>
      <c r="S515" s="8">
        <f t="shared" ref="S515:S578" si="51">(((J515/60)/60)/24)+DATE(1970,1,1)</f>
        <v>42552.653993055559</v>
      </c>
      <c r="T515" s="8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7"/>
        <v>3.3333333333333335</v>
      </c>
      <c r="P51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8">
        <f t="shared" si="51"/>
        <v>41830.613969907405</v>
      </c>
      <c r="T516" s="8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ref="O517:O580" si="53">E517/D517*100</f>
        <v>25.41340206185567</v>
      </c>
      <c r="P51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8">
        <f t="shared" si="51"/>
        <v>42327.490752314814</v>
      </c>
      <c r="T517" s="8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3"/>
        <v>0</v>
      </c>
      <c r="P518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8">
        <f t="shared" si="51"/>
        <v>42091.778703703705</v>
      </c>
      <c r="T518" s="8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3"/>
        <v>1.3666666666666667</v>
      </c>
      <c r="P519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8">
        <f t="shared" si="51"/>
        <v>42738.615289351852</v>
      </c>
      <c r="T519" s="8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3"/>
        <v>0</v>
      </c>
      <c r="P520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8">
        <f t="shared" si="51"/>
        <v>42223.616018518514</v>
      </c>
      <c r="T520" s="8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3"/>
        <v>22.881426547787683</v>
      </c>
      <c r="P521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8">
        <f t="shared" si="51"/>
        <v>41218.391446759262</v>
      </c>
      <c r="T521" s="8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3"/>
        <v>102.1</v>
      </c>
      <c r="P522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8">
        <f t="shared" si="51"/>
        <v>42318.702094907407</v>
      </c>
      <c r="T522" s="8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3"/>
        <v>104.64</v>
      </c>
      <c r="P523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8">
        <f t="shared" si="51"/>
        <v>42646.092812499999</v>
      </c>
      <c r="T523" s="8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3"/>
        <v>114.66666666666667</v>
      </c>
      <c r="P524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8">
        <f t="shared" si="51"/>
        <v>42430.040798611109</v>
      </c>
      <c r="T524" s="8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3"/>
        <v>120.6</v>
      </c>
      <c r="P525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8">
        <f t="shared" si="51"/>
        <v>42238.13282407407</v>
      </c>
      <c r="T525" s="8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3"/>
        <v>108.67285714285715</v>
      </c>
      <c r="P52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8">
        <f t="shared" si="51"/>
        <v>42492.717233796298</v>
      </c>
      <c r="T526" s="8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3"/>
        <v>100</v>
      </c>
      <c r="P527">
        <f t="shared" si="48"/>
        <v>1000</v>
      </c>
      <c r="Q527" t="str">
        <f t="shared" si="49"/>
        <v>theater</v>
      </c>
      <c r="R527" t="str">
        <f t="shared" si="50"/>
        <v>plays</v>
      </c>
      <c r="S527" s="8">
        <f t="shared" si="51"/>
        <v>41850.400937500002</v>
      </c>
      <c r="T527" s="8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3"/>
        <v>113.99999999999999</v>
      </c>
      <c r="P528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8">
        <f t="shared" si="51"/>
        <v>42192.591944444444</v>
      </c>
      <c r="T528" s="8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3"/>
        <v>100.85</v>
      </c>
      <c r="P529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8">
        <f t="shared" si="51"/>
        <v>42753.205625000002</v>
      </c>
      <c r="T529" s="8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3"/>
        <v>115.65217391304347</v>
      </c>
      <c r="P530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8">
        <f t="shared" si="51"/>
        <v>42155.920219907406</v>
      </c>
      <c r="T530" s="8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3"/>
        <v>130.41666666666666</v>
      </c>
      <c r="P531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8">
        <f t="shared" si="51"/>
        <v>42725.031180555554</v>
      </c>
      <c r="T531" s="8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3"/>
        <v>107.78267254038178</v>
      </c>
      <c r="P532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8">
        <f t="shared" si="51"/>
        <v>42157.591064814813</v>
      </c>
      <c r="T532" s="8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3"/>
        <v>100</v>
      </c>
      <c r="P533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8">
        <f t="shared" si="51"/>
        <v>42676.065150462964</v>
      </c>
      <c r="T533" s="8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3"/>
        <v>123.25</v>
      </c>
      <c r="P534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8">
        <f t="shared" si="51"/>
        <v>42473.007037037038</v>
      </c>
      <c r="T534" s="8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3"/>
        <v>100.2</v>
      </c>
      <c r="P535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8">
        <f t="shared" si="51"/>
        <v>42482.43478009259</v>
      </c>
      <c r="T535" s="8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3"/>
        <v>104.66666666666666</v>
      </c>
      <c r="P53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8">
        <f t="shared" si="51"/>
        <v>42270.810995370368</v>
      </c>
      <c r="T536" s="8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3"/>
        <v>102.49999999999999</v>
      </c>
      <c r="P53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8">
        <f t="shared" si="51"/>
        <v>42711.545196759253</v>
      </c>
      <c r="T537" s="8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3"/>
        <v>118.25757575757576</v>
      </c>
      <c r="P538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8">
        <f t="shared" si="51"/>
        <v>42179.344988425932</v>
      </c>
      <c r="T538" s="8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3"/>
        <v>120.5</v>
      </c>
      <c r="P539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8">
        <f t="shared" si="51"/>
        <v>42282.768414351856</v>
      </c>
      <c r="T539" s="8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3"/>
        <v>302.42</v>
      </c>
      <c r="P540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8">
        <f t="shared" si="51"/>
        <v>42473.794710648144</v>
      </c>
      <c r="T540" s="8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3"/>
        <v>100.64400000000001</v>
      </c>
      <c r="P541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8">
        <f t="shared" si="51"/>
        <v>42535.049849537041</v>
      </c>
      <c r="T541" s="8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3"/>
        <v>6.6666666666666671E-3</v>
      </c>
      <c r="P542">
        <f t="shared" si="48"/>
        <v>1</v>
      </c>
      <c r="Q542" t="str">
        <f t="shared" si="49"/>
        <v>technology</v>
      </c>
      <c r="R542" t="str">
        <f t="shared" si="50"/>
        <v>web</v>
      </c>
      <c r="S542" s="8">
        <f t="shared" si="51"/>
        <v>42009.817199074074</v>
      </c>
      <c r="T542" s="8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3"/>
        <v>0.55555555555555558</v>
      </c>
      <c r="P543">
        <f t="shared" si="48"/>
        <v>25</v>
      </c>
      <c r="Q543" t="str">
        <f t="shared" si="49"/>
        <v>technology</v>
      </c>
      <c r="R543" t="str">
        <f t="shared" si="50"/>
        <v>web</v>
      </c>
      <c r="S543" s="8">
        <f t="shared" si="51"/>
        <v>42276.046689814815</v>
      </c>
      <c r="T543" s="8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3"/>
        <v>3.9999999999999996E-4</v>
      </c>
      <c r="P544">
        <f t="shared" si="48"/>
        <v>1</v>
      </c>
      <c r="Q544" t="str">
        <f t="shared" si="49"/>
        <v>technology</v>
      </c>
      <c r="R544" t="str">
        <f t="shared" si="50"/>
        <v>web</v>
      </c>
      <c r="S544" s="8">
        <f t="shared" si="51"/>
        <v>42433.737453703703</v>
      </c>
      <c r="T544" s="8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3"/>
        <v>0.31818181818181818</v>
      </c>
      <c r="P545">
        <f t="shared" si="48"/>
        <v>35</v>
      </c>
      <c r="Q545" t="str">
        <f t="shared" si="49"/>
        <v>technology</v>
      </c>
      <c r="R545" t="str">
        <f t="shared" si="50"/>
        <v>web</v>
      </c>
      <c r="S545" s="8">
        <f t="shared" si="51"/>
        <v>41914.092152777775</v>
      </c>
      <c r="T545" s="8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3"/>
        <v>1.2</v>
      </c>
      <c r="P546">
        <f t="shared" si="48"/>
        <v>3</v>
      </c>
      <c r="Q546" t="str">
        <f t="shared" si="49"/>
        <v>technology</v>
      </c>
      <c r="R546" t="str">
        <f t="shared" si="50"/>
        <v>web</v>
      </c>
      <c r="S546" s="8">
        <f t="shared" si="51"/>
        <v>42525.656944444447</v>
      </c>
      <c r="T546" s="8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3"/>
        <v>27.383999999999997</v>
      </c>
      <c r="P54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8">
        <f t="shared" si="51"/>
        <v>42283.592465277776</v>
      </c>
      <c r="T547" s="8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3"/>
        <v>8.666666666666667E-2</v>
      </c>
      <c r="P548">
        <f t="shared" si="48"/>
        <v>26</v>
      </c>
      <c r="Q548" t="str">
        <f t="shared" si="49"/>
        <v>technology</v>
      </c>
      <c r="R548" t="str">
        <f t="shared" si="50"/>
        <v>web</v>
      </c>
      <c r="S548" s="8">
        <f t="shared" si="51"/>
        <v>42249.667997685188</v>
      </c>
      <c r="T548" s="8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3"/>
        <v>0</v>
      </c>
      <c r="P549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8">
        <f t="shared" si="51"/>
        <v>42380.696342592593</v>
      </c>
      <c r="T549" s="8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3"/>
        <v>0.09</v>
      </c>
      <c r="P550">
        <f t="shared" si="48"/>
        <v>9</v>
      </c>
      <c r="Q550" t="str">
        <f t="shared" si="49"/>
        <v>technology</v>
      </c>
      <c r="R550" t="str">
        <f t="shared" si="50"/>
        <v>web</v>
      </c>
      <c r="S550" s="8">
        <f t="shared" si="51"/>
        <v>42276.903333333335</v>
      </c>
      <c r="T550" s="8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3"/>
        <v>2.7199999999999998</v>
      </c>
      <c r="P551">
        <f t="shared" si="48"/>
        <v>8.5</v>
      </c>
      <c r="Q551" t="str">
        <f t="shared" si="49"/>
        <v>technology</v>
      </c>
      <c r="R551" t="str">
        <f t="shared" si="50"/>
        <v>web</v>
      </c>
      <c r="S551" s="8">
        <f t="shared" si="51"/>
        <v>42163.636828703704</v>
      </c>
      <c r="T551" s="8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3"/>
        <v>0.70000000000000007</v>
      </c>
      <c r="P552">
        <f t="shared" si="48"/>
        <v>8.75</v>
      </c>
      <c r="Q552" t="str">
        <f t="shared" si="49"/>
        <v>technology</v>
      </c>
      <c r="R552" t="str">
        <f t="shared" si="50"/>
        <v>web</v>
      </c>
      <c r="S552" s="8">
        <f t="shared" si="51"/>
        <v>42753.678761574076</v>
      </c>
      <c r="T552" s="8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3"/>
        <v>5.0413333333333332</v>
      </c>
      <c r="P553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8">
        <f t="shared" si="51"/>
        <v>42173.275740740741</v>
      </c>
      <c r="T553" s="8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3"/>
        <v>0</v>
      </c>
      <c r="P554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8">
        <f t="shared" si="51"/>
        <v>42318.616851851853</v>
      </c>
      <c r="T554" s="8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3"/>
        <v>0.49199999999999999</v>
      </c>
      <c r="P555">
        <f t="shared" si="48"/>
        <v>20.5</v>
      </c>
      <c r="Q555" t="str">
        <f t="shared" si="49"/>
        <v>technology</v>
      </c>
      <c r="R555" t="str">
        <f t="shared" si="50"/>
        <v>web</v>
      </c>
      <c r="S555" s="8">
        <f t="shared" si="51"/>
        <v>41927.71980324074</v>
      </c>
      <c r="T555" s="8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3"/>
        <v>36.589147286821706</v>
      </c>
      <c r="P55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8">
        <f t="shared" si="51"/>
        <v>41901.684861111113</v>
      </c>
      <c r="T556" s="8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3"/>
        <v>0</v>
      </c>
      <c r="P55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8">
        <f t="shared" si="51"/>
        <v>42503.353506944448</v>
      </c>
      <c r="T557" s="8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3"/>
        <v>2.5</v>
      </c>
      <c r="P558">
        <f t="shared" si="48"/>
        <v>200</v>
      </c>
      <c r="Q558" t="str">
        <f t="shared" si="49"/>
        <v>technology</v>
      </c>
      <c r="R558" t="str">
        <f t="shared" si="50"/>
        <v>web</v>
      </c>
      <c r="S558" s="8">
        <f t="shared" si="51"/>
        <v>42345.860150462962</v>
      </c>
      <c r="T558" s="8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3"/>
        <v>0.91066666666666674</v>
      </c>
      <c r="P559">
        <f t="shared" si="48"/>
        <v>68.3</v>
      </c>
      <c r="Q559" t="str">
        <f t="shared" si="49"/>
        <v>technology</v>
      </c>
      <c r="R559" t="str">
        <f t="shared" si="50"/>
        <v>web</v>
      </c>
      <c r="S559" s="8">
        <f t="shared" si="51"/>
        <v>42676.942164351851</v>
      </c>
      <c r="T559" s="8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3"/>
        <v>0</v>
      </c>
      <c r="P560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8">
        <f t="shared" si="51"/>
        <v>42057.883159722223</v>
      </c>
      <c r="T560" s="8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3"/>
        <v>2.0833333333333336E-2</v>
      </c>
      <c r="P561">
        <f t="shared" si="48"/>
        <v>50</v>
      </c>
      <c r="Q561" t="str">
        <f t="shared" si="49"/>
        <v>technology</v>
      </c>
      <c r="R561" t="str">
        <f t="shared" si="50"/>
        <v>web</v>
      </c>
      <c r="S561" s="8">
        <f t="shared" si="51"/>
        <v>42321.283101851848</v>
      </c>
      <c r="T561" s="8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3"/>
        <v>1.2E-2</v>
      </c>
      <c r="P562">
        <f t="shared" si="48"/>
        <v>4</v>
      </c>
      <c r="Q562" t="str">
        <f t="shared" si="49"/>
        <v>technology</v>
      </c>
      <c r="R562" t="str">
        <f t="shared" si="50"/>
        <v>web</v>
      </c>
      <c r="S562" s="8">
        <f t="shared" si="51"/>
        <v>41960.771354166667</v>
      </c>
      <c r="T562" s="8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3"/>
        <v>0.36666666666666664</v>
      </c>
      <c r="P563">
        <f t="shared" si="48"/>
        <v>27.5</v>
      </c>
      <c r="Q563" t="str">
        <f t="shared" si="49"/>
        <v>technology</v>
      </c>
      <c r="R563" t="str">
        <f t="shared" si="50"/>
        <v>web</v>
      </c>
      <c r="S563" s="8">
        <f t="shared" si="51"/>
        <v>42268.658715277779</v>
      </c>
      <c r="T563" s="8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3"/>
        <v>0</v>
      </c>
      <c r="P564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8">
        <f t="shared" si="51"/>
        <v>42692.389062500006</v>
      </c>
      <c r="T564" s="8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3"/>
        <v>9.0666666666666659E-2</v>
      </c>
      <c r="P565">
        <f t="shared" si="48"/>
        <v>34</v>
      </c>
      <c r="Q565" t="str">
        <f t="shared" si="49"/>
        <v>technology</v>
      </c>
      <c r="R565" t="str">
        <f t="shared" si="50"/>
        <v>web</v>
      </c>
      <c r="S565" s="8">
        <f t="shared" si="51"/>
        <v>42022.069988425923</v>
      </c>
      <c r="T565" s="8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3"/>
        <v>5.5555555555555558E-3</v>
      </c>
      <c r="P566">
        <f t="shared" si="48"/>
        <v>1</v>
      </c>
      <c r="Q566" t="str">
        <f t="shared" si="49"/>
        <v>technology</v>
      </c>
      <c r="R566" t="str">
        <f t="shared" si="50"/>
        <v>web</v>
      </c>
      <c r="S566" s="8">
        <f t="shared" si="51"/>
        <v>42411.942997685182</v>
      </c>
      <c r="T566" s="8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3"/>
        <v>0</v>
      </c>
      <c r="P56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8">
        <f t="shared" si="51"/>
        <v>42165.785289351858</v>
      </c>
      <c r="T567" s="8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3"/>
        <v>0.02</v>
      </c>
      <c r="P568">
        <f t="shared" si="48"/>
        <v>1</v>
      </c>
      <c r="Q568" t="str">
        <f t="shared" si="49"/>
        <v>technology</v>
      </c>
      <c r="R568" t="str">
        <f t="shared" si="50"/>
        <v>web</v>
      </c>
      <c r="S568" s="8">
        <f t="shared" si="51"/>
        <v>42535.68440972222</v>
      </c>
      <c r="T568" s="8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3"/>
        <v>0</v>
      </c>
      <c r="P569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8">
        <f t="shared" si="51"/>
        <v>41975.842523148152</v>
      </c>
      <c r="T569" s="8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3"/>
        <v>1</v>
      </c>
      <c r="P570">
        <f t="shared" si="48"/>
        <v>49</v>
      </c>
      <c r="Q570" t="str">
        <f t="shared" si="49"/>
        <v>technology</v>
      </c>
      <c r="R570" t="str">
        <f t="shared" si="50"/>
        <v>web</v>
      </c>
      <c r="S570" s="8">
        <f t="shared" si="51"/>
        <v>42348.9215625</v>
      </c>
      <c r="T570" s="8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3"/>
        <v>0.8</v>
      </c>
      <c r="P571">
        <f t="shared" si="48"/>
        <v>20</v>
      </c>
      <c r="Q571" t="str">
        <f t="shared" si="49"/>
        <v>technology</v>
      </c>
      <c r="R571" t="str">
        <f t="shared" si="50"/>
        <v>web</v>
      </c>
      <c r="S571" s="8">
        <f t="shared" si="51"/>
        <v>42340.847361111111</v>
      </c>
      <c r="T571" s="8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3"/>
        <v>0.16705882352941176</v>
      </c>
      <c r="P572">
        <f t="shared" si="48"/>
        <v>142</v>
      </c>
      <c r="Q572" t="str">
        <f t="shared" si="49"/>
        <v>technology</v>
      </c>
      <c r="R572" t="str">
        <f t="shared" si="50"/>
        <v>web</v>
      </c>
      <c r="S572" s="8">
        <f t="shared" si="51"/>
        <v>42388.798252314817</v>
      </c>
      <c r="T572" s="8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3"/>
        <v>0.42399999999999999</v>
      </c>
      <c r="P573">
        <f t="shared" si="48"/>
        <v>53</v>
      </c>
      <c r="Q573" t="str">
        <f t="shared" si="49"/>
        <v>technology</v>
      </c>
      <c r="R573" t="str">
        <f t="shared" si="50"/>
        <v>web</v>
      </c>
      <c r="S573" s="8">
        <f t="shared" si="51"/>
        <v>42192.816238425927</v>
      </c>
      <c r="T573" s="8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3"/>
        <v>0</v>
      </c>
      <c r="P574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8">
        <f t="shared" si="51"/>
        <v>42282.71629629629</v>
      </c>
      <c r="T574" s="8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3"/>
        <v>0.38925389253892539</v>
      </c>
      <c r="P575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8">
        <f t="shared" si="51"/>
        <v>41963.050127314811</v>
      </c>
      <c r="T575" s="8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3"/>
        <v>0.7155635062611807</v>
      </c>
      <c r="P576">
        <f t="shared" si="48"/>
        <v>20</v>
      </c>
      <c r="Q576" t="str">
        <f t="shared" si="49"/>
        <v>technology</v>
      </c>
      <c r="R576" t="str">
        <f t="shared" si="50"/>
        <v>web</v>
      </c>
      <c r="S576" s="8">
        <f t="shared" si="51"/>
        <v>42632.443368055552</v>
      </c>
      <c r="T576" s="8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3"/>
        <v>0.43166666666666664</v>
      </c>
      <c r="P577">
        <f t="shared" si="48"/>
        <v>64.75</v>
      </c>
      <c r="Q577" t="str">
        <f t="shared" si="49"/>
        <v>technology</v>
      </c>
      <c r="R577" t="str">
        <f t="shared" si="50"/>
        <v>web</v>
      </c>
      <c r="S577" s="8">
        <f t="shared" si="51"/>
        <v>42138.692627314813</v>
      </c>
      <c r="T577" s="8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3"/>
        <v>1.25E-3</v>
      </c>
      <c r="P578">
        <f t="shared" si="48"/>
        <v>1</v>
      </c>
      <c r="Q578" t="str">
        <f t="shared" si="49"/>
        <v>technology</v>
      </c>
      <c r="R578" t="str">
        <f t="shared" si="50"/>
        <v>web</v>
      </c>
      <c r="S578" s="8">
        <f t="shared" si="51"/>
        <v>42031.471666666665</v>
      </c>
      <c r="T578" s="8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3"/>
        <v>0.2</v>
      </c>
      <c r="P579">
        <f t="shared" ref="P579:P642" si="54">E579/L579</f>
        <v>10</v>
      </c>
      <c r="Q579" t="str">
        <f t="shared" ref="Q579:Q642" si="55">LEFT(N579, SEARCH("/",N579,1)-1)</f>
        <v>technology</v>
      </c>
      <c r="R579" t="str">
        <f t="shared" ref="R579:R642" si="56">RIGHT(N579,LEN(N579)-FIND("/",N579))</f>
        <v>web</v>
      </c>
      <c r="S579" s="8">
        <f t="shared" ref="S579:S642" si="57">(((J579/60)/60)/24)+DATE(1970,1,1)</f>
        <v>42450.589143518519</v>
      </c>
      <c r="T579" s="8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3"/>
        <v>1.12E-2</v>
      </c>
      <c r="P580">
        <f t="shared" si="54"/>
        <v>2</v>
      </c>
      <c r="Q580" t="str">
        <f t="shared" si="55"/>
        <v>technology</v>
      </c>
      <c r="R580" t="str">
        <f t="shared" si="56"/>
        <v>web</v>
      </c>
      <c r="S580" s="8">
        <f t="shared" si="57"/>
        <v>42230.578622685185</v>
      </c>
      <c r="T580" s="8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ref="O581:O644" si="59">E581/D581*100</f>
        <v>1.4583333333333333</v>
      </c>
      <c r="P581">
        <f t="shared" si="54"/>
        <v>35</v>
      </c>
      <c r="Q581" t="str">
        <f t="shared" si="55"/>
        <v>technology</v>
      </c>
      <c r="R581" t="str">
        <f t="shared" si="56"/>
        <v>web</v>
      </c>
      <c r="S581" s="8">
        <f t="shared" si="57"/>
        <v>41968.852118055554</v>
      </c>
      <c r="T581" s="8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9"/>
        <v>3.3333333333333333E-2</v>
      </c>
      <c r="P582">
        <f t="shared" si="54"/>
        <v>1</v>
      </c>
      <c r="Q582" t="str">
        <f t="shared" si="55"/>
        <v>technology</v>
      </c>
      <c r="R582" t="str">
        <f t="shared" si="56"/>
        <v>web</v>
      </c>
      <c r="S582" s="8">
        <f t="shared" si="57"/>
        <v>42605.908182870371</v>
      </c>
      <c r="T582" s="8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9"/>
        <v>0</v>
      </c>
      <c r="P583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8">
        <f t="shared" si="57"/>
        <v>42188.012777777782</v>
      </c>
      <c r="T583" s="8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9"/>
        <v>0</v>
      </c>
      <c r="P584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8">
        <f t="shared" si="57"/>
        <v>42055.739803240736</v>
      </c>
      <c r="T584" s="8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9"/>
        <v>1.1111111111111112E-2</v>
      </c>
      <c r="P585">
        <f t="shared" si="54"/>
        <v>1</v>
      </c>
      <c r="Q585" t="str">
        <f t="shared" si="55"/>
        <v>technology</v>
      </c>
      <c r="R585" t="str">
        <f t="shared" si="56"/>
        <v>web</v>
      </c>
      <c r="S585" s="8">
        <f t="shared" si="57"/>
        <v>42052.93850694444</v>
      </c>
      <c r="T585" s="8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9"/>
        <v>1</v>
      </c>
      <c r="P586">
        <f t="shared" si="54"/>
        <v>5</v>
      </c>
      <c r="Q586" t="str">
        <f t="shared" si="55"/>
        <v>technology</v>
      </c>
      <c r="R586" t="str">
        <f t="shared" si="56"/>
        <v>web</v>
      </c>
      <c r="S586" s="8">
        <f t="shared" si="57"/>
        <v>42049.716620370367</v>
      </c>
      <c r="T586" s="8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9"/>
        <v>0</v>
      </c>
      <c r="P58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8">
        <f t="shared" si="57"/>
        <v>42283.3909375</v>
      </c>
      <c r="T587" s="8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9"/>
        <v>0.55999999999999994</v>
      </c>
      <c r="P588">
        <f t="shared" si="54"/>
        <v>14</v>
      </c>
      <c r="Q588" t="str">
        <f t="shared" si="55"/>
        <v>technology</v>
      </c>
      <c r="R588" t="str">
        <f t="shared" si="56"/>
        <v>web</v>
      </c>
      <c r="S588" s="8">
        <f t="shared" si="57"/>
        <v>42020.854247685187</v>
      </c>
      <c r="T588" s="8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9"/>
        <v>9.0833333333333339</v>
      </c>
      <c r="P589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8">
        <f t="shared" si="57"/>
        <v>42080.757326388892</v>
      </c>
      <c r="T589" s="8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9"/>
        <v>3.3444444444444441</v>
      </c>
      <c r="P590">
        <f t="shared" si="54"/>
        <v>150.5</v>
      </c>
      <c r="Q590" t="str">
        <f t="shared" si="55"/>
        <v>technology</v>
      </c>
      <c r="R590" t="str">
        <f t="shared" si="56"/>
        <v>web</v>
      </c>
      <c r="S590" s="8">
        <f t="shared" si="57"/>
        <v>42631.769513888896</v>
      </c>
      <c r="T590" s="8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9"/>
        <v>1.3333333333333334E-2</v>
      </c>
      <c r="P591">
        <f t="shared" si="54"/>
        <v>1</v>
      </c>
      <c r="Q591" t="str">
        <f t="shared" si="55"/>
        <v>technology</v>
      </c>
      <c r="R591" t="str">
        <f t="shared" si="56"/>
        <v>web</v>
      </c>
      <c r="S591" s="8">
        <f t="shared" si="57"/>
        <v>42178.614571759259</v>
      </c>
      <c r="T591" s="8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9"/>
        <v>4.46</v>
      </c>
      <c r="P592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8">
        <f t="shared" si="57"/>
        <v>42377.554756944446</v>
      </c>
      <c r="T592" s="8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9"/>
        <v>6.0999999999999999E-2</v>
      </c>
      <c r="P593">
        <f t="shared" si="54"/>
        <v>30.5</v>
      </c>
      <c r="Q593" t="str">
        <f t="shared" si="55"/>
        <v>technology</v>
      </c>
      <c r="R593" t="str">
        <f t="shared" si="56"/>
        <v>web</v>
      </c>
      <c r="S593" s="8">
        <f t="shared" si="57"/>
        <v>42177.543171296296</v>
      </c>
      <c r="T593" s="8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9"/>
        <v>3.3333333333333335</v>
      </c>
      <c r="P594">
        <f t="shared" si="54"/>
        <v>250</v>
      </c>
      <c r="Q594" t="str">
        <f t="shared" si="55"/>
        <v>technology</v>
      </c>
      <c r="R594" t="str">
        <f t="shared" si="56"/>
        <v>web</v>
      </c>
      <c r="S594" s="8">
        <f t="shared" si="57"/>
        <v>41946.232175925928</v>
      </c>
      <c r="T594" s="8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9"/>
        <v>23</v>
      </c>
      <c r="P595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8">
        <f t="shared" si="57"/>
        <v>42070.677604166667</v>
      </c>
      <c r="T595" s="8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9"/>
        <v>0.104</v>
      </c>
      <c r="P596">
        <f t="shared" si="54"/>
        <v>13</v>
      </c>
      <c r="Q596" t="str">
        <f t="shared" si="55"/>
        <v>technology</v>
      </c>
      <c r="R596" t="str">
        <f t="shared" si="56"/>
        <v>web</v>
      </c>
      <c r="S596" s="8">
        <f t="shared" si="57"/>
        <v>42446.780162037037</v>
      </c>
      <c r="T596" s="8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9"/>
        <v>0.42599999999999999</v>
      </c>
      <c r="P597">
        <f t="shared" si="54"/>
        <v>53.25</v>
      </c>
      <c r="Q597" t="str">
        <f t="shared" si="55"/>
        <v>technology</v>
      </c>
      <c r="R597" t="str">
        <f t="shared" si="56"/>
        <v>web</v>
      </c>
      <c r="S597" s="8">
        <f t="shared" si="57"/>
        <v>42083.069884259254</v>
      </c>
      <c r="T597" s="8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9"/>
        <v>0.03</v>
      </c>
      <c r="P598">
        <f t="shared" si="54"/>
        <v>3</v>
      </c>
      <c r="Q598" t="str">
        <f t="shared" si="55"/>
        <v>technology</v>
      </c>
      <c r="R598" t="str">
        <f t="shared" si="56"/>
        <v>web</v>
      </c>
      <c r="S598" s="8">
        <f t="shared" si="57"/>
        <v>42646.896898148145</v>
      </c>
      <c r="T598" s="8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9"/>
        <v>0.26666666666666666</v>
      </c>
      <c r="P599">
        <f t="shared" si="54"/>
        <v>10</v>
      </c>
      <c r="Q599" t="str">
        <f t="shared" si="55"/>
        <v>technology</v>
      </c>
      <c r="R599" t="str">
        <f t="shared" si="56"/>
        <v>web</v>
      </c>
      <c r="S599" s="8">
        <f t="shared" si="57"/>
        <v>42545.705266203702</v>
      </c>
      <c r="T599" s="8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9"/>
        <v>34</v>
      </c>
      <c r="P600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8">
        <f t="shared" si="57"/>
        <v>41948.00209490741</v>
      </c>
      <c r="T600" s="8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9"/>
        <v>6.2E-2</v>
      </c>
      <c r="P601">
        <f t="shared" si="54"/>
        <v>15.5</v>
      </c>
      <c r="Q601" t="str">
        <f t="shared" si="55"/>
        <v>technology</v>
      </c>
      <c r="R601" t="str">
        <f t="shared" si="56"/>
        <v>web</v>
      </c>
      <c r="S601" s="8">
        <f t="shared" si="57"/>
        <v>42047.812523148154</v>
      </c>
      <c r="T601" s="8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9"/>
        <v>2</v>
      </c>
      <c r="P602">
        <f t="shared" si="54"/>
        <v>100</v>
      </c>
      <c r="Q602" t="str">
        <f t="shared" si="55"/>
        <v>technology</v>
      </c>
      <c r="R602" t="str">
        <f t="shared" si="56"/>
        <v>web</v>
      </c>
      <c r="S602" s="8">
        <f t="shared" si="57"/>
        <v>42073.798171296294</v>
      </c>
      <c r="T602" s="8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9"/>
        <v>1.4000000000000001</v>
      </c>
      <c r="P603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8">
        <f t="shared" si="57"/>
        <v>41969.858090277776</v>
      </c>
      <c r="T603" s="8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9"/>
        <v>0</v>
      </c>
      <c r="P604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8">
        <f t="shared" si="57"/>
        <v>42143.79415509259</v>
      </c>
      <c r="T604" s="8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9"/>
        <v>3.9334666666666664</v>
      </c>
      <c r="P605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8">
        <f t="shared" si="57"/>
        <v>41835.639155092591</v>
      </c>
      <c r="T605" s="8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9"/>
        <v>0</v>
      </c>
      <c r="P60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8">
        <f t="shared" si="57"/>
        <v>41849.035370370373</v>
      </c>
      <c r="T606" s="8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9"/>
        <v>2.62</v>
      </c>
      <c r="P607">
        <f t="shared" si="54"/>
        <v>16.375</v>
      </c>
      <c r="Q607" t="str">
        <f t="shared" si="55"/>
        <v>technology</v>
      </c>
      <c r="R607" t="str">
        <f t="shared" si="56"/>
        <v>web</v>
      </c>
      <c r="S607" s="8">
        <f t="shared" si="57"/>
        <v>42194.357731481476</v>
      </c>
      <c r="T607" s="8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9"/>
        <v>0.2</v>
      </c>
      <c r="P608">
        <f t="shared" si="54"/>
        <v>10</v>
      </c>
      <c r="Q608" t="str">
        <f t="shared" si="55"/>
        <v>technology</v>
      </c>
      <c r="R608" t="str">
        <f t="shared" si="56"/>
        <v>web</v>
      </c>
      <c r="S608" s="8">
        <f t="shared" si="57"/>
        <v>42102.650567129633</v>
      </c>
      <c r="T608" s="8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9"/>
        <v>0</v>
      </c>
      <c r="P609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8">
        <f t="shared" si="57"/>
        <v>42300.825648148151</v>
      </c>
      <c r="T609" s="8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9"/>
        <v>0.97400000000000009</v>
      </c>
      <c r="P610">
        <f t="shared" si="54"/>
        <v>292.2</v>
      </c>
      <c r="Q610" t="str">
        <f t="shared" si="55"/>
        <v>technology</v>
      </c>
      <c r="R610" t="str">
        <f t="shared" si="56"/>
        <v>web</v>
      </c>
      <c r="S610" s="8">
        <f t="shared" si="57"/>
        <v>42140.921064814815</v>
      </c>
      <c r="T610" s="8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9"/>
        <v>0.64102564102564097</v>
      </c>
      <c r="P611">
        <f t="shared" si="54"/>
        <v>5</v>
      </c>
      <c r="Q611" t="str">
        <f t="shared" si="55"/>
        <v>technology</v>
      </c>
      <c r="R611" t="str">
        <f t="shared" si="56"/>
        <v>web</v>
      </c>
      <c r="S611" s="8">
        <f t="shared" si="57"/>
        <v>42307.034074074079</v>
      </c>
      <c r="T611" s="8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9"/>
        <v>0</v>
      </c>
      <c r="P612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8">
        <f t="shared" si="57"/>
        <v>42086.83085648148</v>
      </c>
      <c r="T612" s="8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9"/>
        <v>0</v>
      </c>
      <c r="P613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8">
        <f t="shared" si="57"/>
        <v>42328.560613425929</v>
      </c>
      <c r="T613" s="8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9"/>
        <v>0</v>
      </c>
      <c r="P614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8">
        <f t="shared" si="57"/>
        <v>42585.031782407401</v>
      </c>
      <c r="T614" s="8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9"/>
        <v>21.363333333333333</v>
      </c>
      <c r="P615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8">
        <f t="shared" si="57"/>
        <v>42247.496759259258</v>
      </c>
      <c r="T615" s="8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9"/>
        <v>0</v>
      </c>
      <c r="P61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8">
        <f t="shared" si="57"/>
        <v>42515.061805555553</v>
      </c>
      <c r="T616" s="8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9"/>
        <v>0</v>
      </c>
      <c r="P61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8">
        <f t="shared" si="57"/>
        <v>42242.122210648144</v>
      </c>
      <c r="T617" s="8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9"/>
        <v>0</v>
      </c>
      <c r="P618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8">
        <f t="shared" si="57"/>
        <v>42761.376238425932</v>
      </c>
      <c r="T618" s="8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9"/>
        <v>3</v>
      </c>
      <c r="P619">
        <f t="shared" si="54"/>
        <v>20</v>
      </c>
      <c r="Q619" t="str">
        <f t="shared" si="55"/>
        <v>technology</v>
      </c>
      <c r="R619" t="str">
        <f t="shared" si="56"/>
        <v>web</v>
      </c>
      <c r="S619" s="8">
        <f t="shared" si="57"/>
        <v>42087.343090277776</v>
      </c>
      <c r="T619" s="8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9"/>
        <v>0</v>
      </c>
      <c r="P620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8">
        <f t="shared" si="57"/>
        <v>42317.810219907406</v>
      </c>
      <c r="T620" s="8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9"/>
        <v>3.9999999999999996E-5</v>
      </c>
      <c r="P621">
        <f t="shared" si="54"/>
        <v>1</v>
      </c>
      <c r="Q621" t="str">
        <f t="shared" si="55"/>
        <v>technology</v>
      </c>
      <c r="R621" t="str">
        <f t="shared" si="56"/>
        <v>web</v>
      </c>
      <c r="S621" s="8">
        <f t="shared" si="57"/>
        <v>41908.650347222225</v>
      </c>
      <c r="T621" s="8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9"/>
        <v>1</v>
      </c>
      <c r="P622">
        <f t="shared" si="54"/>
        <v>300</v>
      </c>
      <c r="Q622" t="str">
        <f t="shared" si="55"/>
        <v>technology</v>
      </c>
      <c r="R622" t="str">
        <f t="shared" si="56"/>
        <v>web</v>
      </c>
      <c r="S622" s="8">
        <f t="shared" si="57"/>
        <v>41831.716874999998</v>
      </c>
      <c r="T622" s="8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9"/>
        <v>1.044</v>
      </c>
      <c r="P623">
        <f t="shared" si="54"/>
        <v>87</v>
      </c>
      <c r="Q623" t="str">
        <f t="shared" si="55"/>
        <v>technology</v>
      </c>
      <c r="R623" t="str">
        <f t="shared" si="56"/>
        <v>web</v>
      </c>
      <c r="S623" s="8">
        <f t="shared" si="57"/>
        <v>42528.987696759257</v>
      </c>
      <c r="T623" s="8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9"/>
        <v>5.6833333333333336</v>
      </c>
      <c r="P624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8">
        <f t="shared" si="57"/>
        <v>42532.774745370371</v>
      </c>
      <c r="T624" s="8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9"/>
        <v>0</v>
      </c>
      <c r="P625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8">
        <f t="shared" si="57"/>
        <v>42122.009224537032</v>
      </c>
      <c r="T625" s="8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9"/>
        <v>0</v>
      </c>
      <c r="P62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8">
        <f t="shared" si="57"/>
        <v>42108.988900462966</v>
      </c>
      <c r="T626" s="8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9"/>
        <v>0</v>
      </c>
      <c r="P62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8">
        <f t="shared" si="57"/>
        <v>42790.895567129628</v>
      </c>
      <c r="T627" s="8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9"/>
        <v>17.380000000000003</v>
      </c>
      <c r="P628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8">
        <f t="shared" si="57"/>
        <v>42198.559479166666</v>
      </c>
      <c r="T628" s="8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9"/>
        <v>0.02</v>
      </c>
      <c r="P629">
        <f t="shared" si="54"/>
        <v>90</v>
      </c>
      <c r="Q629" t="str">
        <f t="shared" si="55"/>
        <v>technology</v>
      </c>
      <c r="R629" t="str">
        <f t="shared" si="56"/>
        <v>web</v>
      </c>
      <c r="S629" s="8">
        <f t="shared" si="57"/>
        <v>42384.306840277779</v>
      </c>
      <c r="T629" s="8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9"/>
        <v>0</v>
      </c>
      <c r="P630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8">
        <f t="shared" si="57"/>
        <v>41803.692789351851</v>
      </c>
      <c r="T630" s="8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9"/>
        <v>0.17500000000000002</v>
      </c>
      <c r="P631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8">
        <f t="shared" si="57"/>
        <v>42474.637824074074</v>
      </c>
      <c r="T631" s="8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9"/>
        <v>8.3340278356529712E-2</v>
      </c>
      <c r="P632">
        <f t="shared" si="54"/>
        <v>10</v>
      </c>
      <c r="Q632" t="str">
        <f t="shared" si="55"/>
        <v>technology</v>
      </c>
      <c r="R632" t="str">
        <f t="shared" si="56"/>
        <v>web</v>
      </c>
      <c r="S632" s="8">
        <f t="shared" si="57"/>
        <v>42223.619456018518</v>
      </c>
      <c r="T632" s="8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9"/>
        <v>1.38</v>
      </c>
      <c r="P633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8">
        <f t="shared" si="57"/>
        <v>42489.772326388891</v>
      </c>
      <c r="T633" s="8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9"/>
        <v>0</v>
      </c>
      <c r="P634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8">
        <f t="shared" si="57"/>
        <v>42303.659317129626</v>
      </c>
      <c r="T634" s="8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9"/>
        <v>12.45</v>
      </c>
      <c r="P635">
        <f t="shared" si="54"/>
        <v>49.8</v>
      </c>
      <c r="Q635" t="str">
        <f t="shared" si="55"/>
        <v>technology</v>
      </c>
      <c r="R635" t="str">
        <f t="shared" si="56"/>
        <v>web</v>
      </c>
      <c r="S635" s="8">
        <f t="shared" si="57"/>
        <v>42507.29932870371</v>
      </c>
      <c r="T635" s="8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9"/>
        <v>0.02</v>
      </c>
      <c r="P636">
        <f t="shared" si="54"/>
        <v>1</v>
      </c>
      <c r="Q636" t="str">
        <f t="shared" si="55"/>
        <v>technology</v>
      </c>
      <c r="R636" t="str">
        <f t="shared" si="56"/>
        <v>web</v>
      </c>
      <c r="S636" s="8">
        <f t="shared" si="57"/>
        <v>42031.928576388891</v>
      </c>
      <c r="T636" s="8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9"/>
        <v>8.0000000000000002E-3</v>
      </c>
      <c r="P637">
        <f t="shared" si="54"/>
        <v>2</v>
      </c>
      <c r="Q637" t="str">
        <f t="shared" si="55"/>
        <v>technology</v>
      </c>
      <c r="R637" t="str">
        <f t="shared" si="56"/>
        <v>web</v>
      </c>
      <c r="S637" s="8">
        <f t="shared" si="57"/>
        <v>42076.092152777783</v>
      </c>
      <c r="T637" s="8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9"/>
        <v>0.2</v>
      </c>
      <c r="P638">
        <f t="shared" si="54"/>
        <v>4</v>
      </c>
      <c r="Q638" t="str">
        <f t="shared" si="55"/>
        <v>technology</v>
      </c>
      <c r="R638" t="str">
        <f t="shared" si="56"/>
        <v>web</v>
      </c>
      <c r="S638" s="8">
        <f t="shared" si="57"/>
        <v>42131.455439814818</v>
      </c>
      <c r="T638" s="8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9"/>
        <v>0</v>
      </c>
      <c r="P639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8">
        <f t="shared" si="57"/>
        <v>42762.962013888886</v>
      </c>
      <c r="T639" s="8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9"/>
        <v>9.0000000000000011E-3</v>
      </c>
      <c r="P640">
        <f t="shared" si="54"/>
        <v>3</v>
      </c>
      <c r="Q640" t="str">
        <f t="shared" si="55"/>
        <v>technology</v>
      </c>
      <c r="R640" t="str">
        <f t="shared" si="56"/>
        <v>web</v>
      </c>
      <c r="S640" s="8">
        <f t="shared" si="57"/>
        <v>42759.593310185184</v>
      </c>
      <c r="T640" s="8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9"/>
        <v>9.9999999999999991E-5</v>
      </c>
      <c r="P641">
        <f t="shared" si="54"/>
        <v>1</v>
      </c>
      <c r="Q641" t="str">
        <f t="shared" si="55"/>
        <v>technology</v>
      </c>
      <c r="R641" t="str">
        <f t="shared" si="56"/>
        <v>web</v>
      </c>
      <c r="S641" s="8">
        <f t="shared" si="57"/>
        <v>41865.583275462966</v>
      </c>
      <c r="T641" s="8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9"/>
        <v>144.28571428571428</v>
      </c>
      <c r="P642">
        <f t="shared" si="54"/>
        <v>50.5</v>
      </c>
      <c r="Q642" t="str">
        <f t="shared" si="55"/>
        <v>technology</v>
      </c>
      <c r="R642" t="str">
        <f t="shared" si="56"/>
        <v>wearables</v>
      </c>
      <c r="S642" s="8">
        <f t="shared" si="57"/>
        <v>42683.420312500006</v>
      </c>
      <c r="T642" s="8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9"/>
        <v>119.16249999999999</v>
      </c>
      <c r="P643">
        <f t="shared" ref="P643:P706" si="60">E643/L643</f>
        <v>151.31746031746033</v>
      </c>
      <c r="Q643" t="str">
        <f t="shared" ref="Q643:Q706" si="61">LEFT(N643, SEARCH("/",N643,1)-1)</f>
        <v>technology</v>
      </c>
      <c r="R643" t="str">
        <f t="shared" ref="R643:R706" si="62">RIGHT(N643,LEN(N643)-FIND("/",N643))</f>
        <v>wearables</v>
      </c>
      <c r="S643" s="8">
        <f t="shared" ref="S643:S706" si="63">(((J643/60)/60)/24)+DATE(1970,1,1)</f>
        <v>42199.57</v>
      </c>
      <c r="T643" s="8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9"/>
        <v>1460.4850000000001</v>
      </c>
      <c r="P644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8">
        <f t="shared" si="63"/>
        <v>42199.651319444441</v>
      </c>
      <c r="T644" s="8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ref="O645:O708" si="65">E645/D645*100</f>
        <v>105.80799999999999</v>
      </c>
      <c r="P645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8">
        <f t="shared" si="63"/>
        <v>42100.642071759255</v>
      </c>
      <c r="T645" s="8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5"/>
        <v>300.11791999999997</v>
      </c>
      <c r="P64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8">
        <f t="shared" si="63"/>
        <v>41898.665960648148</v>
      </c>
      <c r="T646" s="8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5"/>
        <v>278.7</v>
      </c>
      <c r="P64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8">
        <f t="shared" si="63"/>
        <v>42564.026319444441</v>
      </c>
      <c r="T647" s="8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5"/>
        <v>131.87625</v>
      </c>
      <c r="P648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8">
        <f t="shared" si="63"/>
        <v>41832.852627314816</v>
      </c>
      <c r="T648" s="8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5"/>
        <v>107.05</v>
      </c>
      <c r="P649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8">
        <f t="shared" si="63"/>
        <v>42416.767928240741</v>
      </c>
      <c r="T649" s="8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5"/>
        <v>126.82285714285715</v>
      </c>
      <c r="P650">
        <f t="shared" si="60"/>
        <v>1644</v>
      </c>
      <c r="Q650" t="str">
        <f t="shared" si="61"/>
        <v>technology</v>
      </c>
      <c r="R650" t="str">
        <f t="shared" si="62"/>
        <v>wearables</v>
      </c>
      <c r="S650" s="8">
        <f t="shared" si="63"/>
        <v>41891.693379629629</v>
      </c>
      <c r="T650" s="8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5"/>
        <v>139.96</v>
      </c>
      <c r="P651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8">
        <f t="shared" si="63"/>
        <v>41877.912187499998</v>
      </c>
      <c r="T651" s="8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5"/>
        <v>112.4</v>
      </c>
      <c r="P652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8">
        <f t="shared" si="63"/>
        <v>41932.036851851852</v>
      </c>
      <c r="T652" s="8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5"/>
        <v>100.52799999999999</v>
      </c>
      <c r="P653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8">
        <f t="shared" si="63"/>
        <v>41956.017488425925</v>
      </c>
      <c r="T653" s="8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5"/>
        <v>100.46666666666665</v>
      </c>
      <c r="P654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8">
        <f t="shared" si="63"/>
        <v>42675.690393518518</v>
      </c>
      <c r="T654" s="8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5"/>
        <v>141.446</v>
      </c>
      <c r="P655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8">
        <f t="shared" si="63"/>
        <v>42199.618518518517</v>
      </c>
      <c r="T655" s="8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5"/>
        <v>267.29166666666669</v>
      </c>
      <c r="P65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8">
        <f t="shared" si="63"/>
        <v>42163.957326388889</v>
      </c>
      <c r="T656" s="8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5"/>
        <v>146.88749999999999</v>
      </c>
      <c r="P65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8">
        <f t="shared" si="63"/>
        <v>42045.957314814819</v>
      </c>
      <c r="T657" s="8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5"/>
        <v>213.56</v>
      </c>
      <c r="P658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8">
        <f t="shared" si="63"/>
        <v>42417.804618055554</v>
      </c>
      <c r="T658" s="8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5"/>
        <v>125.69999999999999</v>
      </c>
      <c r="P659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8">
        <f t="shared" si="63"/>
        <v>42331.84574074074</v>
      </c>
      <c r="T659" s="8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5"/>
        <v>104.46206037108834</v>
      </c>
      <c r="P660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8">
        <f t="shared" si="63"/>
        <v>42179.160752314812</v>
      </c>
      <c r="T660" s="8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5"/>
        <v>100.56666666666668</v>
      </c>
      <c r="P661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8">
        <f t="shared" si="63"/>
        <v>42209.593692129631</v>
      </c>
      <c r="T661" s="8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5"/>
        <v>3.0579999999999998</v>
      </c>
      <c r="P662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8">
        <f t="shared" si="63"/>
        <v>41922.741655092592</v>
      </c>
      <c r="T662" s="8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5"/>
        <v>0.95</v>
      </c>
      <c r="P663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8">
        <f t="shared" si="63"/>
        <v>42636.645358796297</v>
      </c>
      <c r="T663" s="8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5"/>
        <v>0.4</v>
      </c>
      <c r="P664">
        <f t="shared" si="60"/>
        <v>39</v>
      </c>
      <c r="Q664" t="str">
        <f t="shared" si="61"/>
        <v>technology</v>
      </c>
      <c r="R664" t="str">
        <f t="shared" si="62"/>
        <v>wearables</v>
      </c>
      <c r="S664" s="8">
        <f t="shared" si="63"/>
        <v>41990.438043981485</v>
      </c>
      <c r="T664" s="8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5"/>
        <v>0.35000000000000003</v>
      </c>
      <c r="P665">
        <f t="shared" si="60"/>
        <v>100</v>
      </c>
      <c r="Q665" t="str">
        <f t="shared" si="61"/>
        <v>technology</v>
      </c>
      <c r="R665" t="str">
        <f t="shared" si="62"/>
        <v>wearables</v>
      </c>
      <c r="S665" s="8">
        <f t="shared" si="63"/>
        <v>42173.843240740738</v>
      </c>
      <c r="T665" s="8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5"/>
        <v>7.5333333333333332</v>
      </c>
      <c r="P66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8">
        <f t="shared" si="63"/>
        <v>42077.666377314818</v>
      </c>
      <c r="T666" s="8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5"/>
        <v>18.64</v>
      </c>
      <c r="P66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8">
        <f t="shared" si="63"/>
        <v>42688.711354166662</v>
      </c>
      <c r="T667" s="8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5"/>
        <v>4.0000000000000001E-3</v>
      </c>
      <c r="P668">
        <f t="shared" si="60"/>
        <v>2</v>
      </c>
      <c r="Q668" t="str">
        <f t="shared" si="61"/>
        <v>technology</v>
      </c>
      <c r="R668" t="str">
        <f t="shared" si="62"/>
        <v>wearables</v>
      </c>
      <c r="S668" s="8">
        <f t="shared" si="63"/>
        <v>41838.832152777781</v>
      </c>
      <c r="T668" s="8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5"/>
        <v>10.02</v>
      </c>
      <c r="P669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8">
        <f t="shared" si="63"/>
        <v>42632.373414351852</v>
      </c>
      <c r="T669" s="8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5"/>
        <v>4.5600000000000005</v>
      </c>
      <c r="P670">
        <f t="shared" si="60"/>
        <v>27.36</v>
      </c>
      <c r="Q670" t="str">
        <f t="shared" si="61"/>
        <v>technology</v>
      </c>
      <c r="R670" t="str">
        <f t="shared" si="62"/>
        <v>wearables</v>
      </c>
      <c r="S670" s="8">
        <f t="shared" si="63"/>
        <v>42090.831273148149</v>
      </c>
      <c r="T670" s="8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5"/>
        <v>21.5075</v>
      </c>
      <c r="P671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8">
        <f t="shared" si="63"/>
        <v>42527.625671296293</v>
      </c>
      <c r="T671" s="8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5"/>
        <v>29.276666666666667</v>
      </c>
      <c r="P672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8">
        <f t="shared" si="63"/>
        <v>42506.709722222222</v>
      </c>
      <c r="T672" s="8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5"/>
        <v>39.426666666666662</v>
      </c>
      <c r="P673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8">
        <f t="shared" si="63"/>
        <v>41984.692731481482</v>
      </c>
      <c r="T673" s="8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5"/>
        <v>21.628</v>
      </c>
      <c r="P674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8">
        <f t="shared" si="63"/>
        <v>41974.219490740739</v>
      </c>
      <c r="T674" s="8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5"/>
        <v>0.20500000000000002</v>
      </c>
      <c r="P675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8">
        <f t="shared" si="63"/>
        <v>41838.840474537035</v>
      </c>
      <c r="T675" s="8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5"/>
        <v>0.03</v>
      </c>
      <c r="P676">
        <f t="shared" si="60"/>
        <v>7.5</v>
      </c>
      <c r="Q676" t="str">
        <f t="shared" si="61"/>
        <v>technology</v>
      </c>
      <c r="R676" t="str">
        <f t="shared" si="62"/>
        <v>wearables</v>
      </c>
      <c r="S676" s="8">
        <f t="shared" si="63"/>
        <v>41803.116053240738</v>
      </c>
      <c r="T676" s="8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5"/>
        <v>14.85</v>
      </c>
      <c r="P67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8">
        <f t="shared" si="63"/>
        <v>41975.930601851855</v>
      </c>
      <c r="T677" s="8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5"/>
        <v>1.4710000000000001</v>
      </c>
      <c r="P678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8">
        <f t="shared" si="63"/>
        <v>42012.768298611118</v>
      </c>
      <c r="T678" s="8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5"/>
        <v>25.584</v>
      </c>
      <c r="P679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8">
        <f t="shared" si="63"/>
        <v>42504.403877314813</v>
      </c>
      <c r="T679" s="8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5"/>
        <v>3.8206896551724134</v>
      </c>
      <c r="P680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8">
        <f t="shared" si="63"/>
        <v>42481.376597222217</v>
      </c>
      <c r="T680" s="8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5"/>
        <v>15.485964912280703</v>
      </c>
      <c r="P681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8">
        <f t="shared" si="63"/>
        <v>42556.695706018523</v>
      </c>
      <c r="T681" s="8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5"/>
        <v>25.912000000000003</v>
      </c>
      <c r="P682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8">
        <f t="shared" si="63"/>
        <v>41864.501516203702</v>
      </c>
      <c r="T682" s="8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5"/>
        <v>0.04</v>
      </c>
      <c r="P683">
        <f t="shared" si="60"/>
        <v>1</v>
      </c>
      <c r="Q683" t="str">
        <f t="shared" si="61"/>
        <v>technology</v>
      </c>
      <c r="R683" t="str">
        <f t="shared" si="62"/>
        <v>wearables</v>
      </c>
      <c r="S683" s="8">
        <f t="shared" si="63"/>
        <v>42639.805601851855</v>
      </c>
      <c r="T683" s="8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5"/>
        <v>0.106</v>
      </c>
      <c r="P684">
        <f t="shared" si="60"/>
        <v>13.25</v>
      </c>
      <c r="Q684" t="str">
        <f t="shared" si="61"/>
        <v>technology</v>
      </c>
      <c r="R684" t="str">
        <f t="shared" si="62"/>
        <v>wearables</v>
      </c>
      <c r="S684" s="8">
        <f t="shared" si="63"/>
        <v>42778.765300925923</v>
      </c>
      <c r="T684" s="8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5"/>
        <v>0.85142857142857142</v>
      </c>
      <c r="P685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8">
        <f t="shared" si="63"/>
        <v>42634.900046296301</v>
      </c>
      <c r="T685" s="8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5"/>
        <v>7.4837500000000006</v>
      </c>
      <c r="P68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8">
        <f t="shared" si="63"/>
        <v>41809.473275462966</v>
      </c>
      <c r="T686" s="8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5"/>
        <v>27.650000000000002</v>
      </c>
      <c r="P687">
        <f t="shared" si="60"/>
        <v>55.3</v>
      </c>
      <c r="Q687" t="str">
        <f t="shared" si="61"/>
        <v>technology</v>
      </c>
      <c r="R687" t="str">
        <f t="shared" si="62"/>
        <v>wearables</v>
      </c>
      <c r="S687" s="8">
        <f t="shared" si="63"/>
        <v>41971.866574074069</v>
      </c>
      <c r="T687" s="8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5"/>
        <v>0</v>
      </c>
      <c r="P688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8">
        <f t="shared" si="63"/>
        <v>42189.673263888893</v>
      </c>
      <c r="T688" s="8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5"/>
        <v>3.55</v>
      </c>
      <c r="P689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8">
        <f t="shared" si="63"/>
        <v>42711.750613425931</v>
      </c>
      <c r="T689" s="8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5"/>
        <v>72.989999999999995</v>
      </c>
      <c r="P690">
        <f t="shared" si="60"/>
        <v>405.5</v>
      </c>
      <c r="Q690" t="str">
        <f t="shared" si="61"/>
        <v>technology</v>
      </c>
      <c r="R690" t="str">
        <f t="shared" si="62"/>
        <v>wearables</v>
      </c>
      <c r="S690" s="8">
        <f t="shared" si="63"/>
        <v>42262.104780092588</v>
      </c>
      <c r="T690" s="8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5"/>
        <v>57.648750000000007</v>
      </c>
      <c r="P691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8">
        <f t="shared" si="63"/>
        <v>42675.66778935185</v>
      </c>
      <c r="T691" s="8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5"/>
        <v>12.34</v>
      </c>
      <c r="P692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8">
        <f t="shared" si="63"/>
        <v>42579.634733796294</v>
      </c>
      <c r="T692" s="8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5"/>
        <v>0.52</v>
      </c>
      <c r="P693">
        <f t="shared" si="60"/>
        <v>26</v>
      </c>
      <c r="Q693" t="str">
        <f t="shared" si="61"/>
        <v>technology</v>
      </c>
      <c r="R693" t="str">
        <f t="shared" si="62"/>
        <v>wearables</v>
      </c>
      <c r="S693" s="8">
        <f t="shared" si="63"/>
        <v>42158.028310185182</v>
      </c>
      <c r="T693" s="8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5"/>
        <v>6.5299999999999994</v>
      </c>
      <c r="P694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8">
        <f t="shared" si="63"/>
        <v>42696.37572916667</v>
      </c>
      <c r="T694" s="8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5"/>
        <v>35.338000000000001</v>
      </c>
      <c r="P695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8">
        <f t="shared" si="63"/>
        <v>42094.808182870373</v>
      </c>
      <c r="T695" s="8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5"/>
        <v>0.39333333333333331</v>
      </c>
      <c r="P69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8">
        <f t="shared" si="63"/>
        <v>42737.663877314815</v>
      </c>
      <c r="T696" s="8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5"/>
        <v>1.06</v>
      </c>
      <c r="P69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8">
        <f t="shared" si="63"/>
        <v>41913.521064814813</v>
      </c>
      <c r="T697" s="8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5"/>
        <v>5.7142857142857147E-4</v>
      </c>
      <c r="P698">
        <f t="shared" si="60"/>
        <v>1</v>
      </c>
      <c r="Q698" t="str">
        <f t="shared" si="61"/>
        <v>technology</v>
      </c>
      <c r="R698" t="str">
        <f t="shared" si="62"/>
        <v>wearables</v>
      </c>
      <c r="S698" s="8">
        <f t="shared" si="63"/>
        <v>41815.927106481482</v>
      </c>
      <c r="T698" s="8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5"/>
        <v>46.379999999999995</v>
      </c>
      <c r="P699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8">
        <f t="shared" si="63"/>
        <v>42388.523020833338</v>
      </c>
      <c r="T699" s="8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5"/>
        <v>15.39</v>
      </c>
      <c r="P700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8">
        <f t="shared" si="63"/>
        <v>41866.931076388886</v>
      </c>
      <c r="T700" s="8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5"/>
        <v>82.422107692307705</v>
      </c>
      <c r="P701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8">
        <f t="shared" si="63"/>
        <v>41563.485509259262</v>
      </c>
      <c r="T701" s="8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5"/>
        <v>2.6866666666666665</v>
      </c>
      <c r="P702">
        <f t="shared" si="60"/>
        <v>13</v>
      </c>
      <c r="Q702" t="str">
        <f t="shared" si="61"/>
        <v>technology</v>
      </c>
      <c r="R702" t="str">
        <f t="shared" si="62"/>
        <v>wearables</v>
      </c>
      <c r="S702" s="8">
        <f t="shared" si="63"/>
        <v>42715.688437500001</v>
      </c>
      <c r="T702" s="8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5"/>
        <v>26.6</v>
      </c>
      <c r="P703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8">
        <f t="shared" si="63"/>
        <v>41813.662962962961</v>
      </c>
      <c r="T703" s="8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5"/>
        <v>30.813400000000001</v>
      </c>
      <c r="P704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8">
        <f t="shared" si="63"/>
        <v>42668.726701388892</v>
      </c>
      <c r="T704" s="8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5"/>
        <v>5.58</v>
      </c>
      <c r="P705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8">
        <f t="shared" si="63"/>
        <v>42711.950798611113</v>
      </c>
      <c r="T705" s="8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5"/>
        <v>0.87454545454545463</v>
      </c>
      <c r="P70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8">
        <f t="shared" si="63"/>
        <v>42726.192916666667</v>
      </c>
      <c r="T706" s="8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5"/>
        <v>0.97699999999999987</v>
      </c>
      <c r="P707">
        <f t="shared" ref="P707:P770" si="66">E707/L707</f>
        <v>195.4</v>
      </c>
      <c r="Q707" t="str">
        <f t="shared" ref="Q707:Q770" si="67">LEFT(N707, SEARCH("/",N707,1)-1)</f>
        <v>technology</v>
      </c>
      <c r="R707" t="str">
        <f t="shared" ref="R707:R770" si="68">RIGHT(N707,LEN(N707)-FIND("/",N707))</f>
        <v>wearables</v>
      </c>
      <c r="S707" s="8">
        <f t="shared" ref="S707:S770" si="69">(((J707/60)/60)/24)+DATE(1970,1,1)</f>
        <v>42726.491643518515</v>
      </c>
      <c r="T707" s="8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5"/>
        <v>0</v>
      </c>
      <c r="P708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8">
        <f t="shared" si="69"/>
        <v>42676.995173611111</v>
      </c>
      <c r="T708" s="8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ref="O709:O772" si="71">E709/D709*100</f>
        <v>78.927352941176466</v>
      </c>
      <c r="P709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8">
        <f t="shared" si="69"/>
        <v>42696.663506944446</v>
      </c>
      <c r="T709" s="8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1"/>
        <v>22.092500000000001</v>
      </c>
      <c r="P710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8">
        <f t="shared" si="69"/>
        <v>41835.581018518518</v>
      </c>
      <c r="T710" s="8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1"/>
        <v>0.40666666666666662</v>
      </c>
      <c r="P711">
        <f t="shared" si="66"/>
        <v>30.5</v>
      </c>
      <c r="Q711" t="str">
        <f t="shared" si="67"/>
        <v>technology</v>
      </c>
      <c r="R711" t="str">
        <f t="shared" si="68"/>
        <v>wearables</v>
      </c>
      <c r="S711" s="8">
        <f t="shared" si="69"/>
        <v>41948.041192129633</v>
      </c>
      <c r="T711" s="8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1"/>
        <v>0</v>
      </c>
      <c r="P712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8">
        <f t="shared" si="69"/>
        <v>41837.984976851854</v>
      </c>
      <c r="T712" s="8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1"/>
        <v>33.790999999999997</v>
      </c>
      <c r="P713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8">
        <f t="shared" si="69"/>
        <v>42678.459120370375</v>
      </c>
      <c r="T713" s="8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1"/>
        <v>0.21649484536082475</v>
      </c>
      <c r="P714">
        <f t="shared" si="66"/>
        <v>26.25</v>
      </c>
      <c r="Q714" t="str">
        <f t="shared" si="67"/>
        <v>technology</v>
      </c>
      <c r="R714" t="str">
        <f t="shared" si="68"/>
        <v>wearables</v>
      </c>
      <c r="S714" s="8">
        <f t="shared" si="69"/>
        <v>42384.680925925932</v>
      </c>
      <c r="T714" s="8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1"/>
        <v>0.79600000000000004</v>
      </c>
      <c r="P715">
        <f t="shared" si="66"/>
        <v>199</v>
      </c>
      <c r="Q715" t="str">
        <f t="shared" si="67"/>
        <v>technology</v>
      </c>
      <c r="R715" t="str">
        <f t="shared" si="68"/>
        <v>wearables</v>
      </c>
      <c r="S715" s="8">
        <f t="shared" si="69"/>
        <v>42496.529305555552</v>
      </c>
      <c r="T715" s="8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1"/>
        <v>14.993333333333334</v>
      </c>
      <c r="P71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8">
        <f t="shared" si="69"/>
        <v>42734.787986111114</v>
      </c>
      <c r="T716" s="8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1"/>
        <v>5.0509090909090908</v>
      </c>
      <c r="P71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8">
        <f t="shared" si="69"/>
        <v>42273.090740740736</v>
      </c>
      <c r="T717" s="8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1"/>
        <v>10.214285714285715</v>
      </c>
      <c r="P718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8">
        <f t="shared" si="69"/>
        <v>41940.658645833333</v>
      </c>
      <c r="T718" s="8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1"/>
        <v>0.30499999999999999</v>
      </c>
      <c r="P719">
        <f t="shared" si="66"/>
        <v>76.25</v>
      </c>
      <c r="Q719" t="str">
        <f t="shared" si="67"/>
        <v>technology</v>
      </c>
      <c r="R719" t="str">
        <f t="shared" si="68"/>
        <v>wearables</v>
      </c>
      <c r="S719" s="8">
        <f t="shared" si="69"/>
        <v>41857.854189814818</v>
      </c>
      <c r="T719" s="8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1"/>
        <v>0.75</v>
      </c>
      <c r="P720">
        <f t="shared" si="66"/>
        <v>22.5</v>
      </c>
      <c r="Q720" t="str">
        <f t="shared" si="67"/>
        <v>technology</v>
      </c>
      <c r="R720" t="str">
        <f t="shared" si="68"/>
        <v>wearables</v>
      </c>
      <c r="S720" s="8">
        <f t="shared" si="69"/>
        <v>42752.845451388886</v>
      </c>
      <c r="T720" s="8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1"/>
        <v>1.2933333333333332</v>
      </c>
      <c r="P721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8">
        <f t="shared" si="69"/>
        <v>42409.040231481486</v>
      </c>
      <c r="T721" s="8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1"/>
        <v>143.94736842105263</v>
      </c>
      <c r="P722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8">
        <f t="shared" si="69"/>
        <v>40909.649201388893</v>
      </c>
      <c r="T722" s="8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1"/>
        <v>122.10975609756099</v>
      </c>
      <c r="P723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8">
        <f t="shared" si="69"/>
        <v>41807.571840277778</v>
      </c>
      <c r="T723" s="8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1"/>
        <v>132.024</v>
      </c>
      <c r="P724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8">
        <f t="shared" si="69"/>
        <v>40977.805300925924</v>
      </c>
      <c r="T724" s="8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1"/>
        <v>109.38000000000001</v>
      </c>
      <c r="P725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8">
        <f t="shared" si="69"/>
        <v>42184.816539351858</v>
      </c>
      <c r="T725" s="8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1"/>
        <v>105.47157142857144</v>
      </c>
      <c r="P72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8">
        <f t="shared" si="69"/>
        <v>40694.638460648144</v>
      </c>
      <c r="T726" s="8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1"/>
        <v>100.35000000000001</v>
      </c>
      <c r="P72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8">
        <f t="shared" si="69"/>
        <v>42321.626296296294</v>
      </c>
      <c r="T727" s="8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1"/>
        <v>101.4</v>
      </c>
      <c r="P728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8">
        <f t="shared" si="69"/>
        <v>41346.042673611111</v>
      </c>
      <c r="T728" s="8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1"/>
        <v>155.51428571428571</v>
      </c>
      <c r="P729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8">
        <f t="shared" si="69"/>
        <v>41247.020243055551</v>
      </c>
      <c r="T729" s="8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1"/>
        <v>105.566</v>
      </c>
      <c r="P730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8">
        <f t="shared" si="69"/>
        <v>40731.837465277778</v>
      </c>
      <c r="T730" s="8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1"/>
        <v>130.65</v>
      </c>
      <c r="P731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8">
        <f t="shared" si="69"/>
        <v>41111.185891203706</v>
      </c>
      <c r="T731" s="8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1"/>
        <v>132.19</v>
      </c>
      <c r="P732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8">
        <f t="shared" si="69"/>
        <v>40854.745266203703</v>
      </c>
      <c r="T732" s="8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1"/>
        <v>126</v>
      </c>
      <c r="P733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8">
        <f t="shared" si="69"/>
        <v>40879.795682870368</v>
      </c>
      <c r="T733" s="8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1"/>
        <v>160</v>
      </c>
      <c r="P734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8">
        <f t="shared" si="69"/>
        <v>41486.424317129626</v>
      </c>
      <c r="T734" s="8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1"/>
        <v>120.48</v>
      </c>
      <c r="P735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8">
        <f t="shared" si="69"/>
        <v>41598.420046296298</v>
      </c>
      <c r="T735" s="8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1"/>
        <v>125.52941176470588</v>
      </c>
      <c r="P73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8">
        <f t="shared" si="69"/>
        <v>42102.164583333331</v>
      </c>
      <c r="T736" s="8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1"/>
        <v>114.40638297872341</v>
      </c>
      <c r="P73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8">
        <f t="shared" si="69"/>
        <v>41946.029467592591</v>
      </c>
      <c r="T737" s="8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1"/>
        <v>315.13888888888891</v>
      </c>
      <c r="P738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8">
        <f t="shared" si="69"/>
        <v>41579.734259259261</v>
      </c>
      <c r="T738" s="8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1"/>
        <v>122.39999999999999</v>
      </c>
      <c r="P739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8">
        <f t="shared" si="69"/>
        <v>41667.275312500002</v>
      </c>
      <c r="T739" s="8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1"/>
        <v>106.73333333333332</v>
      </c>
      <c r="P740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8">
        <f t="shared" si="69"/>
        <v>41943.604097222218</v>
      </c>
      <c r="T740" s="8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1"/>
        <v>158.33333333333331</v>
      </c>
      <c r="P741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8">
        <f t="shared" si="69"/>
        <v>41829.502650462964</v>
      </c>
      <c r="T741" s="8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1"/>
        <v>107.4</v>
      </c>
      <c r="P742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8">
        <f t="shared" si="69"/>
        <v>42162.146782407406</v>
      </c>
      <c r="T742" s="8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1"/>
        <v>102.25999999999999</v>
      </c>
      <c r="P743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8">
        <f t="shared" si="69"/>
        <v>41401.648217592592</v>
      </c>
      <c r="T743" s="8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1"/>
        <v>110.71428571428572</v>
      </c>
      <c r="P744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8">
        <f t="shared" si="69"/>
        <v>41689.917962962965</v>
      </c>
      <c r="T744" s="8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1"/>
        <v>148</v>
      </c>
      <c r="P745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8">
        <f t="shared" si="69"/>
        <v>40990.709317129629</v>
      </c>
      <c r="T745" s="8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1"/>
        <v>102.32000000000001</v>
      </c>
      <c r="P74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8">
        <f t="shared" si="69"/>
        <v>41226.95721064815</v>
      </c>
      <c r="T746" s="8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1"/>
        <v>179.09909909909908</v>
      </c>
      <c r="P74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8">
        <f t="shared" si="69"/>
        <v>41367.572280092594</v>
      </c>
      <c r="T747" s="8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1"/>
        <v>111.08135252761969</v>
      </c>
      <c r="P748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8">
        <f t="shared" si="69"/>
        <v>41157.042928240742</v>
      </c>
      <c r="T748" s="8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1"/>
        <v>100.04285714285714</v>
      </c>
      <c r="P749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8">
        <f t="shared" si="69"/>
        <v>41988.548831018517</v>
      </c>
      <c r="T749" s="8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1"/>
        <v>100.25</v>
      </c>
      <c r="P750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8">
        <f t="shared" si="69"/>
        <v>41831.846828703703</v>
      </c>
      <c r="T750" s="8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1"/>
        <v>105.56</v>
      </c>
      <c r="P751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8">
        <f t="shared" si="69"/>
        <v>42733.94131944445</v>
      </c>
      <c r="T751" s="8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1"/>
        <v>102.58775877587757</v>
      </c>
      <c r="P752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8">
        <f t="shared" si="69"/>
        <v>41299.878148148149</v>
      </c>
      <c r="T752" s="8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1"/>
        <v>118.5</v>
      </c>
      <c r="P753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8">
        <f t="shared" si="69"/>
        <v>40713.630497685182</v>
      </c>
      <c r="T753" s="8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1"/>
        <v>111.7</v>
      </c>
      <c r="P754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8">
        <f t="shared" si="69"/>
        <v>42639.421493055561</v>
      </c>
      <c r="T754" s="8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1"/>
        <v>128</v>
      </c>
      <c r="P755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8">
        <f t="shared" si="69"/>
        <v>42019.590173611112</v>
      </c>
      <c r="T755" s="8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1"/>
        <v>103.75000000000001</v>
      </c>
      <c r="P75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8">
        <f t="shared" si="69"/>
        <v>41249.749085648145</v>
      </c>
      <c r="T756" s="8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1"/>
        <v>101.9076</v>
      </c>
      <c r="P75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8">
        <f t="shared" si="69"/>
        <v>41383.605057870373</v>
      </c>
      <c r="T757" s="8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1"/>
        <v>117.71428571428571</v>
      </c>
      <c r="P758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8">
        <f t="shared" si="69"/>
        <v>40590.766886574071</v>
      </c>
      <c r="T758" s="8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1"/>
        <v>238</v>
      </c>
      <c r="P759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8">
        <f t="shared" si="69"/>
        <v>41235.054560185185</v>
      </c>
      <c r="T759" s="8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1"/>
        <v>102</v>
      </c>
      <c r="P760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8">
        <f t="shared" si="69"/>
        <v>40429.836435185185</v>
      </c>
      <c r="T760" s="8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1"/>
        <v>101.92000000000002</v>
      </c>
      <c r="P761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8">
        <f t="shared" si="69"/>
        <v>41789.330312500002</v>
      </c>
      <c r="T761" s="8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1"/>
        <v>0</v>
      </c>
      <c r="P762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8">
        <f t="shared" si="69"/>
        <v>42670.764039351852</v>
      </c>
      <c r="T762" s="8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1"/>
        <v>4.7</v>
      </c>
      <c r="P763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8">
        <f t="shared" si="69"/>
        <v>41642.751458333332</v>
      </c>
      <c r="T763" s="8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1"/>
        <v>0</v>
      </c>
      <c r="P764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8">
        <f t="shared" si="69"/>
        <v>42690.858449074076</v>
      </c>
      <c r="T764" s="8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1"/>
        <v>0.11655011655011654</v>
      </c>
      <c r="P765">
        <f t="shared" si="66"/>
        <v>5</v>
      </c>
      <c r="Q765" t="str">
        <f t="shared" si="67"/>
        <v>publishing</v>
      </c>
      <c r="R765" t="str">
        <f t="shared" si="68"/>
        <v>fiction</v>
      </c>
      <c r="S765" s="8">
        <f t="shared" si="69"/>
        <v>41471.446851851848</v>
      </c>
      <c r="T765" s="8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1"/>
        <v>0</v>
      </c>
      <c r="P76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8">
        <f t="shared" si="69"/>
        <v>42227.173159722224</v>
      </c>
      <c r="T766" s="8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1"/>
        <v>36.014285714285712</v>
      </c>
      <c r="P76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8">
        <f t="shared" si="69"/>
        <v>41901.542638888888</v>
      </c>
      <c r="T767" s="8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1"/>
        <v>0</v>
      </c>
      <c r="P768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8">
        <f t="shared" si="69"/>
        <v>42021.783368055556</v>
      </c>
      <c r="T768" s="8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1"/>
        <v>3.54</v>
      </c>
      <c r="P769">
        <f t="shared" si="66"/>
        <v>59</v>
      </c>
      <c r="Q769" t="str">
        <f t="shared" si="67"/>
        <v>publishing</v>
      </c>
      <c r="R769" t="str">
        <f t="shared" si="68"/>
        <v>fiction</v>
      </c>
      <c r="S769" s="8">
        <f t="shared" si="69"/>
        <v>42115.143634259264</v>
      </c>
      <c r="T769" s="8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1"/>
        <v>0</v>
      </c>
      <c r="P770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8">
        <f t="shared" si="69"/>
        <v>41594.207060185188</v>
      </c>
      <c r="T770" s="8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1"/>
        <v>41.4</v>
      </c>
      <c r="P771">
        <f t="shared" ref="P771:P834" si="72">E771/L771</f>
        <v>31.846153846153847</v>
      </c>
      <c r="Q771" t="str">
        <f t="shared" ref="Q771:Q834" si="73">LEFT(N771, SEARCH("/",N771,1)-1)</f>
        <v>publishing</v>
      </c>
      <c r="R771" t="str">
        <f t="shared" ref="R771:R834" si="74">RIGHT(N771,LEN(N771)-FIND("/",N771))</f>
        <v>fiction</v>
      </c>
      <c r="S771" s="8">
        <f t="shared" ref="S771:S834" si="75">(((J771/60)/60)/24)+DATE(1970,1,1)</f>
        <v>41604.996458333335</v>
      </c>
      <c r="T771" s="8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1"/>
        <v>0</v>
      </c>
      <c r="P772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8">
        <f t="shared" si="75"/>
        <v>41289.999641203707</v>
      </c>
      <c r="T772" s="8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ref="O773:O836" si="77">E773/D773*100</f>
        <v>2.6315789473684209E-2</v>
      </c>
      <c r="P773">
        <f t="shared" si="72"/>
        <v>10</v>
      </c>
      <c r="Q773" t="str">
        <f t="shared" si="73"/>
        <v>publishing</v>
      </c>
      <c r="R773" t="str">
        <f t="shared" si="74"/>
        <v>fiction</v>
      </c>
      <c r="S773" s="8">
        <f t="shared" si="75"/>
        <v>42349.824097222227</v>
      </c>
      <c r="T773" s="8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7"/>
        <v>3.3333333333333335</v>
      </c>
      <c r="P774">
        <f t="shared" si="72"/>
        <v>50</v>
      </c>
      <c r="Q774" t="str">
        <f t="shared" si="73"/>
        <v>publishing</v>
      </c>
      <c r="R774" t="str">
        <f t="shared" si="74"/>
        <v>fiction</v>
      </c>
      <c r="S774" s="8">
        <f t="shared" si="75"/>
        <v>40068.056932870371</v>
      </c>
      <c r="T774" s="8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7"/>
        <v>0.85129023676509719</v>
      </c>
      <c r="P775">
        <f t="shared" si="72"/>
        <v>16</v>
      </c>
      <c r="Q775" t="str">
        <f t="shared" si="73"/>
        <v>publishing</v>
      </c>
      <c r="R775" t="str">
        <f t="shared" si="74"/>
        <v>fiction</v>
      </c>
      <c r="S775" s="8">
        <f t="shared" si="75"/>
        <v>42100.735937499994</v>
      </c>
      <c r="T775" s="8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7"/>
        <v>70.199999999999989</v>
      </c>
      <c r="P776">
        <f t="shared" si="72"/>
        <v>39</v>
      </c>
      <c r="Q776" t="str">
        <f t="shared" si="73"/>
        <v>publishing</v>
      </c>
      <c r="R776" t="str">
        <f t="shared" si="74"/>
        <v>fiction</v>
      </c>
      <c r="S776" s="8">
        <f t="shared" si="75"/>
        <v>41663.780300925922</v>
      </c>
      <c r="T776" s="8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7"/>
        <v>1.7000000000000002</v>
      </c>
      <c r="P777">
        <f t="shared" si="72"/>
        <v>34</v>
      </c>
      <c r="Q777" t="str">
        <f t="shared" si="73"/>
        <v>publishing</v>
      </c>
      <c r="R777" t="str">
        <f t="shared" si="74"/>
        <v>fiction</v>
      </c>
      <c r="S777" s="8">
        <f t="shared" si="75"/>
        <v>40863.060127314813</v>
      </c>
      <c r="T777" s="8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7"/>
        <v>51.4</v>
      </c>
      <c r="P778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8">
        <f t="shared" si="75"/>
        <v>42250.685706018514</v>
      </c>
      <c r="T778" s="8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7"/>
        <v>0.70000000000000007</v>
      </c>
      <c r="P779">
        <f t="shared" si="72"/>
        <v>7</v>
      </c>
      <c r="Q779" t="str">
        <f t="shared" si="73"/>
        <v>publishing</v>
      </c>
      <c r="R779" t="str">
        <f t="shared" si="74"/>
        <v>fiction</v>
      </c>
      <c r="S779" s="8">
        <f t="shared" si="75"/>
        <v>41456.981215277774</v>
      </c>
      <c r="T779" s="8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7"/>
        <v>0.4</v>
      </c>
      <c r="P780">
        <f t="shared" si="72"/>
        <v>2</v>
      </c>
      <c r="Q780" t="str">
        <f t="shared" si="73"/>
        <v>publishing</v>
      </c>
      <c r="R780" t="str">
        <f t="shared" si="74"/>
        <v>fiction</v>
      </c>
      <c r="S780" s="8">
        <f t="shared" si="75"/>
        <v>41729.702314814815</v>
      </c>
      <c r="T780" s="8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7"/>
        <v>2.666666666666667</v>
      </c>
      <c r="P781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8">
        <f t="shared" si="75"/>
        <v>40436.68408564815</v>
      </c>
      <c r="T781" s="8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7"/>
        <v>104</v>
      </c>
      <c r="P782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8">
        <f t="shared" si="75"/>
        <v>40636.673900462964</v>
      </c>
      <c r="T782" s="8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7"/>
        <v>133.15375</v>
      </c>
      <c r="P783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8">
        <f t="shared" si="75"/>
        <v>41403.000856481485</v>
      </c>
      <c r="T783" s="8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7"/>
        <v>100</v>
      </c>
      <c r="P784">
        <f t="shared" si="72"/>
        <v>50</v>
      </c>
      <c r="Q784" t="str">
        <f t="shared" si="73"/>
        <v>music</v>
      </c>
      <c r="R784" t="str">
        <f t="shared" si="74"/>
        <v>rock</v>
      </c>
      <c r="S784" s="8">
        <f t="shared" si="75"/>
        <v>41116.758125</v>
      </c>
      <c r="T784" s="8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7"/>
        <v>148.13333333333333</v>
      </c>
      <c r="P785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8">
        <f t="shared" si="75"/>
        <v>40987.773715277777</v>
      </c>
      <c r="T785" s="8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7"/>
        <v>102.49999999999999</v>
      </c>
      <c r="P786">
        <f t="shared" si="72"/>
        <v>102.5</v>
      </c>
      <c r="Q786" t="str">
        <f t="shared" si="73"/>
        <v>music</v>
      </c>
      <c r="R786" t="str">
        <f t="shared" si="74"/>
        <v>rock</v>
      </c>
      <c r="S786" s="8">
        <f t="shared" si="75"/>
        <v>41675.149525462963</v>
      </c>
      <c r="T786" s="8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7"/>
        <v>180.62799999999999</v>
      </c>
      <c r="P78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8">
        <f t="shared" si="75"/>
        <v>41303.593923611108</v>
      </c>
      <c r="T787" s="8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7"/>
        <v>142.79999999999998</v>
      </c>
      <c r="P788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8">
        <f t="shared" si="75"/>
        <v>40983.055949074071</v>
      </c>
      <c r="T788" s="8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7"/>
        <v>114.16666666666666</v>
      </c>
      <c r="P789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8">
        <f t="shared" si="75"/>
        <v>41549.627615740741</v>
      </c>
      <c r="T789" s="8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7"/>
        <v>203.505</v>
      </c>
      <c r="P790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8">
        <f t="shared" si="75"/>
        <v>41059.006805555553</v>
      </c>
      <c r="T790" s="8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7"/>
        <v>109.41176470588236</v>
      </c>
      <c r="P791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8">
        <f t="shared" si="75"/>
        <v>41277.186111111114</v>
      </c>
      <c r="T791" s="8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7"/>
        <v>144.37459999999999</v>
      </c>
      <c r="P792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8">
        <f t="shared" si="75"/>
        <v>41276.047905092593</v>
      </c>
      <c r="T792" s="8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7"/>
        <v>103.86666666666666</v>
      </c>
      <c r="P793">
        <f t="shared" si="72"/>
        <v>60.859375</v>
      </c>
      <c r="Q793" t="str">
        <f t="shared" si="73"/>
        <v>music</v>
      </c>
      <c r="R793" t="str">
        <f t="shared" si="74"/>
        <v>rock</v>
      </c>
      <c r="S793" s="8">
        <f t="shared" si="75"/>
        <v>41557.780624999999</v>
      </c>
      <c r="T793" s="8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7"/>
        <v>100.44440000000002</v>
      </c>
      <c r="P794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8">
        <f t="shared" si="75"/>
        <v>41555.873645833337</v>
      </c>
      <c r="T794" s="8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7"/>
        <v>102.77927272727271</v>
      </c>
      <c r="P795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8">
        <f t="shared" si="75"/>
        <v>41442.741249999999</v>
      </c>
      <c r="T795" s="8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7"/>
        <v>105.31250000000001</v>
      </c>
      <c r="P79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8">
        <f t="shared" si="75"/>
        <v>40736.115011574075</v>
      </c>
      <c r="T796" s="8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7"/>
        <v>111.78571428571429</v>
      </c>
      <c r="P79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8">
        <f t="shared" si="75"/>
        <v>40963.613032407404</v>
      </c>
      <c r="T797" s="8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7"/>
        <v>101.35000000000001</v>
      </c>
      <c r="P798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8">
        <f t="shared" si="75"/>
        <v>41502.882928240739</v>
      </c>
      <c r="T798" s="8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7"/>
        <v>107.53333333333333</v>
      </c>
      <c r="P799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8">
        <f t="shared" si="75"/>
        <v>40996.994074074071</v>
      </c>
      <c r="T799" s="8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7"/>
        <v>114.88571428571429</v>
      </c>
      <c r="P800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8">
        <f t="shared" si="75"/>
        <v>41882.590127314819</v>
      </c>
      <c r="T800" s="8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7"/>
        <v>100.02</v>
      </c>
      <c r="P801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8">
        <f t="shared" si="75"/>
        <v>40996.667199074072</v>
      </c>
      <c r="T801" s="8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7"/>
        <v>152.13333333333335</v>
      </c>
      <c r="P802">
        <f t="shared" si="72"/>
        <v>40.75</v>
      </c>
      <c r="Q802" t="str">
        <f t="shared" si="73"/>
        <v>music</v>
      </c>
      <c r="R802" t="str">
        <f t="shared" si="74"/>
        <v>rock</v>
      </c>
      <c r="S802" s="8">
        <f t="shared" si="75"/>
        <v>41863.433495370373</v>
      </c>
      <c r="T802" s="8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7"/>
        <v>111.52149999999999</v>
      </c>
      <c r="P803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8">
        <f t="shared" si="75"/>
        <v>40695.795370370368</v>
      </c>
      <c r="T803" s="8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7"/>
        <v>101.33333333333334</v>
      </c>
      <c r="P804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8">
        <f t="shared" si="75"/>
        <v>41123.022268518522</v>
      </c>
      <c r="T804" s="8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7"/>
        <v>123.2608695652174</v>
      </c>
      <c r="P805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8">
        <f t="shared" si="75"/>
        <v>40665.949976851851</v>
      </c>
      <c r="T805" s="8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7"/>
        <v>100</v>
      </c>
      <c r="P80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8">
        <f t="shared" si="75"/>
        <v>40730.105625000004</v>
      </c>
      <c r="T806" s="8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7"/>
        <v>105</v>
      </c>
      <c r="P80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8">
        <f t="shared" si="75"/>
        <v>40690.823055555556</v>
      </c>
      <c r="T807" s="8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7"/>
        <v>104.4375</v>
      </c>
      <c r="P808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8">
        <f t="shared" si="75"/>
        <v>40763.691423611112</v>
      </c>
      <c r="T808" s="8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7"/>
        <v>105.125</v>
      </c>
      <c r="P809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8">
        <f t="shared" si="75"/>
        <v>42759.628599537042</v>
      </c>
      <c r="T809" s="8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7"/>
        <v>100</v>
      </c>
      <c r="P810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8">
        <f t="shared" si="75"/>
        <v>41962.100532407407</v>
      </c>
      <c r="T810" s="8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7"/>
        <v>103.77499999999999</v>
      </c>
      <c r="P811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8">
        <f t="shared" si="75"/>
        <v>41628.833680555559</v>
      </c>
      <c r="T811" s="8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7"/>
        <v>105</v>
      </c>
      <c r="P812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8">
        <f t="shared" si="75"/>
        <v>41123.056273148148</v>
      </c>
      <c r="T812" s="8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7"/>
        <v>104</v>
      </c>
      <c r="P813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8">
        <f t="shared" si="75"/>
        <v>41443.643541666665</v>
      </c>
      <c r="T813" s="8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7"/>
        <v>151.83333333333334</v>
      </c>
      <c r="P814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8">
        <f t="shared" si="75"/>
        <v>41282.017962962964</v>
      </c>
      <c r="T814" s="8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7"/>
        <v>159.99600000000001</v>
      </c>
      <c r="P815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8">
        <f t="shared" si="75"/>
        <v>41080.960243055553</v>
      </c>
      <c r="T815" s="8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7"/>
        <v>127.3</v>
      </c>
      <c r="P81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8">
        <f t="shared" si="75"/>
        <v>40679.743067129632</v>
      </c>
      <c r="T816" s="8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7"/>
        <v>107</v>
      </c>
      <c r="P81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8">
        <f t="shared" si="75"/>
        <v>41914.917858796296</v>
      </c>
      <c r="T817" s="8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7"/>
        <v>115.12214285714286</v>
      </c>
      <c r="P818">
        <f t="shared" si="72"/>
        <v>39.31</v>
      </c>
      <c r="Q818" t="str">
        <f t="shared" si="73"/>
        <v>music</v>
      </c>
      <c r="R818" t="str">
        <f t="shared" si="74"/>
        <v>rock</v>
      </c>
      <c r="S818" s="8">
        <f t="shared" si="75"/>
        <v>41341.870868055557</v>
      </c>
      <c r="T818" s="8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7"/>
        <v>137.11066666666665</v>
      </c>
      <c r="P819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8">
        <f t="shared" si="75"/>
        <v>40925.599664351852</v>
      </c>
      <c r="T819" s="8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7"/>
        <v>155.71428571428572</v>
      </c>
      <c r="P820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8">
        <f t="shared" si="75"/>
        <v>41120.882881944446</v>
      </c>
      <c r="T820" s="8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7"/>
        <v>108.74999999999999</v>
      </c>
      <c r="P821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8">
        <f t="shared" si="75"/>
        <v>41619.998310185183</v>
      </c>
      <c r="T821" s="8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7"/>
        <v>134.05000000000001</v>
      </c>
      <c r="P822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8">
        <f t="shared" si="75"/>
        <v>41768.841921296298</v>
      </c>
      <c r="T822" s="8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7"/>
        <v>100</v>
      </c>
      <c r="P823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8">
        <f t="shared" si="75"/>
        <v>42093.922048611115</v>
      </c>
      <c r="T823" s="8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7"/>
        <v>119.16666666666667</v>
      </c>
      <c r="P824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8">
        <f t="shared" si="75"/>
        <v>41157.947337962964</v>
      </c>
      <c r="T824" s="8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7"/>
        <v>179.5</v>
      </c>
      <c r="P825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8">
        <f t="shared" si="75"/>
        <v>42055.972824074073</v>
      </c>
      <c r="T825" s="8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7"/>
        <v>134.38124999999999</v>
      </c>
      <c r="P82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8">
        <f t="shared" si="75"/>
        <v>40250.242106481484</v>
      </c>
      <c r="T826" s="8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7"/>
        <v>100.43200000000002</v>
      </c>
      <c r="P82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8">
        <f t="shared" si="75"/>
        <v>41186.306527777779</v>
      </c>
      <c r="T827" s="8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7"/>
        <v>101.45454545454547</v>
      </c>
      <c r="P828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8">
        <f t="shared" si="75"/>
        <v>40973.038541666669</v>
      </c>
      <c r="T828" s="8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7"/>
        <v>103.33333333333334</v>
      </c>
      <c r="P829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8">
        <f t="shared" si="75"/>
        <v>40927.473460648151</v>
      </c>
      <c r="T829" s="8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7"/>
        <v>107</v>
      </c>
      <c r="P830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8">
        <f t="shared" si="75"/>
        <v>41073.050717592596</v>
      </c>
      <c r="T830" s="8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7"/>
        <v>104</v>
      </c>
      <c r="P831">
        <f t="shared" si="72"/>
        <v>32.5</v>
      </c>
      <c r="Q831" t="str">
        <f t="shared" si="73"/>
        <v>music</v>
      </c>
      <c r="R831" t="str">
        <f t="shared" si="74"/>
        <v>rock</v>
      </c>
      <c r="S831" s="8">
        <f t="shared" si="75"/>
        <v>42504.801388888889</v>
      </c>
      <c r="T831" s="8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7"/>
        <v>107.83333333333334</v>
      </c>
      <c r="P832">
        <f t="shared" si="72"/>
        <v>60.65625</v>
      </c>
      <c r="Q832" t="str">
        <f t="shared" si="73"/>
        <v>music</v>
      </c>
      <c r="R832" t="str">
        <f t="shared" si="74"/>
        <v>rock</v>
      </c>
      <c r="S832" s="8">
        <f t="shared" si="75"/>
        <v>41325.525752314818</v>
      </c>
      <c r="T832" s="8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7"/>
        <v>233.33333333333334</v>
      </c>
      <c r="P833">
        <f t="shared" si="72"/>
        <v>175</v>
      </c>
      <c r="Q833" t="str">
        <f t="shared" si="73"/>
        <v>music</v>
      </c>
      <c r="R833" t="str">
        <f t="shared" si="74"/>
        <v>rock</v>
      </c>
      <c r="S833" s="8">
        <f t="shared" si="75"/>
        <v>40996.646921296298</v>
      </c>
      <c r="T833" s="8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7"/>
        <v>100.60706666666665</v>
      </c>
      <c r="P834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8">
        <f t="shared" si="75"/>
        <v>40869.675173611111</v>
      </c>
      <c r="T834" s="8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7"/>
        <v>101.66666666666666</v>
      </c>
      <c r="P835">
        <f t="shared" ref="P835:P898" si="78">E835/L835</f>
        <v>148.78048780487805</v>
      </c>
      <c r="Q835" t="str">
        <f t="shared" ref="Q835:Q898" si="79">LEFT(N835, SEARCH("/",N835,1)-1)</f>
        <v>music</v>
      </c>
      <c r="R835" t="str">
        <f t="shared" ref="R835:R898" si="80">RIGHT(N835,LEN(N835)-FIND("/",N835))</f>
        <v>rock</v>
      </c>
      <c r="S835" s="8">
        <f t="shared" ref="S835:S898" si="81">(((J835/60)/60)/24)+DATE(1970,1,1)</f>
        <v>41718.878182870372</v>
      </c>
      <c r="T835" s="8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7"/>
        <v>131.0181818181818</v>
      </c>
      <c r="P836">
        <f t="shared" si="78"/>
        <v>96.08</v>
      </c>
      <c r="Q836" t="str">
        <f t="shared" si="79"/>
        <v>music</v>
      </c>
      <c r="R836" t="str">
        <f t="shared" si="80"/>
        <v>rock</v>
      </c>
      <c r="S836" s="8">
        <f t="shared" si="81"/>
        <v>41422.822824074072</v>
      </c>
      <c r="T836" s="8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ref="O837:O900" si="83">E837/D837*100</f>
        <v>117.25000000000001</v>
      </c>
      <c r="P837">
        <f t="shared" si="78"/>
        <v>58.625</v>
      </c>
      <c r="Q837" t="str">
        <f t="shared" si="79"/>
        <v>music</v>
      </c>
      <c r="R837" t="str">
        <f t="shared" si="80"/>
        <v>rock</v>
      </c>
      <c r="S837" s="8">
        <f t="shared" si="81"/>
        <v>41005.45784722222</v>
      </c>
      <c r="T837" s="8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3"/>
        <v>100.93039999999999</v>
      </c>
      <c r="P838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8">
        <f t="shared" si="81"/>
        <v>41524.056921296295</v>
      </c>
      <c r="T838" s="8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3"/>
        <v>121.8</v>
      </c>
      <c r="P839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8">
        <f t="shared" si="81"/>
        <v>41730.998402777775</v>
      </c>
      <c r="T839" s="8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3"/>
        <v>145.4</v>
      </c>
      <c r="P840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8">
        <f t="shared" si="81"/>
        <v>40895.897974537038</v>
      </c>
      <c r="T840" s="8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3"/>
        <v>116.61660000000001</v>
      </c>
      <c r="P841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8">
        <f t="shared" si="81"/>
        <v>41144.763379629629</v>
      </c>
      <c r="T841" s="8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3"/>
        <v>120.4166</v>
      </c>
      <c r="P842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8">
        <f t="shared" si="81"/>
        <v>42607.226701388892</v>
      </c>
      <c r="T842" s="8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3"/>
        <v>101.32000000000001</v>
      </c>
      <c r="P843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8">
        <f t="shared" si="81"/>
        <v>41923.838692129626</v>
      </c>
      <c r="T843" s="8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3"/>
        <v>104.32</v>
      </c>
      <c r="P844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8">
        <f t="shared" si="81"/>
        <v>41526.592395833337</v>
      </c>
      <c r="T844" s="8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3"/>
        <v>267.13333333333333</v>
      </c>
      <c r="P845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8">
        <f t="shared" si="81"/>
        <v>42695.257870370369</v>
      </c>
      <c r="T845" s="8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3"/>
        <v>194.13333333333333</v>
      </c>
      <c r="P84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8">
        <f t="shared" si="81"/>
        <v>41905.684629629628</v>
      </c>
      <c r="T846" s="8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3"/>
        <v>120.3802</v>
      </c>
      <c r="P84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8">
        <f t="shared" si="81"/>
        <v>42578.205972222218</v>
      </c>
      <c r="T847" s="8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3"/>
        <v>122.00090909090908</v>
      </c>
      <c r="P848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8">
        <f t="shared" si="81"/>
        <v>41694.391840277778</v>
      </c>
      <c r="T848" s="8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3"/>
        <v>100</v>
      </c>
      <c r="P849">
        <f t="shared" si="78"/>
        <v>10</v>
      </c>
      <c r="Q849" t="str">
        <f t="shared" si="79"/>
        <v>music</v>
      </c>
      <c r="R849" t="str">
        <f t="shared" si="80"/>
        <v>metal</v>
      </c>
      <c r="S849" s="8">
        <f t="shared" si="81"/>
        <v>42165.79833333334</v>
      </c>
      <c r="T849" s="8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3"/>
        <v>100</v>
      </c>
      <c r="P850">
        <f t="shared" si="78"/>
        <v>18.75</v>
      </c>
      <c r="Q850" t="str">
        <f t="shared" si="79"/>
        <v>music</v>
      </c>
      <c r="R850" t="str">
        <f t="shared" si="80"/>
        <v>metal</v>
      </c>
      <c r="S850" s="8">
        <f t="shared" si="81"/>
        <v>42078.792048611111</v>
      </c>
      <c r="T850" s="8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3"/>
        <v>119.9</v>
      </c>
      <c r="P851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8">
        <f t="shared" si="81"/>
        <v>42051.148888888885</v>
      </c>
      <c r="T851" s="8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3"/>
        <v>155.17499999999998</v>
      </c>
      <c r="P852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8">
        <f t="shared" si="81"/>
        <v>42452.827743055561</v>
      </c>
      <c r="T852" s="8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3"/>
        <v>130.44999999999999</v>
      </c>
      <c r="P853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8">
        <f t="shared" si="81"/>
        <v>42522.880243055552</v>
      </c>
      <c r="T853" s="8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3"/>
        <v>104.97142857142859</v>
      </c>
      <c r="P854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8">
        <f t="shared" si="81"/>
        <v>42656.805497685185</v>
      </c>
      <c r="T854" s="8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3"/>
        <v>100</v>
      </c>
      <c r="P855">
        <f t="shared" si="78"/>
        <v>30</v>
      </c>
      <c r="Q855" t="str">
        <f t="shared" si="79"/>
        <v>music</v>
      </c>
      <c r="R855" t="str">
        <f t="shared" si="80"/>
        <v>metal</v>
      </c>
      <c r="S855" s="8">
        <f t="shared" si="81"/>
        <v>42021.832280092596</v>
      </c>
      <c r="T855" s="8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3"/>
        <v>118.2205035971223</v>
      </c>
      <c r="P85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8">
        <f t="shared" si="81"/>
        <v>42702.212337962963</v>
      </c>
      <c r="T856" s="8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3"/>
        <v>103.44827586206897</v>
      </c>
      <c r="P85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8">
        <f t="shared" si="81"/>
        <v>42545.125196759262</v>
      </c>
      <c r="T857" s="8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3"/>
        <v>218.00000000000003</v>
      </c>
      <c r="P858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8">
        <f t="shared" si="81"/>
        <v>42609.311990740738</v>
      </c>
      <c r="T858" s="8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3"/>
        <v>100</v>
      </c>
      <c r="P859">
        <f t="shared" si="78"/>
        <v>50</v>
      </c>
      <c r="Q859" t="str">
        <f t="shared" si="79"/>
        <v>music</v>
      </c>
      <c r="R859" t="str">
        <f t="shared" si="80"/>
        <v>metal</v>
      </c>
      <c r="S859" s="8">
        <f t="shared" si="81"/>
        <v>42291.581377314811</v>
      </c>
      <c r="T859" s="8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3"/>
        <v>144.00583333333333</v>
      </c>
      <c r="P860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8">
        <f t="shared" si="81"/>
        <v>42079.745578703703</v>
      </c>
      <c r="T860" s="8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3"/>
        <v>104.67500000000001</v>
      </c>
      <c r="P861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8">
        <f t="shared" si="81"/>
        <v>42128.820231481484</v>
      </c>
      <c r="T861" s="8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3"/>
        <v>18.142857142857142</v>
      </c>
      <c r="P862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8">
        <f t="shared" si="81"/>
        <v>41570.482789351852</v>
      </c>
      <c r="T862" s="8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3"/>
        <v>2.2444444444444445</v>
      </c>
      <c r="P863">
        <f t="shared" si="78"/>
        <v>50.5</v>
      </c>
      <c r="Q863" t="str">
        <f t="shared" si="79"/>
        <v>music</v>
      </c>
      <c r="R863" t="str">
        <f t="shared" si="80"/>
        <v>jazz</v>
      </c>
      <c r="S863" s="8">
        <f t="shared" si="81"/>
        <v>42599.965324074074</v>
      </c>
      <c r="T863" s="8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3"/>
        <v>0.33999999999999997</v>
      </c>
      <c r="P864">
        <f t="shared" si="78"/>
        <v>42.5</v>
      </c>
      <c r="Q864" t="str">
        <f t="shared" si="79"/>
        <v>music</v>
      </c>
      <c r="R864" t="str">
        <f t="shared" si="80"/>
        <v>jazz</v>
      </c>
      <c r="S864" s="8">
        <f t="shared" si="81"/>
        <v>41559.5549537037</v>
      </c>
      <c r="T864" s="8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3"/>
        <v>4.5</v>
      </c>
      <c r="P865">
        <f t="shared" si="78"/>
        <v>18</v>
      </c>
      <c r="Q865" t="str">
        <f t="shared" si="79"/>
        <v>music</v>
      </c>
      <c r="R865" t="str">
        <f t="shared" si="80"/>
        <v>jazz</v>
      </c>
      <c r="S865" s="8">
        <f t="shared" si="81"/>
        <v>40921.117662037039</v>
      </c>
      <c r="T865" s="8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3"/>
        <v>41.53846153846154</v>
      </c>
      <c r="P86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8">
        <f t="shared" si="81"/>
        <v>41541.106921296298</v>
      </c>
      <c r="T866" s="8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3"/>
        <v>2.0454545454545454</v>
      </c>
      <c r="P867">
        <f t="shared" si="78"/>
        <v>22.5</v>
      </c>
      <c r="Q867" t="str">
        <f t="shared" si="79"/>
        <v>music</v>
      </c>
      <c r="R867" t="str">
        <f t="shared" si="80"/>
        <v>jazz</v>
      </c>
      <c r="S867" s="8">
        <f t="shared" si="81"/>
        <v>41230.77311342593</v>
      </c>
      <c r="T867" s="8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3"/>
        <v>18.285714285714285</v>
      </c>
      <c r="P868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8">
        <f t="shared" si="81"/>
        <v>42025.637939814813</v>
      </c>
      <c r="T868" s="8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3"/>
        <v>24.02</v>
      </c>
      <c r="P869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8">
        <f t="shared" si="81"/>
        <v>40088.105393518519</v>
      </c>
      <c r="T869" s="8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3"/>
        <v>0.1111111111111111</v>
      </c>
      <c r="P870">
        <f t="shared" si="78"/>
        <v>50</v>
      </c>
      <c r="Q870" t="str">
        <f t="shared" si="79"/>
        <v>music</v>
      </c>
      <c r="R870" t="str">
        <f t="shared" si="80"/>
        <v>jazz</v>
      </c>
      <c r="S870" s="8">
        <f t="shared" si="81"/>
        <v>41616.027754629627</v>
      </c>
      <c r="T870" s="8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3"/>
        <v>11.818181818181818</v>
      </c>
      <c r="P871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8">
        <f t="shared" si="81"/>
        <v>41342.845567129632</v>
      </c>
      <c r="T871" s="8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3"/>
        <v>0.31</v>
      </c>
      <c r="P872">
        <f t="shared" si="78"/>
        <v>12.4</v>
      </c>
      <c r="Q872" t="str">
        <f t="shared" si="79"/>
        <v>music</v>
      </c>
      <c r="R872" t="str">
        <f t="shared" si="80"/>
        <v>jazz</v>
      </c>
      <c r="S872" s="8">
        <f t="shared" si="81"/>
        <v>41488.022256944445</v>
      </c>
      <c r="T872" s="8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3"/>
        <v>5.416666666666667</v>
      </c>
      <c r="P873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8">
        <f t="shared" si="81"/>
        <v>41577.561284722222</v>
      </c>
      <c r="T873" s="8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3"/>
        <v>0.8125</v>
      </c>
      <c r="P874">
        <f t="shared" si="78"/>
        <v>32.5</v>
      </c>
      <c r="Q874" t="str">
        <f t="shared" si="79"/>
        <v>music</v>
      </c>
      <c r="R874" t="str">
        <f t="shared" si="80"/>
        <v>jazz</v>
      </c>
      <c r="S874" s="8">
        <f t="shared" si="81"/>
        <v>40567.825543981482</v>
      </c>
      <c r="T874" s="8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3"/>
        <v>1.2857142857142856</v>
      </c>
      <c r="P875">
        <f t="shared" si="78"/>
        <v>9</v>
      </c>
      <c r="Q875" t="str">
        <f t="shared" si="79"/>
        <v>music</v>
      </c>
      <c r="R875" t="str">
        <f t="shared" si="80"/>
        <v>jazz</v>
      </c>
      <c r="S875" s="8">
        <f t="shared" si="81"/>
        <v>41184.167129629634</v>
      </c>
      <c r="T875" s="8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3"/>
        <v>24.333333333333336</v>
      </c>
      <c r="P87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8">
        <f t="shared" si="81"/>
        <v>41368.583726851852</v>
      </c>
      <c r="T876" s="8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3"/>
        <v>0</v>
      </c>
      <c r="P877" t="e">
        <f t="shared" si="78"/>
        <v>#DIV/0!</v>
      </c>
      <c r="Q877" t="str">
        <f t="shared" si="79"/>
        <v>music</v>
      </c>
      <c r="R877" t="str">
        <f t="shared" si="80"/>
        <v>jazz</v>
      </c>
      <c r="S877" s="8">
        <f t="shared" si="81"/>
        <v>42248.723738425921</v>
      </c>
      <c r="T877" s="8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3"/>
        <v>40.799492385786799</v>
      </c>
      <c r="P878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8">
        <f t="shared" si="81"/>
        <v>41276.496840277774</v>
      </c>
      <c r="T878" s="8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3"/>
        <v>67.55</v>
      </c>
      <c r="P879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8">
        <f t="shared" si="81"/>
        <v>41597.788888888892</v>
      </c>
      <c r="T879" s="8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3"/>
        <v>1.3</v>
      </c>
      <c r="P880">
        <f t="shared" si="78"/>
        <v>32.5</v>
      </c>
      <c r="Q880" t="str">
        <f t="shared" si="79"/>
        <v>music</v>
      </c>
      <c r="R880" t="str">
        <f t="shared" si="80"/>
        <v>jazz</v>
      </c>
      <c r="S880" s="8">
        <f t="shared" si="81"/>
        <v>40505.232916666668</v>
      </c>
      <c r="T880" s="8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3"/>
        <v>30.666666666666664</v>
      </c>
      <c r="P881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8">
        <f t="shared" si="81"/>
        <v>41037.829918981479</v>
      </c>
      <c r="T881" s="8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3"/>
        <v>2.9894179894179893</v>
      </c>
      <c r="P882">
        <f t="shared" si="78"/>
        <v>14.125</v>
      </c>
      <c r="Q882" t="str">
        <f t="shared" si="79"/>
        <v>music</v>
      </c>
      <c r="R882" t="str">
        <f t="shared" si="80"/>
        <v>indie rock</v>
      </c>
      <c r="S882" s="8">
        <f t="shared" si="81"/>
        <v>41179.32104166667</v>
      </c>
      <c r="T882" s="8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3"/>
        <v>0.8</v>
      </c>
      <c r="P883">
        <f t="shared" si="78"/>
        <v>30</v>
      </c>
      <c r="Q883" t="str">
        <f t="shared" si="79"/>
        <v>music</v>
      </c>
      <c r="R883" t="str">
        <f t="shared" si="80"/>
        <v>indie rock</v>
      </c>
      <c r="S883" s="8">
        <f t="shared" si="81"/>
        <v>40877.25099537037</v>
      </c>
      <c r="T883" s="8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3"/>
        <v>20.133333333333333</v>
      </c>
      <c r="P884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8">
        <f t="shared" si="81"/>
        <v>40759.860532407409</v>
      </c>
      <c r="T884" s="8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3"/>
        <v>40.020000000000003</v>
      </c>
      <c r="P885">
        <f t="shared" si="78"/>
        <v>83.375</v>
      </c>
      <c r="Q885" t="str">
        <f t="shared" si="79"/>
        <v>music</v>
      </c>
      <c r="R885" t="str">
        <f t="shared" si="80"/>
        <v>indie rock</v>
      </c>
      <c r="S885" s="8">
        <f t="shared" si="81"/>
        <v>42371.935590277775</v>
      </c>
      <c r="T885" s="8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3"/>
        <v>1</v>
      </c>
      <c r="P886">
        <f t="shared" si="78"/>
        <v>10</v>
      </c>
      <c r="Q886" t="str">
        <f t="shared" si="79"/>
        <v>music</v>
      </c>
      <c r="R886" t="str">
        <f t="shared" si="80"/>
        <v>indie rock</v>
      </c>
      <c r="S886" s="8">
        <f t="shared" si="81"/>
        <v>40981.802615740737</v>
      </c>
      <c r="T886" s="8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3"/>
        <v>75</v>
      </c>
      <c r="P88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8">
        <f t="shared" si="81"/>
        <v>42713.941099537042</v>
      </c>
      <c r="T887" s="8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3"/>
        <v>41</v>
      </c>
      <c r="P888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8">
        <f t="shared" si="81"/>
        <v>42603.870520833334</v>
      </c>
      <c r="T888" s="8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3"/>
        <v>0</v>
      </c>
      <c r="P889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8">
        <f t="shared" si="81"/>
        <v>41026.958969907406</v>
      </c>
      <c r="T889" s="8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3"/>
        <v>7.1999999999999993</v>
      </c>
      <c r="P890">
        <f t="shared" si="78"/>
        <v>18</v>
      </c>
      <c r="Q890" t="str">
        <f t="shared" si="79"/>
        <v>music</v>
      </c>
      <c r="R890" t="str">
        <f t="shared" si="80"/>
        <v>indie rock</v>
      </c>
      <c r="S890" s="8">
        <f t="shared" si="81"/>
        <v>40751.753298611111</v>
      </c>
      <c r="T890" s="8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3"/>
        <v>9.4412800000000008</v>
      </c>
      <c r="P891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8">
        <f t="shared" si="81"/>
        <v>41887.784062500003</v>
      </c>
      <c r="T891" s="8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3"/>
        <v>4.1666666666666661</v>
      </c>
      <c r="P892">
        <f t="shared" si="78"/>
        <v>31.25</v>
      </c>
      <c r="Q892" t="str">
        <f t="shared" si="79"/>
        <v>music</v>
      </c>
      <c r="R892" t="str">
        <f t="shared" si="80"/>
        <v>indie rock</v>
      </c>
      <c r="S892" s="8">
        <f t="shared" si="81"/>
        <v>41569.698831018519</v>
      </c>
      <c r="T892" s="8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3"/>
        <v>3.25</v>
      </c>
      <c r="P893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8">
        <f t="shared" si="81"/>
        <v>41842.031597222223</v>
      </c>
      <c r="T893" s="8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3"/>
        <v>40.75</v>
      </c>
      <c r="P894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8">
        <f t="shared" si="81"/>
        <v>40304.20003472222</v>
      </c>
      <c r="T894" s="8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3"/>
        <v>10</v>
      </c>
      <c r="P895">
        <f t="shared" si="78"/>
        <v>40</v>
      </c>
      <c r="Q895" t="str">
        <f t="shared" si="79"/>
        <v>music</v>
      </c>
      <c r="R895" t="str">
        <f t="shared" si="80"/>
        <v>indie rock</v>
      </c>
      <c r="S895" s="8">
        <f t="shared" si="81"/>
        <v>42065.897719907407</v>
      </c>
      <c r="T895" s="8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3"/>
        <v>39.17</v>
      </c>
      <c r="P89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8">
        <f t="shared" si="81"/>
        <v>42496.981597222228</v>
      </c>
      <c r="T896" s="8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3"/>
        <v>2.4375</v>
      </c>
      <c r="P89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8">
        <f t="shared" si="81"/>
        <v>40431.127650462964</v>
      </c>
      <c r="T897" s="8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3"/>
        <v>40</v>
      </c>
      <c r="P898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8">
        <f t="shared" si="81"/>
        <v>42218.872986111113</v>
      </c>
      <c r="T898" s="8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3"/>
        <v>0</v>
      </c>
      <c r="P899" t="e">
        <f t="shared" ref="P899:P962" si="84">E899/L899</f>
        <v>#DIV/0!</v>
      </c>
      <c r="Q899" t="str">
        <f t="shared" ref="Q899:Q962" si="85">LEFT(N899, SEARCH("/",N899,1)-1)</f>
        <v>music</v>
      </c>
      <c r="R899" t="str">
        <f t="shared" ref="R899:R962" si="86">RIGHT(N899,LEN(N899)-FIND("/",N899))</f>
        <v>indie rock</v>
      </c>
      <c r="S899" s="8">
        <f t="shared" ref="S899:S962" si="87">(((J899/60)/60)/24)+DATE(1970,1,1)</f>
        <v>41211.688750000001</v>
      </c>
      <c r="T899" s="8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3"/>
        <v>2.8000000000000003</v>
      </c>
      <c r="P900">
        <f t="shared" si="84"/>
        <v>35</v>
      </c>
      <c r="Q900" t="str">
        <f t="shared" si="85"/>
        <v>music</v>
      </c>
      <c r="R900" t="str">
        <f t="shared" si="86"/>
        <v>indie rock</v>
      </c>
      <c r="S900" s="8">
        <f t="shared" si="87"/>
        <v>40878.758217592593</v>
      </c>
      <c r="T900" s="8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ref="O901:O964" si="89">E901/D901*100</f>
        <v>37.333333333333336</v>
      </c>
      <c r="P901">
        <f t="shared" si="84"/>
        <v>35</v>
      </c>
      <c r="Q901" t="str">
        <f t="shared" si="85"/>
        <v>music</v>
      </c>
      <c r="R901" t="str">
        <f t="shared" si="86"/>
        <v>indie rock</v>
      </c>
      <c r="S901" s="8">
        <f t="shared" si="87"/>
        <v>40646.099097222221</v>
      </c>
      <c r="T901" s="8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9"/>
        <v>0.42</v>
      </c>
      <c r="P902">
        <f t="shared" si="84"/>
        <v>10.5</v>
      </c>
      <c r="Q902" t="str">
        <f t="shared" si="85"/>
        <v>music</v>
      </c>
      <c r="R902" t="str">
        <f t="shared" si="86"/>
        <v>jazz</v>
      </c>
      <c r="S902" s="8">
        <f t="shared" si="87"/>
        <v>42429.84956018519</v>
      </c>
      <c r="T902" s="8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9"/>
        <v>0</v>
      </c>
      <c r="P903" t="e">
        <f t="shared" si="84"/>
        <v>#DIV/0!</v>
      </c>
      <c r="Q903" t="str">
        <f t="shared" si="85"/>
        <v>music</v>
      </c>
      <c r="R903" t="str">
        <f t="shared" si="86"/>
        <v>jazz</v>
      </c>
      <c r="S903" s="8">
        <f t="shared" si="87"/>
        <v>40291.81150462963</v>
      </c>
      <c r="T903" s="8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9"/>
        <v>0.3</v>
      </c>
      <c r="P904">
        <f t="shared" si="84"/>
        <v>30</v>
      </c>
      <c r="Q904" t="str">
        <f t="shared" si="85"/>
        <v>music</v>
      </c>
      <c r="R904" t="str">
        <f t="shared" si="86"/>
        <v>jazz</v>
      </c>
      <c r="S904" s="8">
        <f t="shared" si="87"/>
        <v>41829.965532407405</v>
      </c>
      <c r="T904" s="8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9"/>
        <v>3.2</v>
      </c>
      <c r="P905">
        <f t="shared" si="84"/>
        <v>40</v>
      </c>
      <c r="Q905" t="str">
        <f t="shared" si="85"/>
        <v>music</v>
      </c>
      <c r="R905" t="str">
        <f t="shared" si="86"/>
        <v>jazz</v>
      </c>
      <c r="S905" s="8">
        <f t="shared" si="87"/>
        <v>41149.796064814815</v>
      </c>
      <c r="T905" s="8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9"/>
        <v>0.30199999999999999</v>
      </c>
      <c r="P90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8">
        <f t="shared" si="87"/>
        <v>42342.080289351856</v>
      </c>
      <c r="T906" s="8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9"/>
        <v>3.0153846153846153</v>
      </c>
      <c r="P90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8">
        <f t="shared" si="87"/>
        <v>40507.239884259259</v>
      </c>
      <c r="T907" s="8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9"/>
        <v>0</v>
      </c>
      <c r="P908" t="e">
        <f t="shared" si="84"/>
        <v>#DIV/0!</v>
      </c>
      <c r="Q908" t="str">
        <f t="shared" si="85"/>
        <v>music</v>
      </c>
      <c r="R908" t="str">
        <f t="shared" si="86"/>
        <v>jazz</v>
      </c>
      <c r="S908" s="8">
        <f t="shared" si="87"/>
        <v>41681.189699074072</v>
      </c>
      <c r="T908" s="8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9"/>
        <v>0</v>
      </c>
      <c r="P909" t="e">
        <f t="shared" si="84"/>
        <v>#DIV/0!</v>
      </c>
      <c r="Q909" t="str">
        <f t="shared" si="85"/>
        <v>music</v>
      </c>
      <c r="R909" t="str">
        <f t="shared" si="86"/>
        <v>jazz</v>
      </c>
      <c r="S909" s="8">
        <f t="shared" si="87"/>
        <v>40767.192395833335</v>
      </c>
      <c r="T909" s="8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9"/>
        <v>0</v>
      </c>
      <c r="P910" t="e">
        <f t="shared" si="84"/>
        <v>#DIV/0!</v>
      </c>
      <c r="Q910" t="str">
        <f t="shared" si="85"/>
        <v>music</v>
      </c>
      <c r="R910" t="str">
        <f t="shared" si="86"/>
        <v>jazz</v>
      </c>
      <c r="S910" s="8">
        <f t="shared" si="87"/>
        <v>40340.801562499997</v>
      </c>
      <c r="T910" s="8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9"/>
        <v>3.25</v>
      </c>
      <c r="P911">
        <f t="shared" si="84"/>
        <v>65</v>
      </c>
      <c r="Q911" t="str">
        <f t="shared" si="85"/>
        <v>music</v>
      </c>
      <c r="R911" t="str">
        <f t="shared" si="86"/>
        <v>jazz</v>
      </c>
      <c r="S911" s="8">
        <f t="shared" si="87"/>
        <v>41081.69027777778</v>
      </c>
      <c r="T911" s="8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9"/>
        <v>22.363636363636363</v>
      </c>
      <c r="P912">
        <f t="shared" si="84"/>
        <v>24.6</v>
      </c>
      <c r="Q912" t="str">
        <f t="shared" si="85"/>
        <v>music</v>
      </c>
      <c r="R912" t="str">
        <f t="shared" si="86"/>
        <v>jazz</v>
      </c>
      <c r="S912" s="8">
        <f t="shared" si="87"/>
        <v>42737.545358796298</v>
      </c>
      <c r="T912" s="8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9"/>
        <v>0</v>
      </c>
      <c r="P913" t="e">
        <f t="shared" si="84"/>
        <v>#DIV/0!</v>
      </c>
      <c r="Q913" t="str">
        <f t="shared" si="85"/>
        <v>music</v>
      </c>
      <c r="R913" t="str">
        <f t="shared" si="86"/>
        <v>jazz</v>
      </c>
      <c r="S913" s="8">
        <f t="shared" si="87"/>
        <v>41642.005150462966</v>
      </c>
      <c r="T913" s="8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9"/>
        <v>0.85714285714285721</v>
      </c>
      <c r="P914">
        <f t="shared" si="84"/>
        <v>15</v>
      </c>
      <c r="Q914" t="str">
        <f t="shared" si="85"/>
        <v>music</v>
      </c>
      <c r="R914" t="str">
        <f t="shared" si="86"/>
        <v>jazz</v>
      </c>
      <c r="S914" s="8">
        <f t="shared" si="87"/>
        <v>41194.109340277777</v>
      </c>
      <c r="T914" s="8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9"/>
        <v>6.6066666666666665</v>
      </c>
      <c r="P915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8">
        <f t="shared" si="87"/>
        <v>41004.139108796298</v>
      </c>
      <c r="T915" s="8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9"/>
        <v>0</v>
      </c>
      <c r="P916" t="e">
        <f t="shared" si="84"/>
        <v>#DIV/0!</v>
      </c>
      <c r="Q916" t="str">
        <f t="shared" si="85"/>
        <v>music</v>
      </c>
      <c r="R916" t="str">
        <f t="shared" si="86"/>
        <v>jazz</v>
      </c>
      <c r="S916" s="8">
        <f t="shared" si="87"/>
        <v>41116.763275462967</v>
      </c>
      <c r="T916" s="8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9"/>
        <v>5.7692307692307692</v>
      </c>
      <c r="P91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8">
        <f t="shared" si="87"/>
        <v>40937.679560185185</v>
      </c>
      <c r="T917" s="8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9"/>
        <v>0</v>
      </c>
      <c r="P918" t="e">
        <f t="shared" si="84"/>
        <v>#DIV/0!</v>
      </c>
      <c r="Q918" t="str">
        <f t="shared" si="85"/>
        <v>music</v>
      </c>
      <c r="R918" t="str">
        <f t="shared" si="86"/>
        <v>jazz</v>
      </c>
      <c r="S918" s="8">
        <f t="shared" si="87"/>
        <v>40434.853402777779</v>
      </c>
      <c r="T918" s="8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9"/>
        <v>0.6</v>
      </c>
      <c r="P919">
        <f t="shared" si="84"/>
        <v>30</v>
      </c>
      <c r="Q919" t="str">
        <f t="shared" si="85"/>
        <v>music</v>
      </c>
      <c r="R919" t="str">
        <f t="shared" si="86"/>
        <v>jazz</v>
      </c>
      <c r="S919" s="8">
        <f t="shared" si="87"/>
        <v>41802.94363425926</v>
      </c>
      <c r="T919" s="8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9"/>
        <v>5.0256410256410255</v>
      </c>
      <c r="P920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8">
        <f t="shared" si="87"/>
        <v>41944.916215277779</v>
      </c>
      <c r="T920" s="8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9"/>
        <v>0.5</v>
      </c>
      <c r="P921">
        <f t="shared" si="84"/>
        <v>100</v>
      </c>
      <c r="Q921" t="str">
        <f t="shared" si="85"/>
        <v>music</v>
      </c>
      <c r="R921" t="str">
        <f t="shared" si="86"/>
        <v>jazz</v>
      </c>
      <c r="S921" s="8">
        <f t="shared" si="87"/>
        <v>41227.641724537039</v>
      </c>
      <c r="T921" s="8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9"/>
        <v>0</v>
      </c>
      <c r="P922" t="e">
        <f t="shared" si="84"/>
        <v>#DIV/0!</v>
      </c>
      <c r="Q922" t="str">
        <f t="shared" si="85"/>
        <v>music</v>
      </c>
      <c r="R922" t="str">
        <f t="shared" si="86"/>
        <v>jazz</v>
      </c>
      <c r="S922" s="8">
        <f t="shared" si="87"/>
        <v>41562.67155092593</v>
      </c>
      <c r="T922" s="8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9"/>
        <v>30.9</v>
      </c>
      <c r="P923">
        <f t="shared" si="84"/>
        <v>231.75</v>
      </c>
      <c r="Q923" t="str">
        <f t="shared" si="85"/>
        <v>music</v>
      </c>
      <c r="R923" t="str">
        <f t="shared" si="86"/>
        <v>jazz</v>
      </c>
      <c r="S923" s="8">
        <f t="shared" si="87"/>
        <v>40847.171018518515</v>
      </c>
      <c r="T923" s="8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9"/>
        <v>21.037037037037038</v>
      </c>
      <c r="P924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8">
        <f t="shared" si="87"/>
        <v>41878.530011574076</v>
      </c>
      <c r="T924" s="8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9"/>
        <v>2.1999999999999997</v>
      </c>
      <c r="P925">
        <f t="shared" si="84"/>
        <v>55</v>
      </c>
      <c r="Q925" t="str">
        <f t="shared" si="85"/>
        <v>music</v>
      </c>
      <c r="R925" t="str">
        <f t="shared" si="86"/>
        <v>jazz</v>
      </c>
      <c r="S925" s="8">
        <f t="shared" si="87"/>
        <v>41934.959756944445</v>
      </c>
      <c r="T925" s="8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9"/>
        <v>10.9</v>
      </c>
      <c r="P926">
        <f t="shared" si="84"/>
        <v>21.8</v>
      </c>
      <c r="Q926" t="str">
        <f t="shared" si="85"/>
        <v>music</v>
      </c>
      <c r="R926" t="str">
        <f t="shared" si="86"/>
        <v>jazz</v>
      </c>
      <c r="S926" s="8">
        <f t="shared" si="87"/>
        <v>41288.942928240744</v>
      </c>
      <c r="T926" s="8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9"/>
        <v>2.666666666666667</v>
      </c>
      <c r="P927">
        <f t="shared" si="84"/>
        <v>32</v>
      </c>
      <c r="Q927" t="str">
        <f t="shared" si="85"/>
        <v>music</v>
      </c>
      <c r="R927" t="str">
        <f t="shared" si="86"/>
        <v>jazz</v>
      </c>
      <c r="S927" s="8">
        <f t="shared" si="87"/>
        <v>41575.880914351852</v>
      </c>
      <c r="T927" s="8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9"/>
        <v>0</v>
      </c>
      <c r="P928" t="e">
        <f t="shared" si="84"/>
        <v>#DIV/0!</v>
      </c>
      <c r="Q928" t="str">
        <f t="shared" si="85"/>
        <v>music</v>
      </c>
      <c r="R928" t="str">
        <f t="shared" si="86"/>
        <v>jazz</v>
      </c>
      <c r="S928" s="8">
        <f t="shared" si="87"/>
        <v>40338.02002314815</v>
      </c>
      <c r="T928" s="8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9"/>
        <v>0</v>
      </c>
      <c r="P929" t="e">
        <f t="shared" si="84"/>
        <v>#DIV/0!</v>
      </c>
      <c r="Q929" t="str">
        <f t="shared" si="85"/>
        <v>music</v>
      </c>
      <c r="R929" t="str">
        <f t="shared" si="86"/>
        <v>jazz</v>
      </c>
      <c r="S929" s="8">
        <f t="shared" si="87"/>
        <v>41013.822858796295</v>
      </c>
      <c r="T929" s="8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9"/>
        <v>10.86206896551724</v>
      </c>
      <c r="P930">
        <f t="shared" si="84"/>
        <v>56.25</v>
      </c>
      <c r="Q930" t="str">
        <f t="shared" si="85"/>
        <v>music</v>
      </c>
      <c r="R930" t="str">
        <f t="shared" si="86"/>
        <v>jazz</v>
      </c>
      <c r="S930" s="8">
        <f t="shared" si="87"/>
        <v>41180.86241898148</v>
      </c>
      <c r="T930" s="8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9"/>
        <v>0</v>
      </c>
      <c r="P931" t="e">
        <f t="shared" si="84"/>
        <v>#DIV/0!</v>
      </c>
      <c r="Q931" t="str">
        <f t="shared" si="85"/>
        <v>music</v>
      </c>
      <c r="R931" t="str">
        <f t="shared" si="86"/>
        <v>jazz</v>
      </c>
      <c r="S931" s="8">
        <f t="shared" si="87"/>
        <v>40978.238067129627</v>
      </c>
      <c r="T931" s="8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9"/>
        <v>38.333333333333336</v>
      </c>
      <c r="P932">
        <f t="shared" si="84"/>
        <v>69</v>
      </c>
      <c r="Q932" t="str">
        <f t="shared" si="85"/>
        <v>music</v>
      </c>
      <c r="R932" t="str">
        <f t="shared" si="86"/>
        <v>jazz</v>
      </c>
      <c r="S932" s="8">
        <f t="shared" si="87"/>
        <v>40312.915578703702</v>
      </c>
      <c r="T932" s="8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9"/>
        <v>6.5500000000000007</v>
      </c>
      <c r="P933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8">
        <f t="shared" si="87"/>
        <v>41680.359976851854</v>
      </c>
      <c r="T933" s="8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9"/>
        <v>14.536842105263158</v>
      </c>
      <c r="P934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8">
        <f t="shared" si="87"/>
        <v>41310.969270833331</v>
      </c>
      <c r="T934" s="8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9"/>
        <v>6</v>
      </c>
      <c r="P935">
        <f t="shared" si="84"/>
        <v>60</v>
      </c>
      <c r="Q935" t="str">
        <f t="shared" si="85"/>
        <v>music</v>
      </c>
      <c r="R935" t="str">
        <f t="shared" si="86"/>
        <v>jazz</v>
      </c>
      <c r="S935" s="8">
        <f t="shared" si="87"/>
        <v>41711.169085648151</v>
      </c>
      <c r="T935" s="8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9"/>
        <v>30.4</v>
      </c>
      <c r="P93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8">
        <f t="shared" si="87"/>
        <v>41733.737083333333</v>
      </c>
      <c r="T936" s="8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9"/>
        <v>1.4285714285714286</v>
      </c>
      <c r="P937">
        <f t="shared" si="84"/>
        <v>25</v>
      </c>
      <c r="Q937" t="str">
        <f t="shared" si="85"/>
        <v>music</v>
      </c>
      <c r="R937" t="str">
        <f t="shared" si="86"/>
        <v>jazz</v>
      </c>
      <c r="S937" s="8">
        <f t="shared" si="87"/>
        <v>42368.333668981482</v>
      </c>
      <c r="T937" s="8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9"/>
        <v>0</v>
      </c>
      <c r="P938" t="e">
        <f t="shared" si="84"/>
        <v>#DIV/0!</v>
      </c>
      <c r="Q938" t="str">
        <f t="shared" si="85"/>
        <v>music</v>
      </c>
      <c r="R938" t="str">
        <f t="shared" si="86"/>
        <v>jazz</v>
      </c>
      <c r="S938" s="8">
        <f t="shared" si="87"/>
        <v>40883.024178240739</v>
      </c>
      <c r="T938" s="8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9"/>
        <v>1.1428571428571428</v>
      </c>
      <c r="P939">
        <f t="shared" si="84"/>
        <v>20</v>
      </c>
      <c r="Q939" t="str">
        <f t="shared" si="85"/>
        <v>music</v>
      </c>
      <c r="R939" t="str">
        <f t="shared" si="86"/>
        <v>jazz</v>
      </c>
      <c r="S939" s="8">
        <f t="shared" si="87"/>
        <v>41551.798113425924</v>
      </c>
      <c r="T939" s="8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9"/>
        <v>0.35714285714285715</v>
      </c>
      <c r="P940">
        <f t="shared" si="84"/>
        <v>25</v>
      </c>
      <c r="Q940" t="str">
        <f t="shared" si="85"/>
        <v>music</v>
      </c>
      <c r="R940" t="str">
        <f t="shared" si="86"/>
        <v>jazz</v>
      </c>
      <c r="S940" s="8">
        <f t="shared" si="87"/>
        <v>41124.479722222226</v>
      </c>
      <c r="T940" s="8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9"/>
        <v>1.4545454545454546</v>
      </c>
      <c r="P941">
        <f t="shared" si="84"/>
        <v>20</v>
      </c>
      <c r="Q941" t="str">
        <f t="shared" si="85"/>
        <v>music</v>
      </c>
      <c r="R941" t="str">
        <f t="shared" si="86"/>
        <v>jazz</v>
      </c>
      <c r="S941" s="8">
        <f t="shared" si="87"/>
        <v>41416.763171296298</v>
      </c>
      <c r="T941" s="8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9"/>
        <v>17.155555555555555</v>
      </c>
      <c r="P942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8">
        <f t="shared" si="87"/>
        <v>42182.008402777778</v>
      </c>
      <c r="T942" s="8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9"/>
        <v>2.3220000000000001</v>
      </c>
      <c r="P943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8">
        <f t="shared" si="87"/>
        <v>42746.096585648149</v>
      </c>
      <c r="T943" s="8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9"/>
        <v>8.9066666666666663</v>
      </c>
      <c r="P944">
        <f t="shared" si="84"/>
        <v>41.75</v>
      </c>
      <c r="Q944" t="str">
        <f t="shared" si="85"/>
        <v>technology</v>
      </c>
      <c r="R944" t="str">
        <f t="shared" si="86"/>
        <v>wearables</v>
      </c>
      <c r="S944" s="8">
        <f t="shared" si="87"/>
        <v>42382.843287037031</v>
      </c>
      <c r="T944" s="8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9"/>
        <v>9.6333333333333346</v>
      </c>
      <c r="P945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8">
        <f t="shared" si="87"/>
        <v>42673.66788194445</v>
      </c>
      <c r="T945" s="8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9"/>
        <v>13.325999999999999</v>
      </c>
      <c r="P94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8">
        <f t="shared" si="87"/>
        <v>42444.583912037036</v>
      </c>
      <c r="T946" s="8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9"/>
        <v>2.484</v>
      </c>
      <c r="P94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8">
        <f t="shared" si="87"/>
        <v>42732.872986111113</v>
      </c>
      <c r="T947" s="8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9"/>
        <v>1.9066666666666665</v>
      </c>
      <c r="P948">
        <f t="shared" si="84"/>
        <v>57.2</v>
      </c>
      <c r="Q948" t="str">
        <f t="shared" si="85"/>
        <v>technology</v>
      </c>
      <c r="R948" t="str">
        <f t="shared" si="86"/>
        <v>wearables</v>
      </c>
      <c r="S948" s="8">
        <f t="shared" si="87"/>
        <v>42592.750555555554</v>
      </c>
      <c r="T948" s="8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9"/>
        <v>0</v>
      </c>
      <c r="P949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8">
        <f t="shared" si="87"/>
        <v>42491.781319444446</v>
      </c>
      <c r="T949" s="8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9"/>
        <v>12</v>
      </c>
      <c r="P950">
        <f t="shared" si="84"/>
        <v>60</v>
      </c>
      <c r="Q950" t="str">
        <f t="shared" si="85"/>
        <v>technology</v>
      </c>
      <c r="R950" t="str">
        <f t="shared" si="86"/>
        <v>wearables</v>
      </c>
      <c r="S950" s="8">
        <f t="shared" si="87"/>
        <v>42411.828287037039</v>
      </c>
      <c r="T950" s="8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9"/>
        <v>1.365</v>
      </c>
      <c r="P951">
        <f t="shared" si="84"/>
        <v>39</v>
      </c>
      <c r="Q951" t="str">
        <f t="shared" si="85"/>
        <v>technology</v>
      </c>
      <c r="R951" t="str">
        <f t="shared" si="86"/>
        <v>wearables</v>
      </c>
      <c r="S951" s="8">
        <f t="shared" si="87"/>
        <v>42361.043703703705</v>
      </c>
      <c r="T951" s="8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9"/>
        <v>28.04</v>
      </c>
      <c r="P952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8">
        <f t="shared" si="87"/>
        <v>42356.750706018516</v>
      </c>
      <c r="T952" s="8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9"/>
        <v>38.39</v>
      </c>
      <c r="P953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8">
        <f t="shared" si="87"/>
        <v>42480.653611111105</v>
      </c>
      <c r="T953" s="8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9"/>
        <v>39.942857142857143</v>
      </c>
      <c r="P954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8">
        <f t="shared" si="87"/>
        <v>42662.613564814819</v>
      </c>
      <c r="T954" s="8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9"/>
        <v>0.84</v>
      </c>
      <c r="P955">
        <f t="shared" si="84"/>
        <v>25.2</v>
      </c>
      <c r="Q955" t="str">
        <f t="shared" si="85"/>
        <v>technology</v>
      </c>
      <c r="R955" t="str">
        <f t="shared" si="86"/>
        <v>wearables</v>
      </c>
      <c r="S955" s="8">
        <f t="shared" si="87"/>
        <v>41999.164340277777</v>
      </c>
      <c r="T955" s="8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9"/>
        <v>43.406666666666666</v>
      </c>
      <c r="P95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8">
        <f t="shared" si="87"/>
        <v>42194.833784722221</v>
      </c>
      <c r="T956" s="8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9"/>
        <v>5.6613333333333333</v>
      </c>
      <c r="P95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8">
        <f t="shared" si="87"/>
        <v>42586.295138888891</v>
      </c>
      <c r="T957" s="8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9"/>
        <v>1.722</v>
      </c>
      <c r="P958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8">
        <f t="shared" si="87"/>
        <v>42060.913877314815</v>
      </c>
      <c r="T958" s="8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9"/>
        <v>1.9416666666666664</v>
      </c>
      <c r="P959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8">
        <f t="shared" si="87"/>
        <v>42660.552465277782</v>
      </c>
      <c r="T959" s="8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9"/>
        <v>11.328275684711327</v>
      </c>
      <c r="P960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8">
        <f t="shared" si="87"/>
        <v>42082.802812499998</v>
      </c>
      <c r="T960" s="8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9"/>
        <v>38.86</v>
      </c>
      <c r="P961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8">
        <f t="shared" si="87"/>
        <v>41993.174363425926</v>
      </c>
      <c r="T961" s="8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9"/>
        <v>46.100628930817614</v>
      </c>
      <c r="P962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8">
        <f t="shared" si="87"/>
        <v>42766.626793981486</v>
      </c>
      <c r="T962" s="8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89"/>
        <v>42.188421052631583</v>
      </c>
      <c r="P963">
        <f t="shared" ref="P963:P1026" si="90">E963/L963</f>
        <v>364.35454545454547</v>
      </c>
      <c r="Q963" t="str">
        <f t="shared" ref="Q963:Q1026" si="91">LEFT(N963, SEARCH("/",N963,1)-1)</f>
        <v>technology</v>
      </c>
      <c r="R963" t="str">
        <f t="shared" ref="R963:R1026" si="92">RIGHT(N963,LEN(N963)-FIND("/",N963))</f>
        <v>wearables</v>
      </c>
      <c r="S963" s="8">
        <f t="shared" ref="S963:S1026" si="93">(((J963/60)/60)/24)+DATE(1970,1,1)</f>
        <v>42740.693692129629</v>
      </c>
      <c r="T963" s="8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89"/>
        <v>28.48</v>
      </c>
      <c r="P964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8">
        <f t="shared" si="93"/>
        <v>42373.712418981479</v>
      </c>
      <c r="T964" s="8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ref="O965:O1028" si="95">E965/D965*100</f>
        <v>1.077142857142857</v>
      </c>
      <c r="P965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8">
        <f t="shared" si="93"/>
        <v>42625.635636574079</v>
      </c>
      <c r="T965" s="8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5"/>
        <v>0.79909090909090907</v>
      </c>
      <c r="P96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8">
        <f t="shared" si="93"/>
        <v>42208.628692129627</v>
      </c>
      <c r="T966" s="8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5"/>
        <v>1.1919999999999999</v>
      </c>
      <c r="P96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8">
        <f t="shared" si="93"/>
        <v>42637.016736111109</v>
      </c>
      <c r="T967" s="8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5"/>
        <v>14.799999999999999</v>
      </c>
      <c r="P968">
        <f t="shared" si="90"/>
        <v>59.2</v>
      </c>
      <c r="Q968" t="str">
        <f t="shared" si="91"/>
        <v>technology</v>
      </c>
      <c r="R968" t="str">
        <f t="shared" si="92"/>
        <v>wearables</v>
      </c>
      <c r="S968" s="8">
        <f t="shared" si="93"/>
        <v>42619.635787037041</v>
      </c>
      <c r="T968" s="8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5"/>
        <v>17.810000000000002</v>
      </c>
      <c r="P969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8">
        <f t="shared" si="93"/>
        <v>42422.254328703704</v>
      </c>
      <c r="T969" s="8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5"/>
        <v>1.325</v>
      </c>
      <c r="P970">
        <f t="shared" si="90"/>
        <v>26.5</v>
      </c>
      <c r="Q970" t="str">
        <f t="shared" si="91"/>
        <v>technology</v>
      </c>
      <c r="R970" t="str">
        <f t="shared" si="92"/>
        <v>wearables</v>
      </c>
      <c r="S970" s="8">
        <f t="shared" si="93"/>
        <v>41836.847615740742</v>
      </c>
      <c r="T970" s="8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5"/>
        <v>46.666666666666664</v>
      </c>
      <c r="P971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8">
        <f t="shared" si="93"/>
        <v>42742.30332175926</v>
      </c>
      <c r="T971" s="8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5"/>
        <v>45.92</v>
      </c>
      <c r="P972">
        <f t="shared" si="90"/>
        <v>164</v>
      </c>
      <c r="Q972" t="str">
        <f t="shared" si="91"/>
        <v>technology</v>
      </c>
      <c r="R972" t="str">
        <f t="shared" si="92"/>
        <v>wearables</v>
      </c>
      <c r="S972" s="8">
        <f t="shared" si="93"/>
        <v>42721.220520833333</v>
      </c>
      <c r="T972" s="8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5"/>
        <v>0.22599999999999998</v>
      </c>
      <c r="P973">
        <f t="shared" si="90"/>
        <v>45.2</v>
      </c>
      <c r="Q973" t="str">
        <f t="shared" si="91"/>
        <v>technology</v>
      </c>
      <c r="R973" t="str">
        <f t="shared" si="92"/>
        <v>wearables</v>
      </c>
      <c r="S973" s="8">
        <f t="shared" si="93"/>
        <v>42111.709027777775</v>
      </c>
      <c r="T973" s="8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5"/>
        <v>34.625</v>
      </c>
      <c r="P974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8">
        <f t="shared" si="93"/>
        <v>41856.865717592591</v>
      </c>
      <c r="T974" s="8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5"/>
        <v>2.0549999999999997</v>
      </c>
      <c r="P975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8">
        <f t="shared" si="93"/>
        <v>42257.014965277776</v>
      </c>
      <c r="T975" s="8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5"/>
        <v>0.55999999999999994</v>
      </c>
      <c r="P97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8">
        <f t="shared" si="93"/>
        <v>42424.749490740738</v>
      </c>
      <c r="T976" s="8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5"/>
        <v>2.6069999999999998</v>
      </c>
      <c r="P97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8">
        <f t="shared" si="93"/>
        <v>42489.696585648147</v>
      </c>
      <c r="T977" s="8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5"/>
        <v>1.9259999999999999</v>
      </c>
      <c r="P978">
        <f t="shared" si="90"/>
        <v>160.5</v>
      </c>
      <c r="Q978" t="str">
        <f t="shared" si="91"/>
        <v>technology</v>
      </c>
      <c r="R978" t="str">
        <f t="shared" si="92"/>
        <v>wearables</v>
      </c>
      <c r="S978" s="8">
        <f t="shared" si="93"/>
        <v>42185.058993055558</v>
      </c>
      <c r="T978" s="8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5"/>
        <v>33.666666666666664</v>
      </c>
      <c r="P979">
        <f t="shared" si="90"/>
        <v>75.75</v>
      </c>
      <c r="Q979" t="str">
        <f t="shared" si="91"/>
        <v>technology</v>
      </c>
      <c r="R979" t="str">
        <f t="shared" si="92"/>
        <v>wearables</v>
      </c>
      <c r="S979" s="8">
        <f t="shared" si="93"/>
        <v>42391.942094907412</v>
      </c>
      <c r="T979" s="8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5"/>
        <v>56.263267182990241</v>
      </c>
      <c r="P980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8">
        <f t="shared" si="93"/>
        <v>42395.309039351851</v>
      </c>
      <c r="T980" s="8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5"/>
        <v>82.817599999999999</v>
      </c>
      <c r="P981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8">
        <f t="shared" si="93"/>
        <v>42506.416990740734</v>
      </c>
      <c r="T981" s="8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5"/>
        <v>14.860000000000001</v>
      </c>
      <c r="P982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8">
        <f t="shared" si="93"/>
        <v>41928.904189814813</v>
      </c>
      <c r="T982" s="8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5"/>
        <v>1.2375123751237513E-2</v>
      </c>
      <c r="P983">
        <f t="shared" si="90"/>
        <v>2.75</v>
      </c>
      <c r="Q983" t="str">
        <f t="shared" si="91"/>
        <v>technology</v>
      </c>
      <c r="R983" t="str">
        <f t="shared" si="92"/>
        <v>wearables</v>
      </c>
      <c r="S983" s="8">
        <f t="shared" si="93"/>
        <v>41830.947013888886</v>
      </c>
      <c r="T983" s="8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5"/>
        <v>1.7142857142857144E-2</v>
      </c>
      <c r="P984">
        <f t="shared" si="90"/>
        <v>1</v>
      </c>
      <c r="Q984" t="str">
        <f t="shared" si="91"/>
        <v>technology</v>
      </c>
      <c r="R984" t="str">
        <f t="shared" si="92"/>
        <v>wearables</v>
      </c>
      <c r="S984" s="8">
        <f t="shared" si="93"/>
        <v>42615.753310185188</v>
      </c>
      <c r="T984" s="8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5"/>
        <v>29.506136117214709</v>
      </c>
      <c r="P985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8">
        <f t="shared" si="93"/>
        <v>42574.667650462965</v>
      </c>
      <c r="T985" s="8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5"/>
        <v>1.06</v>
      </c>
      <c r="P98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8">
        <f t="shared" si="93"/>
        <v>42061.11583333333</v>
      </c>
      <c r="T986" s="8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5"/>
        <v>6.293333333333333</v>
      </c>
      <c r="P98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8">
        <f t="shared" si="93"/>
        <v>42339.967708333337</v>
      </c>
      <c r="T987" s="8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5"/>
        <v>12.75</v>
      </c>
      <c r="P988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8">
        <f t="shared" si="93"/>
        <v>42324.767361111109</v>
      </c>
      <c r="T988" s="8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5"/>
        <v>13.22</v>
      </c>
      <c r="P989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8">
        <f t="shared" si="93"/>
        <v>41773.294560185182</v>
      </c>
      <c r="T989" s="8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5"/>
        <v>0</v>
      </c>
      <c r="P990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8">
        <f t="shared" si="93"/>
        <v>42614.356770833328</v>
      </c>
      <c r="T990" s="8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5"/>
        <v>16.77</v>
      </c>
      <c r="P991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8">
        <f t="shared" si="93"/>
        <v>42611.933969907404</v>
      </c>
      <c r="T991" s="8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5"/>
        <v>0.104</v>
      </c>
      <c r="P992">
        <f t="shared" si="90"/>
        <v>13</v>
      </c>
      <c r="Q992" t="str">
        <f t="shared" si="91"/>
        <v>technology</v>
      </c>
      <c r="R992" t="str">
        <f t="shared" si="92"/>
        <v>wearables</v>
      </c>
      <c r="S992" s="8">
        <f t="shared" si="93"/>
        <v>41855.784305555557</v>
      </c>
      <c r="T992" s="8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5"/>
        <v>4.24</v>
      </c>
      <c r="P993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8">
        <f t="shared" si="93"/>
        <v>42538.75680555556</v>
      </c>
      <c r="T993" s="8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5"/>
        <v>0.46699999999999997</v>
      </c>
      <c r="P994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8">
        <f t="shared" si="93"/>
        <v>42437.924988425926</v>
      </c>
      <c r="T994" s="8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5"/>
        <v>25.087142857142858</v>
      </c>
      <c r="P995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8">
        <f t="shared" si="93"/>
        <v>42652.964907407411</v>
      </c>
      <c r="T995" s="8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5"/>
        <v>2.3345000000000002</v>
      </c>
      <c r="P99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8">
        <f t="shared" si="93"/>
        <v>41921.263078703705</v>
      </c>
      <c r="T996" s="8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5"/>
        <v>7.26</v>
      </c>
      <c r="P99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8">
        <f t="shared" si="93"/>
        <v>41947.940740740742</v>
      </c>
      <c r="T997" s="8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5"/>
        <v>1.625</v>
      </c>
      <c r="P998">
        <f t="shared" si="90"/>
        <v>13</v>
      </c>
      <c r="Q998" t="str">
        <f t="shared" si="91"/>
        <v>technology</v>
      </c>
      <c r="R998" t="str">
        <f t="shared" si="92"/>
        <v>wearables</v>
      </c>
      <c r="S998" s="8">
        <f t="shared" si="93"/>
        <v>41817.866435185184</v>
      </c>
      <c r="T998" s="8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5"/>
        <v>1.3</v>
      </c>
      <c r="P999">
        <f t="shared" si="90"/>
        <v>8.125</v>
      </c>
      <c r="Q999" t="str">
        <f t="shared" si="91"/>
        <v>technology</v>
      </c>
      <c r="R999" t="str">
        <f t="shared" si="92"/>
        <v>wearables</v>
      </c>
      <c r="S999" s="8">
        <f t="shared" si="93"/>
        <v>41941.10297453704</v>
      </c>
      <c r="T999" s="8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5"/>
        <v>58.558333333333337</v>
      </c>
      <c r="P1000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8">
        <f t="shared" si="93"/>
        <v>42282.168993055559</v>
      </c>
      <c r="T1000" s="8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5"/>
        <v>7.7886666666666677</v>
      </c>
      <c r="P1001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8">
        <f t="shared" si="93"/>
        <v>41926.29965277778</v>
      </c>
      <c r="T1001" s="8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5"/>
        <v>2.2157147647256061</v>
      </c>
      <c r="P1002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8">
        <f t="shared" si="93"/>
        <v>42749.059722222228</v>
      </c>
      <c r="T1002" s="8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5"/>
        <v>104</v>
      </c>
      <c r="P1003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8">
        <f t="shared" si="93"/>
        <v>42720.720057870371</v>
      </c>
      <c r="T1003" s="8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5"/>
        <v>29.6029602960296</v>
      </c>
      <c r="P1004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8">
        <f t="shared" si="93"/>
        <v>42325.684189814812</v>
      </c>
      <c r="T1004" s="8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5"/>
        <v>16.055</v>
      </c>
      <c r="P1005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8">
        <f t="shared" si="93"/>
        <v>42780.709039351852</v>
      </c>
      <c r="T1005" s="8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5"/>
        <v>82.207999999999998</v>
      </c>
      <c r="P100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8">
        <f t="shared" si="93"/>
        <v>42388.708645833336</v>
      </c>
      <c r="T1006" s="8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5"/>
        <v>75.051000000000002</v>
      </c>
      <c r="P100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8">
        <f t="shared" si="93"/>
        <v>42276.624803240738</v>
      </c>
      <c r="T1007" s="8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5"/>
        <v>5.8500000000000005</v>
      </c>
      <c r="P1008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8">
        <f t="shared" si="93"/>
        <v>41977.040185185186</v>
      </c>
      <c r="T1008" s="8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5"/>
        <v>44.32</v>
      </c>
      <c r="P1009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8">
        <f t="shared" si="93"/>
        <v>42676.583599537036</v>
      </c>
      <c r="T1009" s="8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5"/>
        <v>0.26737967914438499</v>
      </c>
      <c r="P1010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8">
        <f t="shared" si="93"/>
        <v>42702.809201388889</v>
      </c>
      <c r="T1010" s="8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5"/>
        <v>13.13</v>
      </c>
      <c r="P1011">
        <f t="shared" si="90"/>
        <v>65</v>
      </c>
      <c r="Q1011" t="str">
        <f t="shared" si="91"/>
        <v>technology</v>
      </c>
      <c r="R1011" t="str">
        <f t="shared" si="92"/>
        <v>wearables</v>
      </c>
      <c r="S1011" s="8">
        <f t="shared" si="93"/>
        <v>42510.604699074072</v>
      </c>
      <c r="T1011" s="8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5"/>
        <v>0.19088937093275488</v>
      </c>
      <c r="P1012">
        <f t="shared" si="90"/>
        <v>55</v>
      </c>
      <c r="Q1012" t="str">
        <f t="shared" si="91"/>
        <v>technology</v>
      </c>
      <c r="R1012" t="str">
        <f t="shared" si="92"/>
        <v>wearables</v>
      </c>
      <c r="S1012" s="8">
        <f t="shared" si="93"/>
        <v>42561.829421296294</v>
      </c>
      <c r="T1012" s="8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5"/>
        <v>0.375</v>
      </c>
      <c r="P1013">
        <f t="shared" si="90"/>
        <v>75</v>
      </c>
      <c r="Q1013" t="str">
        <f t="shared" si="91"/>
        <v>technology</v>
      </c>
      <c r="R1013" t="str">
        <f t="shared" si="92"/>
        <v>wearables</v>
      </c>
      <c r="S1013" s="8">
        <f t="shared" si="93"/>
        <v>41946.898090277777</v>
      </c>
      <c r="T1013" s="8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5"/>
        <v>21535.021000000001</v>
      </c>
      <c r="P1014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8">
        <f t="shared" si="93"/>
        <v>42714.440416666665</v>
      </c>
      <c r="T1014" s="8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5"/>
        <v>34.527999999999999</v>
      </c>
      <c r="P1015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8">
        <f t="shared" si="93"/>
        <v>42339.833981481483</v>
      </c>
      <c r="T1015" s="8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5"/>
        <v>30.599999999999998</v>
      </c>
      <c r="P101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8">
        <f t="shared" si="93"/>
        <v>41955.002488425926</v>
      </c>
      <c r="T1016" s="8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5"/>
        <v>2.666666666666667</v>
      </c>
      <c r="P101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8">
        <f t="shared" si="93"/>
        <v>42303.878414351857</v>
      </c>
      <c r="T1017" s="8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5"/>
        <v>2.8420000000000001</v>
      </c>
      <c r="P1018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8">
        <f t="shared" si="93"/>
        <v>42422.107129629629</v>
      </c>
      <c r="T1018" s="8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5"/>
        <v>22.878799999999998</v>
      </c>
      <c r="P1019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8">
        <f t="shared" si="93"/>
        <v>42289.675173611111</v>
      </c>
      <c r="T1019" s="8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5"/>
        <v>3.105</v>
      </c>
      <c r="P1020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8">
        <f t="shared" si="93"/>
        <v>42535.492280092592</v>
      </c>
      <c r="T1020" s="8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5"/>
        <v>47.333333333333336</v>
      </c>
      <c r="P1021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8">
        <f t="shared" si="93"/>
        <v>42009.973946759259</v>
      </c>
      <c r="T1021" s="8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5"/>
        <v>205.54838709677421</v>
      </c>
      <c r="P1022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8">
        <f t="shared" si="93"/>
        <v>42127.069548611107</v>
      </c>
      <c r="T1022" s="8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5"/>
        <v>351.80366666666669</v>
      </c>
      <c r="P1023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8">
        <f t="shared" si="93"/>
        <v>42271.251979166671</v>
      </c>
      <c r="T1023" s="8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5"/>
        <v>114.9</v>
      </c>
      <c r="P1024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8">
        <f t="shared" si="93"/>
        <v>42111.646724537044</v>
      </c>
      <c r="T1024" s="8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5"/>
        <v>237.15</v>
      </c>
      <c r="P1025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8">
        <f t="shared" si="93"/>
        <v>42145.919687500005</v>
      </c>
      <c r="T1025" s="8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5"/>
        <v>118.63774999999998</v>
      </c>
      <c r="P102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8">
        <f t="shared" si="93"/>
        <v>42370.580590277779</v>
      </c>
      <c r="T1026" s="8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5"/>
        <v>109.92831428571431</v>
      </c>
      <c r="P1027">
        <f t="shared" ref="P1027:P1090" si="96">E1027/L1027</f>
        <v>71.848571428571432</v>
      </c>
      <c r="Q1027" t="str">
        <f t="shared" ref="Q1027:Q1090" si="97">LEFT(N1027, SEARCH("/",N1027,1)-1)</f>
        <v>music</v>
      </c>
      <c r="R1027" t="str">
        <f t="shared" ref="R1027:R1090" si="98">RIGHT(N1027,LEN(N1027)-FIND("/",N1027))</f>
        <v>electronic music</v>
      </c>
      <c r="S1027" s="8">
        <f t="shared" ref="S1027:S1090" si="99">(((J1027/60)/60)/24)+DATE(1970,1,1)</f>
        <v>42049.833761574075</v>
      </c>
      <c r="T1027" s="8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5"/>
        <v>100.00828571428571</v>
      </c>
      <c r="P1028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8">
        <f t="shared" si="99"/>
        <v>42426.407592592594</v>
      </c>
      <c r="T1028" s="8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ref="O1029:O1092" si="101">E1029/D1029*100</f>
        <v>103.09292094387415</v>
      </c>
      <c r="P1029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8">
        <f t="shared" si="99"/>
        <v>41905.034108796295</v>
      </c>
      <c r="T1029" s="8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1"/>
        <v>117.27000000000001</v>
      </c>
      <c r="P1030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8">
        <f t="shared" si="99"/>
        <v>42755.627372685187</v>
      </c>
      <c r="T1030" s="8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1"/>
        <v>111.75999999999999</v>
      </c>
      <c r="P1031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8">
        <f t="shared" si="99"/>
        <v>42044.711886574078</v>
      </c>
      <c r="T1031" s="8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1"/>
        <v>342.09999999999997</v>
      </c>
      <c r="P1032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8">
        <f t="shared" si="99"/>
        <v>42611.483206018514</v>
      </c>
      <c r="T1032" s="8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1"/>
        <v>107.4</v>
      </c>
      <c r="P1033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8">
        <f t="shared" si="99"/>
        <v>42324.764004629629</v>
      </c>
      <c r="T1033" s="8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1"/>
        <v>108.49703703703703</v>
      </c>
      <c r="P1034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8">
        <f t="shared" si="99"/>
        <v>42514.666956018518</v>
      </c>
      <c r="T1034" s="8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1"/>
        <v>102.86144578313252</v>
      </c>
      <c r="P1035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8">
        <f t="shared" si="99"/>
        <v>42688.732407407413</v>
      </c>
      <c r="T1035" s="8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1"/>
        <v>130.0018</v>
      </c>
      <c r="P103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8">
        <f t="shared" si="99"/>
        <v>42555.166712962964</v>
      </c>
      <c r="T1036" s="8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1"/>
        <v>107.65217391304347</v>
      </c>
      <c r="P103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8">
        <f t="shared" si="99"/>
        <v>42016.641435185185</v>
      </c>
      <c r="T1037" s="8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1"/>
        <v>112.36044444444444</v>
      </c>
      <c r="P1038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8">
        <f t="shared" si="99"/>
        <v>41249.448958333334</v>
      </c>
      <c r="T1038" s="8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1"/>
        <v>102.1</v>
      </c>
      <c r="P1039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8">
        <f t="shared" si="99"/>
        <v>42119.822476851856</v>
      </c>
      <c r="T1039" s="8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1"/>
        <v>145.33333333333334</v>
      </c>
      <c r="P1040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8">
        <f t="shared" si="99"/>
        <v>42418.231747685189</v>
      </c>
      <c r="T1040" s="8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1"/>
        <v>128.19999999999999</v>
      </c>
      <c r="P1041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8">
        <f t="shared" si="99"/>
        <v>42692.109328703707</v>
      </c>
      <c r="T1041" s="8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1"/>
        <v>0.29411764705882354</v>
      </c>
      <c r="P1042">
        <f t="shared" si="96"/>
        <v>250</v>
      </c>
      <c r="Q1042" t="str">
        <f t="shared" si="97"/>
        <v>journalism</v>
      </c>
      <c r="R1042" t="str">
        <f t="shared" si="98"/>
        <v>audio</v>
      </c>
      <c r="S1042" s="8">
        <f t="shared" si="99"/>
        <v>42579.708437499998</v>
      </c>
      <c r="T1042" s="8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1"/>
        <v>0</v>
      </c>
      <c r="P1043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8">
        <f t="shared" si="99"/>
        <v>41831.060092592597</v>
      </c>
      <c r="T1043" s="8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1"/>
        <v>1.5384615384615385</v>
      </c>
      <c r="P1044">
        <f t="shared" si="96"/>
        <v>10</v>
      </c>
      <c r="Q1044" t="str">
        <f t="shared" si="97"/>
        <v>journalism</v>
      </c>
      <c r="R1044" t="str">
        <f t="shared" si="98"/>
        <v>audio</v>
      </c>
      <c r="S1044" s="8">
        <f t="shared" si="99"/>
        <v>41851.696157407408</v>
      </c>
      <c r="T1044" s="8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1"/>
        <v>8.5370000000000008</v>
      </c>
      <c r="P1045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8">
        <f t="shared" si="99"/>
        <v>42114.252951388888</v>
      </c>
      <c r="T1045" s="8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1"/>
        <v>8.5714285714285715E-2</v>
      </c>
      <c r="P1046">
        <f t="shared" si="96"/>
        <v>3</v>
      </c>
      <c r="Q1046" t="str">
        <f t="shared" si="97"/>
        <v>journalism</v>
      </c>
      <c r="R1046" t="str">
        <f t="shared" si="98"/>
        <v>audio</v>
      </c>
      <c r="S1046" s="8">
        <f t="shared" si="99"/>
        <v>42011.925937499997</v>
      </c>
      <c r="T1046" s="8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1"/>
        <v>2.6599999999999997</v>
      </c>
      <c r="P1047">
        <f t="shared" si="96"/>
        <v>33.25</v>
      </c>
      <c r="Q1047" t="str">
        <f t="shared" si="97"/>
        <v>journalism</v>
      </c>
      <c r="R1047" t="str">
        <f t="shared" si="98"/>
        <v>audio</v>
      </c>
      <c r="S1047" s="8">
        <f t="shared" si="99"/>
        <v>41844.874421296299</v>
      </c>
      <c r="T1047" s="8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1"/>
        <v>0</v>
      </c>
      <c r="P1048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8">
        <f t="shared" si="99"/>
        <v>42319.851388888885</v>
      </c>
      <c r="T1048" s="8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1"/>
        <v>0.05</v>
      </c>
      <c r="P1049">
        <f t="shared" si="96"/>
        <v>1</v>
      </c>
      <c r="Q1049" t="str">
        <f t="shared" si="97"/>
        <v>journalism</v>
      </c>
      <c r="R1049" t="str">
        <f t="shared" si="98"/>
        <v>audio</v>
      </c>
      <c r="S1049" s="8">
        <f t="shared" si="99"/>
        <v>41918.818460648145</v>
      </c>
      <c r="T1049" s="8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1"/>
        <v>1.4133333333333333</v>
      </c>
      <c r="P1050">
        <f t="shared" si="96"/>
        <v>53</v>
      </c>
      <c r="Q1050" t="str">
        <f t="shared" si="97"/>
        <v>journalism</v>
      </c>
      <c r="R1050" t="str">
        <f t="shared" si="98"/>
        <v>audio</v>
      </c>
      <c r="S1050" s="8">
        <f t="shared" si="99"/>
        <v>42598.053113425922</v>
      </c>
      <c r="T1050" s="8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1"/>
        <v>0</v>
      </c>
      <c r="P1051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8">
        <f t="shared" si="99"/>
        <v>42382.431076388893</v>
      </c>
      <c r="T1051" s="8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1"/>
        <v>0</v>
      </c>
      <c r="P1052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8">
        <f t="shared" si="99"/>
        <v>42231.7971875</v>
      </c>
      <c r="T1052" s="8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1"/>
        <v>0</v>
      </c>
      <c r="P1053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8">
        <f t="shared" si="99"/>
        <v>41850.014178240745</v>
      </c>
      <c r="T1053" s="8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1"/>
        <v>0</v>
      </c>
      <c r="P1054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8">
        <f t="shared" si="99"/>
        <v>42483.797395833331</v>
      </c>
      <c r="T1054" s="8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1"/>
        <v>1</v>
      </c>
      <c r="P1055">
        <f t="shared" si="96"/>
        <v>15</v>
      </c>
      <c r="Q1055" t="str">
        <f t="shared" si="97"/>
        <v>journalism</v>
      </c>
      <c r="R1055" t="str">
        <f t="shared" si="98"/>
        <v>audio</v>
      </c>
      <c r="S1055" s="8">
        <f t="shared" si="99"/>
        <v>42775.172824074078</v>
      </c>
      <c r="T1055" s="8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1"/>
        <v>0</v>
      </c>
      <c r="P105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8">
        <f t="shared" si="99"/>
        <v>41831.851840277777</v>
      </c>
      <c r="T1056" s="8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1"/>
        <v>0</v>
      </c>
      <c r="P105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8">
        <f t="shared" si="99"/>
        <v>42406.992418981477</v>
      </c>
      <c r="T1057" s="8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1"/>
        <v>0</v>
      </c>
      <c r="P1058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8">
        <f t="shared" si="99"/>
        <v>42058.719641203701</v>
      </c>
      <c r="T1058" s="8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1"/>
        <v>0</v>
      </c>
      <c r="P1059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8">
        <f t="shared" si="99"/>
        <v>42678.871331018512</v>
      </c>
      <c r="T1059" s="8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1"/>
        <v>0</v>
      </c>
      <c r="P1060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8">
        <f t="shared" si="99"/>
        <v>42047.900960648149</v>
      </c>
      <c r="T1060" s="8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1"/>
        <v>0</v>
      </c>
      <c r="P1061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8">
        <f t="shared" si="99"/>
        <v>42046.79</v>
      </c>
      <c r="T1061" s="8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1"/>
        <v>1</v>
      </c>
      <c r="P1062">
        <f t="shared" si="96"/>
        <v>50</v>
      </c>
      <c r="Q1062" t="str">
        <f t="shared" si="97"/>
        <v>journalism</v>
      </c>
      <c r="R1062" t="str">
        <f t="shared" si="98"/>
        <v>audio</v>
      </c>
      <c r="S1062" s="8">
        <f t="shared" si="99"/>
        <v>42079.913113425922</v>
      </c>
      <c r="T1062" s="8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1"/>
        <v>0</v>
      </c>
      <c r="P1063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8">
        <f t="shared" si="99"/>
        <v>42432.276712962965</v>
      </c>
      <c r="T1063" s="8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1"/>
        <v>95.477386934673376</v>
      </c>
      <c r="P1064">
        <f t="shared" si="96"/>
        <v>47.5</v>
      </c>
      <c r="Q1064" t="str">
        <f t="shared" si="97"/>
        <v>journalism</v>
      </c>
      <c r="R1064" t="str">
        <f t="shared" si="98"/>
        <v>audio</v>
      </c>
      <c r="S1064" s="8">
        <f t="shared" si="99"/>
        <v>42556.807187500002</v>
      </c>
      <c r="T1064" s="8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1"/>
        <v>0</v>
      </c>
      <c r="P1065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8">
        <f t="shared" si="99"/>
        <v>42583.030810185184</v>
      </c>
      <c r="T1065" s="8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1"/>
        <v>8.974444444444444</v>
      </c>
      <c r="P106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8">
        <f t="shared" si="99"/>
        <v>41417.228043981479</v>
      </c>
      <c r="T1066" s="8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1"/>
        <v>2.7</v>
      </c>
      <c r="P1067">
        <f t="shared" si="96"/>
        <v>16.2</v>
      </c>
      <c r="Q1067" t="str">
        <f t="shared" si="97"/>
        <v>games</v>
      </c>
      <c r="R1067" t="str">
        <f t="shared" si="98"/>
        <v>video games</v>
      </c>
      <c r="S1067" s="8">
        <f t="shared" si="99"/>
        <v>41661.381041666667</v>
      </c>
      <c r="T1067" s="8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1"/>
        <v>3.3673333333333333</v>
      </c>
      <c r="P1068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8">
        <f t="shared" si="99"/>
        <v>41445.962754629632</v>
      </c>
      <c r="T1068" s="8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1"/>
        <v>26</v>
      </c>
      <c r="P1069">
        <f t="shared" si="96"/>
        <v>13</v>
      </c>
      <c r="Q1069" t="str">
        <f t="shared" si="97"/>
        <v>games</v>
      </c>
      <c r="R1069" t="str">
        <f t="shared" si="98"/>
        <v>video games</v>
      </c>
      <c r="S1069" s="8">
        <f t="shared" si="99"/>
        <v>41599.855682870373</v>
      </c>
      <c r="T1069" s="8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1"/>
        <v>0.15</v>
      </c>
      <c r="P1070">
        <f t="shared" si="96"/>
        <v>11.25</v>
      </c>
      <c r="Q1070" t="str">
        <f t="shared" si="97"/>
        <v>games</v>
      </c>
      <c r="R1070" t="str">
        <f t="shared" si="98"/>
        <v>video games</v>
      </c>
      <c r="S1070" s="8">
        <f t="shared" si="99"/>
        <v>42440.371111111104</v>
      </c>
      <c r="T1070" s="8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1"/>
        <v>38.636363636363633</v>
      </c>
      <c r="P1071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8">
        <f t="shared" si="99"/>
        <v>41572.229849537034</v>
      </c>
      <c r="T1071" s="8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1"/>
        <v>0.70000000000000007</v>
      </c>
      <c r="P1072">
        <f t="shared" si="96"/>
        <v>35</v>
      </c>
      <c r="Q1072" t="str">
        <f t="shared" si="97"/>
        <v>games</v>
      </c>
      <c r="R1072" t="str">
        <f t="shared" si="98"/>
        <v>video games</v>
      </c>
      <c r="S1072" s="8">
        <f t="shared" si="99"/>
        <v>41163.011828703704</v>
      </c>
      <c r="T1072" s="8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1"/>
        <v>0</v>
      </c>
      <c r="P1073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8">
        <f t="shared" si="99"/>
        <v>42295.753391203703</v>
      </c>
      <c r="T1073" s="8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1"/>
        <v>6.8000000000000005E-2</v>
      </c>
      <c r="P1074">
        <f t="shared" si="96"/>
        <v>12.75</v>
      </c>
      <c r="Q1074" t="str">
        <f t="shared" si="97"/>
        <v>games</v>
      </c>
      <c r="R1074" t="str">
        <f t="shared" si="98"/>
        <v>video games</v>
      </c>
      <c r="S1074" s="8">
        <f t="shared" si="99"/>
        <v>41645.832141203704</v>
      </c>
      <c r="T1074" s="8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1"/>
        <v>1.3333333333333335</v>
      </c>
      <c r="P1075">
        <f t="shared" si="96"/>
        <v>10</v>
      </c>
      <c r="Q1075" t="str">
        <f t="shared" si="97"/>
        <v>games</v>
      </c>
      <c r="R1075" t="str">
        <f t="shared" si="98"/>
        <v>video games</v>
      </c>
      <c r="S1075" s="8">
        <f t="shared" si="99"/>
        <v>40802.964594907404</v>
      </c>
      <c r="T1075" s="8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1"/>
        <v>6.3092592592592585</v>
      </c>
      <c r="P107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8">
        <f t="shared" si="99"/>
        <v>41613.172974537039</v>
      </c>
      <c r="T1076" s="8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1"/>
        <v>4.5</v>
      </c>
      <c r="P1077">
        <f t="shared" si="96"/>
        <v>15</v>
      </c>
      <c r="Q1077" t="str">
        <f t="shared" si="97"/>
        <v>games</v>
      </c>
      <c r="R1077" t="str">
        <f t="shared" si="98"/>
        <v>video games</v>
      </c>
      <c r="S1077" s="8">
        <f t="shared" si="99"/>
        <v>41005.904120370367</v>
      </c>
      <c r="T1077" s="8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1"/>
        <v>62.765333333333331</v>
      </c>
      <c r="P1078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8">
        <f t="shared" si="99"/>
        <v>41838.377893518518</v>
      </c>
      <c r="T1078" s="8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1"/>
        <v>29.376000000000001</v>
      </c>
      <c r="P1079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8">
        <f t="shared" si="99"/>
        <v>42353.16679398148</v>
      </c>
      <c r="T1079" s="8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1"/>
        <v>7.5</v>
      </c>
      <c r="P1080">
        <f t="shared" si="96"/>
        <v>9</v>
      </c>
      <c r="Q1080" t="str">
        <f t="shared" si="97"/>
        <v>games</v>
      </c>
      <c r="R1080" t="str">
        <f t="shared" si="98"/>
        <v>video games</v>
      </c>
      <c r="S1080" s="8">
        <f t="shared" si="99"/>
        <v>40701.195844907408</v>
      </c>
      <c r="T1080" s="8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1"/>
        <v>2.6076923076923078</v>
      </c>
      <c r="P1081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8">
        <f t="shared" si="99"/>
        <v>42479.566388888896</v>
      </c>
      <c r="T1081" s="8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1"/>
        <v>9.1050000000000004</v>
      </c>
      <c r="P1082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8">
        <f t="shared" si="99"/>
        <v>41740.138113425928</v>
      </c>
      <c r="T1082" s="8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1"/>
        <v>1.7647058823529412E-2</v>
      </c>
      <c r="P1083">
        <f t="shared" si="96"/>
        <v>3</v>
      </c>
      <c r="Q1083" t="str">
        <f t="shared" si="97"/>
        <v>games</v>
      </c>
      <c r="R1083" t="str">
        <f t="shared" si="98"/>
        <v>video games</v>
      </c>
      <c r="S1083" s="8">
        <f t="shared" si="99"/>
        <v>42002.926990740743</v>
      </c>
      <c r="T1083" s="8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1"/>
        <v>0.55999999999999994</v>
      </c>
      <c r="P1084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8">
        <f t="shared" si="99"/>
        <v>41101.906111111115</v>
      </c>
      <c r="T1084" s="8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1"/>
        <v>0.82000000000000006</v>
      </c>
      <c r="P1085">
        <f t="shared" si="96"/>
        <v>410</v>
      </c>
      <c r="Q1085" t="str">
        <f t="shared" si="97"/>
        <v>games</v>
      </c>
      <c r="R1085" t="str">
        <f t="shared" si="98"/>
        <v>video games</v>
      </c>
      <c r="S1085" s="8">
        <f t="shared" si="99"/>
        <v>41793.659525462965</v>
      </c>
      <c r="T1085" s="8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1"/>
        <v>0</v>
      </c>
      <c r="P108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8">
        <f t="shared" si="99"/>
        <v>41829.912083333329</v>
      </c>
      <c r="T1086" s="8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1"/>
        <v>3.42</v>
      </c>
      <c r="P1087">
        <f t="shared" si="96"/>
        <v>114</v>
      </c>
      <c r="Q1087" t="str">
        <f t="shared" si="97"/>
        <v>games</v>
      </c>
      <c r="R1087" t="str">
        <f t="shared" si="98"/>
        <v>video games</v>
      </c>
      <c r="S1087" s="8">
        <f t="shared" si="99"/>
        <v>42413.671006944445</v>
      </c>
      <c r="T1087" s="8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1"/>
        <v>8.3333333333333343E-2</v>
      </c>
      <c r="P1088">
        <f t="shared" si="96"/>
        <v>7.5</v>
      </c>
      <c r="Q1088" t="str">
        <f t="shared" si="97"/>
        <v>games</v>
      </c>
      <c r="R1088" t="str">
        <f t="shared" si="98"/>
        <v>video games</v>
      </c>
      <c r="S1088" s="8">
        <f t="shared" si="99"/>
        <v>41845.866793981484</v>
      </c>
      <c r="T1088" s="8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1"/>
        <v>0</v>
      </c>
      <c r="P1089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8">
        <f t="shared" si="99"/>
        <v>41775.713969907411</v>
      </c>
      <c r="T1089" s="8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1"/>
        <v>14.182977777777777</v>
      </c>
      <c r="P1090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8">
        <f t="shared" si="99"/>
        <v>41723.799386574072</v>
      </c>
      <c r="T1090" s="8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1"/>
        <v>7.8266666666666662</v>
      </c>
      <c r="P1091">
        <f t="shared" ref="P1091:P1154" si="102">E1091/L1091</f>
        <v>23.959183673469386</v>
      </c>
      <c r="Q1091" t="str">
        <f t="shared" ref="Q1091:Q1154" si="103">LEFT(N1091, SEARCH("/",N1091,1)-1)</f>
        <v>games</v>
      </c>
      <c r="R1091" t="str">
        <f t="shared" ref="R1091:R1154" si="104">RIGHT(N1091,LEN(N1091)-FIND("/",N1091))</f>
        <v>video games</v>
      </c>
      <c r="S1091" s="8">
        <f t="shared" ref="S1091:S1154" si="105">(((J1091/60)/60)/24)+DATE(1970,1,1)</f>
        <v>42151.189525462964</v>
      </c>
      <c r="T1091" s="8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1"/>
        <v>3.8464497269020695E-2</v>
      </c>
      <c r="P1092">
        <f t="shared" si="102"/>
        <v>5</v>
      </c>
      <c r="Q1092" t="str">
        <f t="shared" si="103"/>
        <v>games</v>
      </c>
      <c r="R1092" t="str">
        <f t="shared" si="104"/>
        <v>video games</v>
      </c>
      <c r="S1092" s="8">
        <f t="shared" si="105"/>
        <v>42123.185798611114</v>
      </c>
      <c r="T1092" s="8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ref="O1093:O1156" si="107">E1093/D1093*100</f>
        <v>12.5</v>
      </c>
      <c r="P1093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8">
        <f t="shared" si="105"/>
        <v>42440.820277777777</v>
      </c>
      <c r="T1093" s="8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7"/>
        <v>1.05</v>
      </c>
      <c r="P1094">
        <f t="shared" si="102"/>
        <v>3</v>
      </c>
      <c r="Q1094" t="str">
        <f t="shared" si="103"/>
        <v>games</v>
      </c>
      <c r="R1094" t="str">
        <f t="shared" si="104"/>
        <v>video games</v>
      </c>
      <c r="S1094" s="8">
        <f t="shared" si="105"/>
        <v>41250.025902777779</v>
      </c>
      <c r="T1094" s="8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7"/>
        <v>14.083333333333334</v>
      </c>
      <c r="P1095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8">
        <f t="shared" si="105"/>
        <v>42396.973807870367</v>
      </c>
      <c r="T1095" s="8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7"/>
        <v>18.300055555555556</v>
      </c>
      <c r="P109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8">
        <f t="shared" si="105"/>
        <v>40795.713344907403</v>
      </c>
      <c r="T1096" s="8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7"/>
        <v>5.0347999999999997</v>
      </c>
      <c r="P109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8">
        <f t="shared" si="105"/>
        <v>41486.537268518521</v>
      </c>
      <c r="T1097" s="8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7"/>
        <v>17.933333333333334</v>
      </c>
      <c r="P1098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8">
        <f t="shared" si="105"/>
        <v>41885.51798611111</v>
      </c>
      <c r="T1098" s="8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7"/>
        <v>4.7E-2</v>
      </c>
      <c r="P1099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8">
        <f t="shared" si="105"/>
        <v>41660.792557870373</v>
      </c>
      <c r="T1099" s="8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7"/>
        <v>7.2120000000000006</v>
      </c>
      <c r="P1100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8">
        <f t="shared" si="105"/>
        <v>41712.762673611112</v>
      </c>
      <c r="T1100" s="8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7"/>
        <v>0.5</v>
      </c>
      <c r="P1101">
        <f t="shared" si="102"/>
        <v>25</v>
      </c>
      <c r="Q1101" t="str">
        <f t="shared" si="103"/>
        <v>games</v>
      </c>
      <c r="R1101" t="str">
        <f t="shared" si="104"/>
        <v>video games</v>
      </c>
      <c r="S1101" s="8">
        <f t="shared" si="105"/>
        <v>42107.836435185185</v>
      </c>
      <c r="T1101" s="8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7"/>
        <v>2.5</v>
      </c>
      <c r="P1102">
        <f t="shared" si="102"/>
        <v>10</v>
      </c>
      <c r="Q1102" t="str">
        <f t="shared" si="103"/>
        <v>games</v>
      </c>
      <c r="R1102" t="str">
        <f t="shared" si="104"/>
        <v>video games</v>
      </c>
      <c r="S1102" s="8">
        <f t="shared" si="105"/>
        <v>42384.110775462963</v>
      </c>
      <c r="T1102" s="8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7"/>
        <v>4.1000000000000002E-2</v>
      </c>
      <c r="P1103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8">
        <f t="shared" si="105"/>
        <v>42538.77243055556</v>
      </c>
      <c r="T1103" s="8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7"/>
        <v>5.3125</v>
      </c>
      <c r="P1104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8">
        <f t="shared" si="105"/>
        <v>41577.045428240745</v>
      </c>
      <c r="T1104" s="8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7"/>
        <v>1.6199999999999999</v>
      </c>
      <c r="P1105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8">
        <f t="shared" si="105"/>
        <v>42479.22210648148</v>
      </c>
      <c r="T1105" s="8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7"/>
        <v>4.9516666666666671</v>
      </c>
      <c r="P110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8">
        <f t="shared" si="105"/>
        <v>41771.40996527778</v>
      </c>
      <c r="T1106" s="8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7"/>
        <v>0.159</v>
      </c>
      <c r="P110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8">
        <f t="shared" si="105"/>
        <v>41692.135729166665</v>
      </c>
      <c r="T1107" s="8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7"/>
        <v>41.25</v>
      </c>
      <c r="P1108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8">
        <f t="shared" si="105"/>
        <v>40973.740451388891</v>
      </c>
      <c r="T1108" s="8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7"/>
        <v>0</v>
      </c>
      <c r="P1109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8">
        <f t="shared" si="105"/>
        <v>41813.861388888887</v>
      </c>
      <c r="T1109" s="8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7"/>
        <v>2.93</v>
      </c>
      <c r="P1110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8">
        <f t="shared" si="105"/>
        <v>40952.636979166666</v>
      </c>
      <c r="T1110" s="8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7"/>
        <v>0.44999999999999996</v>
      </c>
      <c r="P1111">
        <f t="shared" si="102"/>
        <v>15</v>
      </c>
      <c r="Q1111" t="str">
        <f t="shared" si="103"/>
        <v>games</v>
      </c>
      <c r="R1111" t="str">
        <f t="shared" si="104"/>
        <v>video games</v>
      </c>
      <c r="S1111" s="8">
        <f t="shared" si="105"/>
        <v>42662.752199074079</v>
      </c>
      <c r="T1111" s="8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7"/>
        <v>0.51</v>
      </c>
      <c r="P1112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8">
        <f t="shared" si="105"/>
        <v>41220.933124999996</v>
      </c>
      <c r="T1112" s="8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7"/>
        <v>0.04</v>
      </c>
      <c r="P1113">
        <f t="shared" si="102"/>
        <v>1</v>
      </c>
      <c r="Q1113" t="str">
        <f t="shared" si="103"/>
        <v>games</v>
      </c>
      <c r="R1113" t="str">
        <f t="shared" si="104"/>
        <v>video games</v>
      </c>
      <c r="S1113" s="8">
        <f t="shared" si="105"/>
        <v>42347.203587962969</v>
      </c>
      <c r="T1113" s="8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7"/>
        <v>35.537409090909087</v>
      </c>
      <c r="P1114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8">
        <f t="shared" si="105"/>
        <v>41963.759386574078</v>
      </c>
      <c r="T1114" s="8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7"/>
        <v>0.5</v>
      </c>
      <c r="P1115">
        <f t="shared" si="102"/>
        <v>5</v>
      </c>
      <c r="Q1115" t="str">
        <f t="shared" si="103"/>
        <v>games</v>
      </c>
      <c r="R1115" t="str">
        <f t="shared" si="104"/>
        <v>video games</v>
      </c>
      <c r="S1115" s="8">
        <f t="shared" si="105"/>
        <v>41835.977083333331</v>
      </c>
      <c r="T1115" s="8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7"/>
        <v>0.16666666666666669</v>
      </c>
      <c r="P111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8">
        <f t="shared" si="105"/>
        <v>41526.345914351856</v>
      </c>
      <c r="T1116" s="8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7"/>
        <v>0.13250000000000001</v>
      </c>
      <c r="P111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8">
        <f t="shared" si="105"/>
        <v>42429.695543981477</v>
      </c>
      <c r="T1117" s="8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7"/>
        <v>3.5704000000000007E-2</v>
      </c>
      <c r="P1118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8">
        <f t="shared" si="105"/>
        <v>41009.847314814811</v>
      </c>
      <c r="T1118" s="8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7"/>
        <v>8.3000000000000007</v>
      </c>
      <c r="P1119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8">
        <f t="shared" si="105"/>
        <v>42333.598530092597</v>
      </c>
      <c r="T1119" s="8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7"/>
        <v>2.4222222222222221</v>
      </c>
      <c r="P1120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8">
        <f t="shared" si="105"/>
        <v>41704.16642361111</v>
      </c>
      <c r="T1120" s="8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7"/>
        <v>0.23809523809523811</v>
      </c>
      <c r="P1121">
        <f t="shared" si="102"/>
        <v>5</v>
      </c>
      <c r="Q1121" t="str">
        <f t="shared" si="103"/>
        <v>games</v>
      </c>
      <c r="R1121" t="str">
        <f t="shared" si="104"/>
        <v>video games</v>
      </c>
      <c r="S1121" s="8">
        <f t="shared" si="105"/>
        <v>41722.792407407411</v>
      </c>
      <c r="T1121" s="8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7"/>
        <v>0</v>
      </c>
      <c r="P1122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8">
        <f t="shared" si="105"/>
        <v>40799.872685185182</v>
      </c>
      <c r="T1122" s="8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7"/>
        <v>1.1599999999999999E-2</v>
      </c>
      <c r="P1123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8">
        <f t="shared" si="105"/>
        <v>42412.934212962966</v>
      </c>
      <c r="T1123" s="8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7"/>
        <v>0</v>
      </c>
      <c r="P1124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8">
        <f t="shared" si="105"/>
        <v>41410.703993055555</v>
      </c>
      <c r="T1124" s="8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7"/>
        <v>0.22</v>
      </c>
      <c r="P1125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8">
        <f t="shared" si="105"/>
        <v>41718.5237037037</v>
      </c>
      <c r="T1125" s="8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7"/>
        <v>0.47222222222222221</v>
      </c>
      <c r="P112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8">
        <f t="shared" si="105"/>
        <v>42094.667256944449</v>
      </c>
      <c r="T1126" s="8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7"/>
        <v>0</v>
      </c>
      <c r="P112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8">
        <f t="shared" si="105"/>
        <v>42212.624189814815</v>
      </c>
      <c r="T1127" s="8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7"/>
        <v>0.5</v>
      </c>
      <c r="P1128">
        <f t="shared" si="102"/>
        <v>5</v>
      </c>
      <c r="Q1128" t="str">
        <f t="shared" si="103"/>
        <v>games</v>
      </c>
      <c r="R1128" t="str">
        <f t="shared" si="104"/>
        <v>mobile games</v>
      </c>
      <c r="S1128" s="8">
        <f t="shared" si="105"/>
        <v>42535.327476851846</v>
      </c>
      <c r="T1128" s="8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7"/>
        <v>1.6714285714285713</v>
      </c>
      <c r="P1129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8">
        <f t="shared" si="105"/>
        <v>41926.854166666664</v>
      </c>
      <c r="T1129" s="8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7"/>
        <v>0.1</v>
      </c>
      <c r="P1130">
        <f t="shared" si="102"/>
        <v>1</v>
      </c>
      <c r="Q1130" t="str">
        <f t="shared" si="103"/>
        <v>games</v>
      </c>
      <c r="R1130" t="str">
        <f t="shared" si="104"/>
        <v>mobile games</v>
      </c>
      <c r="S1130" s="8">
        <f t="shared" si="105"/>
        <v>41828.649502314816</v>
      </c>
      <c r="T1130" s="8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7"/>
        <v>0.105</v>
      </c>
      <c r="P1131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8">
        <f t="shared" si="105"/>
        <v>42496.264965277776</v>
      </c>
      <c r="T1131" s="8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7"/>
        <v>0.22</v>
      </c>
      <c r="P1132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8">
        <f t="shared" si="105"/>
        <v>41908.996527777781</v>
      </c>
      <c r="T1132" s="8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7"/>
        <v>0</v>
      </c>
      <c r="P1133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8">
        <f t="shared" si="105"/>
        <v>42332.908194444448</v>
      </c>
      <c r="T1133" s="8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7"/>
        <v>14.38</v>
      </c>
      <c r="P1134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8">
        <f t="shared" si="105"/>
        <v>42706.115405092598</v>
      </c>
      <c r="T1134" s="8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7"/>
        <v>0.66666666666666674</v>
      </c>
      <c r="P1135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8">
        <f t="shared" si="105"/>
        <v>41821.407187500001</v>
      </c>
      <c r="T1135" s="8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7"/>
        <v>4.0000000000000001E-3</v>
      </c>
      <c r="P113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8">
        <f t="shared" si="105"/>
        <v>41958.285046296296</v>
      </c>
      <c r="T1136" s="8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7"/>
        <v>5</v>
      </c>
      <c r="P113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8">
        <f t="shared" si="105"/>
        <v>42558.989513888882</v>
      </c>
      <c r="T1137" s="8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7"/>
        <v>6.4439140811455857</v>
      </c>
      <c r="P1138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8">
        <f t="shared" si="105"/>
        <v>42327.671631944439</v>
      </c>
      <c r="T1138" s="8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7"/>
        <v>39.5</v>
      </c>
      <c r="P1139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8">
        <f t="shared" si="105"/>
        <v>42453.819687499999</v>
      </c>
      <c r="T1139" s="8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7"/>
        <v>0.35714285714285715</v>
      </c>
      <c r="P1140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8">
        <f t="shared" si="105"/>
        <v>42736.9066087963</v>
      </c>
      <c r="T1140" s="8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7"/>
        <v>6.25E-2</v>
      </c>
      <c r="P1141">
        <f t="shared" si="102"/>
        <v>5</v>
      </c>
      <c r="Q1141" t="str">
        <f t="shared" si="103"/>
        <v>games</v>
      </c>
      <c r="R1141" t="str">
        <f t="shared" si="104"/>
        <v>mobile games</v>
      </c>
      <c r="S1141" s="8">
        <f t="shared" si="105"/>
        <v>41975.347523148142</v>
      </c>
      <c r="T1141" s="8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7"/>
        <v>0</v>
      </c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8">
        <f t="shared" si="105"/>
        <v>42192.462048611109</v>
      </c>
      <c r="T1142" s="8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7"/>
        <v>0</v>
      </c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8">
        <f t="shared" si="105"/>
        <v>42164.699652777781</v>
      </c>
      <c r="T1143" s="8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7"/>
        <v>0</v>
      </c>
      <c r="P1144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8">
        <f t="shared" si="105"/>
        <v>42022.006099537044</v>
      </c>
      <c r="T1144" s="8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7"/>
        <v>0.41333333333333333</v>
      </c>
      <c r="P1145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8">
        <f t="shared" si="105"/>
        <v>42325.19358796296</v>
      </c>
      <c r="T1145" s="8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7"/>
        <v>0</v>
      </c>
      <c r="P114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8">
        <f t="shared" si="105"/>
        <v>42093.181944444441</v>
      </c>
      <c r="T1146" s="8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7"/>
        <v>0.125</v>
      </c>
      <c r="P114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8">
        <f t="shared" si="105"/>
        <v>41854.747592592597</v>
      </c>
      <c r="T1147" s="8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7"/>
        <v>8.8333333333333339</v>
      </c>
      <c r="P1148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8">
        <f t="shared" si="105"/>
        <v>41723.9533912037</v>
      </c>
      <c r="T1148" s="8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7"/>
        <v>0</v>
      </c>
      <c r="P1149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8">
        <f t="shared" si="105"/>
        <v>41871.972025462965</v>
      </c>
      <c r="T1149" s="8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7"/>
        <v>0.48666666666666669</v>
      </c>
      <c r="P1150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8">
        <f t="shared" si="105"/>
        <v>42675.171076388884</v>
      </c>
      <c r="T1150" s="8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7"/>
        <v>0.15</v>
      </c>
      <c r="P1151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8">
        <f t="shared" si="105"/>
        <v>42507.71025462963</v>
      </c>
      <c r="T1151" s="8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7"/>
        <v>10.08</v>
      </c>
      <c r="P1152">
        <f t="shared" si="102"/>
        <v>42</v>
      </c>
      <c r="Q1152" t="str">
        <f t="shared" si="103"/>
        <v>food</v>
      </c>
      <c r="R1152" t="str">
        <f t="shared" si="104"/>
        <v>food trucks</v>
      </c>
      <c r="S1152" s="8">
        <f t="shared" si="105"/>
        <v>42317.954571759255</v>
      </c>
      <c r="T1152" s="8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7"/>
        <v>0</v>
      </c>
      <c r="P1153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8">
        <f t="shared" si="105"/>
        <v>42224.102581018517</v>
      </c>
      <c r="T1153" s="8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7"/>
        <v>5.6937500000000005</v>
      </c>
      <c r="P1154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8">
        <f t="shared" si="105"/>
        <v>42109.709629629629</v>
      </c>
      <c r="T1154" s="8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7"/>
        <v>0.625</v>
      </c>
      <c r="P1155">
        <f t="shared" ref="P1155:P1218" si="108">E1155/L1155</f>
        <v>50</v>
      </c>
      <c r="Q1155" t="str">
        <f t="shared" ref="Q1155:Q1218" si="109">LEFT(N1155, SEARCH("/",N1155,1)-1)</f>
        <v>food</v>
      </c>
      <c r="R1155" t="str">
        <f t="shared" ref="R1155:R1218" si="110">RIGHT(N1155,LEN(N1155)-FIND("/",N1155))</f>
        <v>food trucks</v>
      </c>
      <c r="S1155" s="8">
        <f t="shared" ref="S1155:S1218" si="111">(((J1155/60)/60)/24)+DATE(1970,1,1)</f>
        <v>42143.714178240742</v>
      </c>
      <c r="T1155" s="8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7"/>
        <v>6.5</v>
      </c>
      <c r="P115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8">
        <f t="shared" si="111"/>
        <v>42223.108865740738</v>
      </c>
      <c r="T1156" s="8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ref="O1157:O1220" si="113">E1157/D1157*100</f>
        <v>0.752</v>
      </c>
      <c r="P115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8">
        <f t="shared" si="111"/>
        <v>41835.763981481483</v>
      </c>
      <c r="T1157" s="8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3"/>
        <v>0</v>
      </c>
      <c r="P1158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8">
        <f t="shared" si="111"/>
        <v>42029.07131944444</v>
      </c>
      <c r="T1158" s="8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3"/>
        <v>1.51</v>
      </c>
      <c r="P1159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8">
        <f t="shared" si="111"/>
        <v>41918.628240740742</v>
      </c>
      <c r="T1159" s="8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3"/>
        <v>0.46666666666666673</v>
      </c>
      <c r="P1160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8">
        <f t="shared" si="111"/>
        <v>41952.09175925926</v>
      </c>
      <c r="T1160" s="8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3"/>
        <v>0</v>
      </c>
      <c r="P1161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8">
        <f t="shared" si="111"/>
        <v>42154.726446759261</v>
      </c>
      <c r="T1161" s="8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3"/>
        <v>3.85</v>
      </c>
      <c r="P1162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8">
        <f t="shared" si="111"/>
        <v>42061.154930555553</v>
      </c>
      <c r="T1162" s="8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3"/>
        <v>0</v>
      </c>
      <c r="P1163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8">
        <f t="shared" si="111"/>
        <v>42122.629502314812</v>
      </c>
      <c r="T1163" s="8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3"/>
        <v>5.8333333333333341E-2</v>
      </c>
      <c r="P1164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8">
        <f t="shared" si="111"/>
        <v>41876.683611111112</v>
      </c>
      <c r="T1164" s="8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3"/>
        <v>0</v>
      </c>
      <c r="P1165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8">
        <f t="shared" si="111"/>
        <v>41830.723611111112</v>
      </c>
      <c r="T1165" s="8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3"/>
        <v>0</v>
      </c>
      <c r="P116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8">
        <f t="shared" si="111"/>
        <v>42509.724328703705</v>
      </c>
      <c r="T1166" s="8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3"/>
        <v>20.705000000000002</v>
      </c>
      <c r="P116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8">
        <f t="shared" si="111"/>
        <v>41792.214467592588</v>
      </c>
      <c r="T1167" s="8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3"/>
        <v>19.139999999999997</v>
      </c>
      <c r="P1168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8">
        <f t="shared" si="111"/>
        <v>42150.485439814816</v>
      </c>
      <c r="T1168" s="8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3"/>
        <v>1.6316666666666666</v>
      </c>
      <c r="P1169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8">
        <f t="shared" si="111"/>
        <v>41863.734895833331</v>
      </c>
      <c r="T1169" s="8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3"/>
        <v>5.6666666666666661</v>
      </c>
      <c r="P1170">
        <f t="shared" si="108"/>
        <v>340</v>
      </c>
      <c r="Q1170" t="str">
        <f t="shared" si="109"/>
        <v>food</v>
      </c>
      <c r="R1170" t="str">
        <f t="shared" si="110"/>
        <v>food trucks</v>
      </c>
      <c r="S1170" s="8">
        <f t="shared" si="111"/>
        <v>42605.053993055553</v>
      </c>
      <c r="T1170" s="8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3"/>
        <v>0.16999999999999998</v>
      </c>
      <c r="P1171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8">
        <f t="shared" si="111"/>
        <v>42027.353738425925</v>
      </c>
      <c r="T1171" s="8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3"/>
        <v>0.4</v>
      </c>
      <c r="P1172">
        <f t="shared" si="108"/>
        <v>50</v>
      </c>
      <c r="Q1172" t="str">
        <f t="shared" si="109"/>
        <v>food</v>
      </c>
      <c r="R1172" t="str">
        <f t="shared" si="110"/>
        <v>food trucks</v>
      </c>
      <c r="S1172" s="8">
        <f t="shared" si="111"/>
        <v>42124.893182870372</v>
      </c>
      <c r="T1172" s="8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3"/>
        <v>0.1</v>
      </c>
      <c r="P1173">
        <f t="shared" si="108"/>
        <v>25</v>
      </c>
      <c r="Q1173" t="str">
        <f t="shared" si="109"/>
        <v>food</v>
      </c>
      <c r="R1173" t="str">
        <f t="shared" si="110"/>
        <v>food trucks</v>
      </c>
      <c r="S1173" s="8">
        <f t="shared" si="111"/>
        <v>41938.804710648146</v>
      </c>
      <c r="T1173" s="8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3"/>
        <v>0</v>
      </c>
      <c r="P1174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8">
        <f t="shared" si="111"/>
        <v>41841.682314814818</v>
      </c>
      <c r="T1174" s="8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3"/>
        <v>2.4E-2</v>
      </c>
      <c r="P1175">
        <f t="shared" si="108"/>
        <v>30</v>
      </c>
      <c r="Q1175" t="str">
        <f t="shared" si="109"/>
        <v>food</v>
      </c>
      <c r="R1175" t="str">
        <f t="shared" si="110"/>
        <v>food trucks</v>
      </c>
      <c r="S1175" s="8">
        <f t="shared" si="111"/>
        <v>42184.185844907406</v>
      </c>
      <c r="T1175" s="8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3"/>
        <v>5.9066666666666672</v>
      </c>
      <c r="P117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8">
        <f t="shared" si="111"/>
        <v>42468.84174768519</v>
      </c>
      <c r="T1176" s="8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3"/>
        <v>2.9250000000000003</v>
      </c>
      <c r="P1177">
        <f t="shared" si="108"/>
        <v>65</v>
      </c>
      <c r="Q1177" t="str">
        <f t="shared" si="109"/>
        <v>food</v>
      </c>
      <c r="R1177" t="str">
        <f t="shared" si="110"/>
        <v>food trucks</v>
      </c>
      <c r="S1177" s="8">
        <f t="shared" si="111"/>
        <v>42170.728460648148</v>
      </c>
      <c r="T1177" s="8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3"/>
        <v>5.7142857142857143E-3</v>
      </c>
      <c r="P1178">
        <f t="shared" si="108"/>
        <v>10</v>
      </c>
      <c r="Q1178" t="str">
        <f t="shared" si="109"/>
        <v>food</v>
      </c>
      <c r="R1178" t="str">
        <f t="shared" si="110"/>
        <v>food trucks</v>
      </c>
      <c r="S1178" s="8">
        <f t="shared" si="111"/>
        <v>42746.019652777773</v>
      </c>
      <c r="T1178" s="8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3"/>
        <v>0</v>
      </c>
      <c r="P1179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8">
        <f t="shared" si="111"/>
        <v>41897.660833333335</v>
      </c>
      <c r="T1179" s="8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3"/>
        <v>6.6666666666666671E-3</v>
      </c>
      <c r="P1180">
        <f t="shared" si="108"/>
        <v>5</v>
      </c>
      <c r="Q1180" t="str">
        <f t="shared" si="109"/>
        <v>food</v>
      </c>
      <c r="R1180" t="str">
        <f t="shared" si="110"/>
        <v>food trucks</v>
      </c>
      <c r="S1180" s="8">
        <f t="shared" si="111"/>
        <v>41837.905694444446</v>
      </c>
      <c r="T1180" s="8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3"/>
        <v>5.3333333333333339</v>
      </c>
      <c r="P1181">
        <f t="shared" si="108"/>
        <v>640</v>
      </c>
      <c r="Q1181" t="str">
        <f t="shared" si="109"/>
        <v>food</v>
      </c>
      <c r="R1181" t="str">
        <f t="shared" si="110"/>
        <v>food trucks</v>
      </c>
      <c r="S1181" s="8">
        <f t="shared" si="111"/>
        <v>42275.720219907409</v>
      </c>
      <c r="T1181" s="8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3"/>
        <v>11.75</v>
      </c>
      <c r="P1182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8">
        <f t="shared" si="111"/>
        <v>41781.806875000002</v>
      </c>
      <c r="T1182" s="8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3"/>
        <v>8.0000000000000002E-3</v>
      </c>
      <c r="P1183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8">
        <f t="shared" si="111"/>
        <v>42034.339363425926</v>
      </c>
      <c r="T1183" s="8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3"/>
        <v>4.2</v>
      </c>
      <c r="P1184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8">
        <f t="shared" si="111"/>
        <v>42728.827407407407</v>
      </c>
      <c r="T1184" s="8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3"/>
        <v>4</v>
      </c>
      <c r="P1185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8">
        <f t="shared" si="111"/>
        <v>42656.86137731481</v>
      </c>
      <c r="T1185" s="8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3"/>
        <v>104.93636363636362</v>
      </c>
      <c r="P118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8">
        <f t="shared" si="111"/>
        <v>42741.599664351852</v>
      </c>
      <c r="T1186" s="8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3"/>
        <v>105.44</v>
      </c>
      <c r="P118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8">
        <f t="shared" si="111"/>
        <v>42130.865150462967</v>
      </c>
      <c r="T1187" s="8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3"/>
        <v>106.73333333333332</v>
      </c>
      <c r="P1188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8">
        <f t="shared" si="111"/>
        <v>42123.86336805555</v>
      </c>
      <c r="T1188" s="8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3"/>
        <v>104.12571428571428</v>
      </c>
      <c r="P1189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8">
        <f t="shared" si="111"/>
        <v>42109.894942129627</v>
      </c>
      <c r="T1189" s="8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3"/>
        <v>160.54999999999998</v>
      </c>
      <c r="P1190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8">
        <f t="shared" si="111"/>
        <v>42711.700694444444</v>
      </c>
      <c r="T1190" s="8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3"/>
        <v>107.77777777777777</v>
      </c>
      <c r="P1191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8">
        <f t="shared" si="111"/>
        <v>42529.979108796295</v>
      </c>
      <c r="T1191" s="8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3"/>
        <v>135</v>
      </c>
      <c r="P1192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8">
        <f t="shared" si="111"/>
        <v>41852.665798611109</v>
      </c>
      <c r="T1192" s="8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3"/>
        <v>109.07407407407408</v>
      </c>
      <c r="P1193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8">
        <f t="shared" si="111"/>
        <v>42419.603703703702</v>
      </c>
      <c r="T1193" s="8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3"/>
        <v>290</v>
      </c>
      <c r="P1194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8">
        <f t="shared" si="111"/>
        <v>42747.506689814814</v>
      </c>
      <c r="T1194" s="8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3"/>
        <v>103.95714285714286</v>
      </c>
      <c r="P1195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8">
        <f t="shared" si="111"/>
        <v>42409.776076388895</v>
      </c>
      <c r="T1195" s="8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3"/>
        <v>322.24</v>
      </c>
      <c r="P119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8">
        <f t="shared" si="111"/>
        <v>42072.488182870366</v>
      </c>
      <c r="T1196" s="8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3"/>
        <v>135</v>
      </c>
      <c r="P119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8">
        <f t="shared" si="111"/>
        <v>42298.34783564815</v>
      </c>
      <c r="T1197" s="8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3"/>
        <v>269.91034482758624</v>
      </c>
      <c r="P1198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8">
        <f t="shared" si="111"/>
        <v>42326.818738425922</v>
      </c>
      <c r="T1198" s="8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3"/>
        <v>253.29333333333332</v>
      </c>
      <c r="P1199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8">
        <f t="shared" si="111"/>
        <v>42503.66474537037</v>
      </c>
      <c r="T1199" s="8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3"/>
        <v>260.59999999999997</v>
      </c>
      <c r="P1200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8">
        <f t="shared" si="111"/>
        <v>42333.619050925925</v>
      </c>
      <c r="T1200" s="8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3"/>
        <v>101.31677953348381</v>
      </c>
      <c r="P1201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8">
        <f t="shared" si="111"/>
        <v>42161.770833333328</v>
      </c>
      <c r="T1201" s="8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3"/>
        <v>125.60416666666667</v>
      </c>
      <c r="P1202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8">
        <f t="shared" si="111"/>
        <v>42089.477500000001</v>
      </c>
      <c r="T1202" s="8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3"/>
        <v>102.43783333333334</v>
      </c>
      <c r="P1203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8">
        <f t="shared" si="111"/>
        <v>42536.60701388889</v>
      </c>
      <c r="T1203" s="8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3"/>
        <v>199.244</v>
      </c>
      <c r="P1204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8">
        <f t="shared" si="111"/>
        <v>42152.288819444439</v>
      </c>
      <c r="T1204" s="8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3"/>
        <v>102.45398773006136</v>
      </c>
      <c r="P1205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8">
        <f t="shared" si="111"/>
        <v>42125.614895833336</v>
      </c>
      <c r="T1205" s="8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3"/>
        <v>102.94615384615385</v>
      </c>
      <c r="P120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8">
        <f t="shared" si="111"/>
        <v>42297.748067129629</v>
      </c>
      <c r="T1206" s="8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3"/>
        <v>100.86153846153847</v>
      </c>
      <c r="P120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8">
        <f t="shared" si="111"/>
        <v>42138.506377314814</v>
      </c>
      <c r="T1207" s="8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3"/>
        <v>114.99999999999999</v>
      </c>
      <c r="P1208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8">
        <f t="shared" si="111"/>
        <v>42772.776076388895</v>
      </c>
      <c r="T1208" s="8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3"/>
        <v>104.16766467065868</v>
      </c>
      <c r="P1209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8">
        <f t="shared" si="111"/>
        <v>42430.430243055554</v>
      </c>
      <c r="T1209" s="8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3"/>
        <v>155.29999999999998</v>
      </c>
      <c r="P1210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8">
        <f t="shared" si="111"/>
        <v>42423.709074074075</v>
      </c>
      <c r="T1210" s="8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3"/>
        <v>106</v>
      </c>
      <c r="P1211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8">
        <f t="shared" si="111"/>
        <v>42761.846122685187</v>
      </c>
      <c r="T1211" s="8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3"/>
        <v>254.31499999999997</v>
      </c>
      <c r="P1212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8">
        <f t="shared" si="111"/>
        <v>42132.941805555558</v>
      </c>
      <c r="T1212" s="8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3"/>
        <v>101.1</v>
      </c>
      <c r="P1213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8">
        <f t="shared" si="111"/>
        <v>42515.866446759261</v>
      </c>
      <c r="T1213" s="8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3"/>
        <v>129.04</v>
      </c>
      <c r="P1214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8">
        <f t="shared" si="111"/>
        <v>42318.950173611112</v>
      </c>
      <c r="T1214" s="8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3"/>
        <v>102.23076923076924</v>
      </c>
      <c r="P1215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8">
        <f t="shared" si="111"/>
        <v>42731.755787037036</v>
      </c>
      <c r="T1215" s="8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3"/>
        <v>131.80000000000001</v>
      </c>
      <c r="P121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8">
        <f t="shared" si="111"/>
        <v>42104.840335648143</v>
      </c>
      <c r="T1216" s="8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3"/>
        <v>786.0802000000001</v>
      </c>
      <c r="P121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8">
        <f t="shared" si="111"/>
        <v>41759.923101851848</v>
      </c>
      <c r="T1217" s="8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3"/>
        <v>145.70000000000002</v>
      </c>
      <c r="P1218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8">
        <f t="shared" si="111"/>
        <v>42247.616400462968</v>
      </c>
      <c r="T1218" s="8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3"/>
        <v>102.60000000000001</v>
      </c>
      <c r="P1219">
        <f t="shared" ref="P1219:P1282" si="114">E1219/L1219</f>
        <v>148.57377049180329</v>
      </c>
      <c r="Q1219" t="str">
        <f t="shared" ref="Q1219:Q1282" si="115">LEFT(N1219, SEARCH("/",N1219,1)-1)</f>
        <v>photography</v>
      </c>
      <c r="R1219" t="str">
        <f t="shared" ref="R1219:R1282" si="116">RIGHT(N1219,LEN(N1219)-FIND("/",N1219))</f>
        <v>photobooks</v>
      </c>
      <c r="S1219" s="8">
        <f t="shared" ref="S1219:S1282" si="117">(((J1219/60)/60)/24)+DATE(1970,1,1)</f>
        <v>42535.809490740736</v>
      </c>
      <c r="T1219" s="8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3"/>
        <v>172.27777777777777</v>
      </c>
      <c r="P1220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8">
        <f t="shared" si="117"/>
        <v>42278.662037037036</v>
      </c>
      <c r="T1220" s="8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ref="O1221:O1284" si="119">E1221/D1221*100</f>
        <v>159.16819571865443</v>
      </c>
      <c r="P1221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8">
        <f t="shared" si="117"/>
        <v>42633.461956018517</v>
      </c>
      <c r="T1221" s="8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9"/>
        <v>103.76666666666668</v>
      </c>
      <c r="P1222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8">
        <f t="shared" si="117"/>
        <v>42211.628611111111</v>
      </c>
      <c r="T1222" s="8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9"/>
        <v>111.40954545454547</v>
      </c>
      <c r="P1223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8">
        <f t="shared" si="117"/>
        <v>42680.47555555556</v>
      </c>
      <c r="T1223" s="8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9"/>
        <v>280.375</v>
      </c>
      <c r="P1224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8">
        <f t="shared" si="117"/>
        <v>42430.720451388886</v>
      </c>
      <c r="T1224" s="8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9"/>
        <v>112.10606060606061</v>
      </c>
      <c r="P1225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8">
        <f t="shared" si="117"/>
        <v>42654.177187499998</v>
      </c>
      <c r="T1225" s="8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9"/>
        <v>7.0666666666666673</v>
      </c>
      <c r="P122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8">
        <f t="shared" si="117"/>
        <v>41736.549791666665</v>
      </c>
      <c r="T1226" s="8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9"/>
        <v>4.3999999999999995</v>
      </c>
      <c r="P122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8">
        <f t="shared" si="117"/>
        <v>41509.905995370369</v>
      </c>
      <c r="T1227" s="8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9"/>
        <v>3.8739999999999997</v>
      </c>
      <c r="P1228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8">
        <f t="shared" si="117"/>
        <v>41715.874780092592</v>
      </c>
      <c r="T1228" s="8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9"/>
        <v>0</v>
      </c>
      <c r="P1229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8">
        <f t="shared" si="117"/>
        <v>41827.919166666667</v>
      </c>
      <c r="T1229" s="8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9"/>
        <v>29.299999999999997</v>
      </c>
      <c r="P1230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8">
        <f t="shared" si="117"/>
        <v>40754.729259259257</v>
      </c>
      <c r="T1230" s="8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9"/>
        <v>0.90909090909090906</v>
      </c>
      <c r="P1231">
        <f t="shared" si="114"/>
        <v>25</v>
      </c>
      <c r="Q1231" t="str">
        <f t="shared" si="115"/>
        <v>music</v>
      </c>
      <c r="R1231" t="str">
        <f t="shared" si="116"/>
        <v>world music</v>
      </c>
      <c r="S1231" s="8">
        <f t="shared" si="117"/>
        <v>40985.459803240738</v>
      </c>
      <c r="T1231" s="8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9"/>
        <v>0</v>
      </c>
      <c r="P1232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8">
        <f t="shared" si="117"/>
        <v>40568.972569444442</v>
      </c>
      <c r="T1232" s="8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9"/>
        <v>0</v>
      </c>
      <c r="P1233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8">
        <f t="shared" si="117"/>
        <v>42193.941759259258</v>
      </c>
      <c r="T1233" s="8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9"/>
        <v>0.8</v>
      </c>
      <c r="P1234">
        <f t="shared" si="114"/>
        <v>40</v>
      </c>
      <c r="Q1234" t="str">
        <f t="shared" si="115"/>
        <v>music</v>
      </c>
      <c r="R1234" t="str">
        <f t="shared" si="116"/>
        <v>world music</v>
      </c>
      <c r="S1234" s="8">
        <f t="shared" si="117"/>
        <v>41506.848032407412</v>
      </c>
      <c r="T1234" s="8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9"/>
        <v>11.600000000000001</v>
      </c>
      <c r="P1235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8">
        <f t="shared" si="117"/>
        <v>40939.948773148149</v>
      </c>
      <c r="T1235" s="8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9"/>
        <v>0</v>
      </c>
      <c r="P123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8">
        <f t="shared" si="117"/>
        <v>42007.788680555561</v>
      </c>
      <c r="T1236" s="8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9"/>
        <v>2.7873639500929119</v>
      </c>
      <c r="P123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8">
        <f t="shared" si="117"/>
        <v>41583.135405092595</v>
      </c>
      <c r="T1237" s="8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9"/>
        <v>0</v>
      </c>
      <c r="P1238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8">
        <f t="shared" si="117"/>
        <v>41110.680138888885</v>
      </c>
      <c r="T1238" s="8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9"/>
        <v>0</v>
      </c>
      <c r="P1239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8">
        <f t="shared" si="117"/>
        <v>41125.283159722225</v>
      </c>
      <c r="T1239" s="8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9"/>
        <v>17.8</v>
      </c>
      <c r="P1240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8">
        <f t="shared" si="117"/>
        <v>40731.61037037037</v>
      </c>
      <c r="T1240" s="8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9"/>
        <v>0</v>
      </c>
      <c r="P1241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8">
        <f t="shared" si="117"/>
        <v>40883.962581018517</v>
      </c>
      <c r="T1241" s="8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9"/>
        <v>3.0124999999999997</v>
      </c>
      <c r="P1242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8">
        <f t="shared" si="117"/>
        <v>41409.040011574078</v>
      </c>
      <c r="T1242" s="8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9"/>
        <v>50.739999999999995</v>
      </c>
      <c r="P1243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8">
        <f t="shared" si="117"/>
        <v>41923.837731481479</v>
      </c>
      <c r="T1243" s="8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9"/>
        <v>0.54884742041712409</v>
      </c>
      <c r="P1244">
        <f t="shared" si="114"/>
        <v>5</v>
      </c>
      <c r="Q1244" t="str">
        <f t="shared" si="115"/>
        <v>music</v>
      </c>
      <c r="R1244" t="str">
        <f t="shared" si="116"/>
        <v>world music</v>
      </c>
      <c r="S1244" s="8">
        <f t="shared" si="117"/>
        <v>40782.165532407409</v>
      </c>
      <c r="T1244" s="8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9"/>
        <v>14.091666666666667</v>
      </c>
      <c r="P1245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8">
        <f t="shared" si="117"/>
        <v>40671.879293981481</v>
      </c>
      <c r="T1245" s="8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9"/>
        <v>103.8</v>
      </c>
      <c r="P124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8">
        <f t="shared" si="117"/>
        <v>41355.825497685182</v>
      </c>
      <c r="T1246" s="8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9"/>
        <v>120.24999999999999</v>
      </c>
      <c r="P124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8">
        <f t="shared" si="117"/>
        <v>41774.599930555552</v>
      </c>
      <c r="T1247" s="8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9"/>
        <v>117</v>
      </c>
      <c r="P1248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8">
        <f t="shared" si="117"/>
        <v>40838.043391203704</v>
      </c>
      <c r="T1248" s="8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9"/>
        <v>122.14285714285715</v>
      </c>
      <c r="P1249">
        <f t="shared" si="114"/>
        <v>85.5</v>
      </c>
      <c r="Q1249" t="str">
        <f t="shared" si="115"/>
        <v>music</v>
      </c>
      <c r="R1249" t="str">
        <f t="shared" si="116"/>
        <v>rock</v>
      </c>
      <c r="S1249" s="8">
        <f t="shared" si="117"/>
        <v>41370.292303240742</v>
      </c>
      <c r="T1249" s="8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9"/>
        <v>151.63999999999999</v>
      </c>
      <c r="P1250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8">
        <f t="shared" si="117"/>
        <v>41767.656863425924</v>
      </c>
      <c r="T1250" s="8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9"/>
        <v>104.44</v>
      </c>
      <c r="P1251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8">
        <f t="shared" si="117"/>
        <v>41067.74086805556</v>
      </c>
      <c r="T1251" s="8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9"/>
        <v>200.15333333333331</v>
      </c>
      <c r="P1252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8">
        <f t="shared" si="117"/>
        <v>41843.64271990741</v>
      </c>
      <c r="T1252" s="8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9"/>
        <v>101.8</v>
      </c>
      <c r="P1253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8">
        <f t="shared" si="117"/>
        <v>40751.814432870371</v>
      </c>
      <c r="T1253" s="8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9"/>
        <v>137.65714285714284</v>
      </c>
      <c r="P1254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8">
        <f t="shared" si="117"/>
        <v>41543.988067129627</v>
      </c>
      <c r="T1254" s="8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9"/>
        <v>303833.2</v>
      </c>
      <c r="P1255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8">
        <f t="shared" si="117"/>
        <v>41855.783645833333</v>
      </c>
      <c r="T1255" s="8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9"/>
        <v>198.85074626865671</v>
      </c>
      <c r="P125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8">
        <f t="shared" si="117"/>
        <v>40487.621365740742</v>
      </c>
      <c r="T1256" s="8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9"/>
        <v>202.36666666666667</v>
      </c>
      <c r="P125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8">
        <f t="shared" si="117"/>
        <v>41579.845509259263</v>
      </c>
      <c r="T1257" s="8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9"/>
        <v>117.96376666666666</v>
      </c>
      <c r="P1258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8">
        <f t="shared" si="117"/>
        <v>40921.919340277782</v>
      </c>
      <c r="T1258" s="8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9"/>
        <v>294.72727272727275</v>
      </c>
      <c r="P1259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8">
        <f t="shared" si="117"/>
        <v>40587.085532407407</v>
      </c>
      <c r="T1259" s="8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9"/>
        <v>213.14633333333336</v>
      </c>
      <c r="P1260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8">
        <f t="shared" si="117"/>
        <v>41487.611250000002</v>
      </c>
      <c r="T1260" s="8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9"/>
        <v>104.24</v>
      </c>
      <c r="P1261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8">
        <f t="shared" si="117"/>
        <v>41766.970648148148</v>
      </c>
      <c r="T1261" s="8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9"/>
        <v>113.66666666666667</v>
      </c>
      <c r="P1262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8">
        <f t="shared" si="117"/>
        <v>41666.842824074076</v>
      </c>
      <c r="T1262" s="8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9"/>
        <v>101.25</v>
      </c>
      <c r="P1263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8">
        <f t="shared" si="117"/>
        <v>41638.342905092592</v>
      </c>
      <c r="T1263" s="8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9"/>
        <v>125.41538461538462</v>
      </c>
      <c r="P1264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8">
        <f t="shared" si="117"/>
        <v>41656.762638888889</v>
      </c>
      <c r="T1264" s="8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9"/>
        <v>119</v>
      </c>
      <c r="P1265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8">
        <f t="shared" si="117"/>
        <v>41692.084143518521</v>
      </c>
      <c r="T1265" s="8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9"/>
        <v>166.46153846153845</v>
      </c>
      <c r="P126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8">
        <f t="shared" si="117"/>
        <v>41547.662997685184</v>
      </c>
      <c r="T1266" s="8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9"/>
        <v>119.14771428571429</v>
      </c>
      <c r="P126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8">
        <f t="shared" si="117"/>
        <v>40465.655266203699</v>
      </c>
      <c r="T1267" s="8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9"/>
        <v>100.47368421052632</v>
      </c>
      <c r="P1268">
        <f t="shared" si="114"/>
        <v>190.9</v>
      </c>
      <c r="Q1268" t="str">
        <f t="shared" si="115"/>
        <v>music</v>
      </c>
      <c r="R1268" t="str">
        <f t="shared" si="116"/>
        <v>rock</v>
      </c>
      <c r="S1268" s="8">
        <f t="shared" si="117"/>
        <v>41620.87667824074</v>
      </c>
      <c r="T1268" s="8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9"/>
        <v>101.8</v>
      </c>
      <c r="P1269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8">
        <f t="shared" si="117"/>
        <v>41449.585162037038</v>
      </c>
      <c r="T1269" s="8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9"/>
        <v>116.66666666666667</v>
      </c>
      <c r="P1270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8">
        <f t="shared" si="117"/>
        <v>41507.845451388886</v>
      </c>
      <c r="T1270" s="8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9"/>
        <v>108.64893617021276</v>
      </c>
      <c r="P1271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8">
        <f t="shared" si="117"/>
        <v>42445.823055555549</v>
      </c>
      <c r="T1271" s="8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9"/>
        <v>114.72</v>
      </c>
      <c r="P1272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8">
        <f t="shared" si="117"/>
        <v>40933.856967592597</v>
      </c>
      <c r="T1272" s="8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9"/>
        <v>101.8</v>
      </c>
      <c r="P1273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8">
        <f t="shared" si="117"/>
        <v>41561.683553240742</v>
      </c>
      <c r="T1273" s="8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9"/>
        <v>106</v>
      </c>
      <c r="P1274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8">
        <f t="shared" si="117"/>
        <v>40274.745127314818</v>
      </c>
      <c r="T1274" s="8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9"/>
        <v>103.49999999999999</v>
      </c>
      <c r="P1275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8">
        <f t="shared" si="117"/>
        <v>41852.730219907404</v>
      </c>
      <c r="T1275" s="8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9"/>
        <v>154.97535999999999</v>
      </c>
      <c r="P127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8">
        <f t="shared" si="117"/>
        <v>41116.690104166664</v>
      </c>
      <c r="T1276" s="8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9"/>
        <v>162.14066666666668</v>
      </c>
      <c r="P127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8">
        <f t="shared" si="117"/>
        <v>41458.867905092593</v>
      </c>
      <c r="T1277" s="8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9"/>
        <v>104.42100000000001</v>
      </c>
      <c r="P1278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8">
        <f t="shared" si="117"/>
        <v>40007.704247685186</v>
      </c>
      <c r="T1278" s="8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9"/>
        <v>106.12433333333333</v>
      </c>
      <c r="P1279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8">
        <f t="shared" si="117"/>
        <v>41121.561886574076</v>
      </c>
      <c r="T1279" s="8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9"/>
        <v>154.93846153846152</v>
      </c>
      <c r="P1280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8">
        <f t="shared" si="117"/>
        <v>41786.555162037039</v>
      </c>
      <c r="T1280" s="8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9"/>
        <v>110.77157238734421</v>
      </c>
      <c r="P1281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8">
        <f t="shared" si="117"/>
        <v>41682.099189814813</v>
      </c>
      <c r="T1281" s="8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9"/>
        <v>110.91186666666665</v>
      </c>
      <c r="P1282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8">
        <f t="shared" si="117"/>
        <v>40513.757569444446</v>
      </c>
      <c r="T1282" s="8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19"/>
        <v>110.71428571428572</v>
      </c>
      <c r="P1283">
        <f t="shared" ref="P1283:P1346" si="120">E1283/L1283</f>
        <v>104.72972972972973</v>
      </c>
      <c r="Q1283" t="str">
        <f t="shared" ref="Q1283:Q1346" si="121">LEFT(N1283, SEARCH("/",N1283,1)-1)</f>
        <v>music</v>
      </c>
      <c r="R1283" t="str">
        <f t="shared" ref="R1283:R1346" si="122">RIGHT(N1283,LEN(N1283)-FIND("/",N1283))</f>
        <v>rock</v>
      </c>
      <c r="S1283" s="8">
        <f t="shared" ref="S1283:S1346" si="123">(((J1283/60)/60)/24)+DATE(1970,1,1)</f>
        <v>41463.743472222224</v>
      </c>
      <c r="T1283" s="8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19"/>
        <v>123.61333333333333</v>
      </c>
      <c r="P1284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8">
        <f t="shared" si="123"/>
        <v>41586.475173611114</v>
      </c>
      <c r="T1284" s="8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ref="O1285:O1348" si="125">E1285/D1285*100</f>
        <v>211.05</v>
      </c>
      <c r="P1285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8">
        <f t="shared" si="123"/>
        <v>41320.717465277776</v>
      </c>
      <c r="T1285" s="8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5"/>
        <v>101</v>
      </c>
      <c r="P128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8">
        <f t="shared" si="123"/>
        <v>42712.23474537037</v>
      </c>
      <c r="T1286" s="8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5"/>
        <v>101.64999999999999</v>
      </c>
      <c r="P128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8">
        <f t="shared" si="123"/>
        <v>42160.583043981482</v>
      </c>
      <c r="T1287" s="8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5"/>
        <v>108.33333333333333</v>
      </c>
      <c r="P1288">
        <f t="shared" si="120"/>
        <v>81.25</v>
      </c>
      <c r="Q1288" t="str">
        <f t="shared" si="121"/>
        <v>theater</v>
      </c>
      <c r="R1288" t="str">
        <f t="shared" si="122"/>
        <v>plays</v>
      </c>
      <c r="S1288" s="8">
        <f t="shared" si="123"/>
        <v>42039.384571759263</v>
      </c>
      <c r="T1288" s="8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5"/>
        <v>242</v>
      </c>
      <c r="P1289">
        <f t="shared" si="120"/>
        <v>24.2</v>
      </c>
      <c r="Q1289" t="str">
        <f t="shared" si="121"/>
        <v>theater</v>
      </c>
      <c r="R1289" t="str">
        <f t="shared" si="122"/>
        <v>plays</v>
      </c>
      <c r="S1289" s="8">
        <f t="shared" si="123"/>
        <v>42107.621018518519</v>
      </c>
      <c r="T1289" s="8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5"/>
        <v>100.44999999999999</v>
      </c>
      <c r="P1290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8">
        <f t="shared" si="123"/>
        <v>42561.154664351852</v>
      </c>
      <c r="T1290" s="8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5"/>
        <v>125.06666666666666</v>
      </c>
      <c r="P1291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8">
        <f t="shared" si="123"/>
        <v>42709.134780092587</v>
      </c>
      <c r="T1291" s="8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5"/>
        <v>108.57142857142857</v>
      </c>
      <c r="P1292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8">
        <f t="shared" si="123"/>
        <v>42086.614942129629</v>
      </c>
      <c r="T1292" s="8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5"/>
        <v>145.70000000000002</v>
      </c>
      <c r="P1293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8">
        <f t="shared" si="123"/>
        <v>42064.652673611112</v>
      </c>
      <c r="T1293" s="8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5"/>
        <v>110.00000000000001</v>
      </c>
      <c r="P1294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8">
        <f t="shared" si="123"/>
        <v>42256.764212962968</v>
      </c>
      <c r="T1294" s="8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5"/>
        <v>102.23333333333333</v>
      </c>
      <c r="P1295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8">
        <f t="shared" si="123"/>
        <v>42292.701053240744</v>
      </c>
      <c r="T1295" s="8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5"/>
        <v>122</v>
      </c>
      <c r="P129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8">
        <f t="shared" si="123"/>
        <v>42278.453668981485</v>
      </c>
      <c r="T1296" s="8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5"/>
        <v>101.96000000000001</v>
      </c>
      <c r="P129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8">
        <f t="shared" si="123"/>
        <v>42184.572881944448</v>
      </c>
      <c r="T1297" s="8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5"/>
        <v>141.1764705882353</v>
      </c>
      <c r="P1298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8">
        <f t="shared" si="123"/>
        <v>42423.050613425927</v>
      </c>
      <c r="T1298" s="8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5"/>
        <v>109.52500000000001</v>
      </c>
      <c r="P1299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8">
        <f t="shared" si="123"/>
        <v>42461.747199074074</v>
      </c>
      <c r="T1299" s="8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5"/>
        <v>104.65</v>
      </c>
      <c r="P1300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8">
        <f t="shared" si="123"/>
        <v>42458.680925925932</v>
      </c>
      <c r="T1300" s="8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5"/>
        <v>124</v>
      </c>
      <c r="P1301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8">
        <f t="shared" si="123"/>
        <v>42169.814340277779</v>
      </c>
      <c r="T1301" s="8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5"/>
        <v>135</v>
      </c>
      <c r="P1302">
        <f t="shared" si="120"/>
        <v>168.75</v>
      </c>
      <c r="Q1302" t="str">
        <f t="shared" si="121"/>
        <v>theater</v>
      </c>
      <c r="R1302" t="str">
        <f t="shared" si="122"/>
        <v>plays</v>
      </c>
      <c r="S1302" s="8">
        <f t="shared" si="123"/>
        <v>42483.675208333334</v>
      </c>
      <c r="T1302" s="8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5"/>
        <v>102.75000000000001</v>
      </c>
      <c r="P1303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8">
        <f t="shared" si="123"/>
        <v>42195.749745370369</v>
      </c>
      <c r="T1303" s="8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5"/>
        <v>100</v>
      </c>
      <c r="P1304">
        <f t="shared" si="120"/>
        <v>50</v>
      </c>
      <c r="Q1304" t="str">
        <f t="shared" si="121"/>
        <v>theater</v>
      </c>
      <c r="R1304" t="str">
        <f t="shared" si="122"/>
        <v>plays</v>
      </c>
      <c r="S1304" s="8">
        <f t="shared" si="123"/>
        <v>42675.057997685188</v>
      </c>
      <c r="T1304" s="8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5"/>
        <v>130.26085714285716</v>
      </c>
      <c r="P1305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8">
        <f t="shared" si="123"/>
        <v>42566.441203703704</v>
      </c>
      <c r="T1305" s="8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5"/>
        <v>39.627499999999998</v>
      </c>
      <c r="P130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8">
        <f t="shared" si="123"/>
        <v>42747.194502314815</v>
      </c>
      <c r="T1306" s="8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5"/>
        <v>25.976666666666663</v>
      </c>
      <c r="P130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8">
        <f t="shared" si="123"/>
        <v>42543.665601851855</v>
      </c>
      <c r="T1307" s="8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5"/>
        <v>65.24636363636364</v>
      </c>
      <c r="P1308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8">
        <f t="shared" si="123"/>
        <v>41947.457569444443</v>
      </c>
      <c r="T1308" s="8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5"/>
        <v>11.514000000000001</v>
      </c>
      <c r="P1309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8">
        <f t="shared" si="123"/>
        <v>42387.503229166665</v>
      </c>
      <c r="T1309" s="8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5"/>
        <v>11.360000000000001</v>
      </c>
      <c r="P1310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8">
        <f t="shared" si="123"/>
        <v>42611.613564814819</v>
      </c>
      <c r="T1310" s="8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5"/>
        <v>111.99130434782609</v>
      </c>
      <c r="P1311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8">
        <f t="shared" si="123"/>
        <v>42257.882731481484</v>
      </c>
      <c r="T1311" s="8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5"/>
        <v>15.5</v>
      </c>
      <c r="P1312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8">
        <f t="shared" si="123"/>
        <v>42556.667245370365</v>
      </c>
      <c r="T1312" s="8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5"/>
        <v>32.027999999999999</v>
      </c>
      <c r="P1313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8">
        <f t="shared" si="123"/>
        <v>42669.802303240736</v>
      </c>
      <c r="T1313" s="8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5"/>
        <v>0.60869565217391308</v>
      </c>
      <c r="P1314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8">
        <f t="shared" si="123"/>
        <v>42082.702800925923</v>
      </c>
      <c r="T1314" s="8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5"/>
        <v>31.114999999999998</v>
      </c>
      <c r="P1315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8">
        <f t="shared" si="123"/>
        <v>42402.709652777776</v>
      </c>
      <c r="T1315" s="8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5"/>
        <v>1.1266666666666667</v>
      </c>
      <c r="P131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8">
        <f t="shared" si="123"/>
        <v>42604.669675925921</v>
      </c>
      <c r="T1316" s="8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5"/>
        <v>40.404000000000003</v>
      </c>
      <c r="P131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8">
        <f t="shared" si="123"/>
        <v>42278.498240740737</v>
      </c>
      <c r="T1317" s="8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5"/>
        <v>1.3333333333333333E-3</v>
      </c>
      <c r="P1318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8">
        <f t="shared" si="123"/>
        <v>42393.961909722217</v>
      </c>
      <c r="T1318" s="8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5"/>
        <v>5.7334999999999994</v>
      </c>
      <c r="P1319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8">
        <f t="shared" si="123"/>
        <v>42520.235486111109</v>
      </c>
      <c r="T1319" s="8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5"/>
        <v>15.324999999999999</v>
      </c>
      <c r="P1320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8">
        <f t="shared" si="123"/>
        <v>41985.043657407412</v>
      </c>
      <c r="T1320" s="8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5"/>
        <v>15.103448275862069</v>
      </c>
      <c r="P1321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8">
        <f t="shared" si="123"/>
        <v>41816.812094907407</v>
      </c>
      <c r="T1321" s="8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5"/>
        <v>0.503</v>
      </c>
      <c r="P1322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8">
        <f t="shared" si="123"/>
        <v>42705.690347222218</v>
      </c>
      <c r="T1322" s="8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5"/>
        <v>1.3028138528138529</v>
      </c>
      <c r="P1323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8">
        <f t="shared" si="123"/>
        <v>42697.74927083333</v>
      </c>
      <c r="T1323" s="8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5"/>
        <v>0.30285714285714288</v>
      </c>
      <c r="P1324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8">
        <f t="shared" si="123"/>
        <v>42115.656539351854</v>
      </c>
      <c r="T1324" s="8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5"/>
        <v>8.8800000000000008</v>
      </c>
      <c r="P1325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8">
        <f t="shared" si="123"/>
        <v>42451.698449074072</v>
      </c>
      <c r="T1325" s="8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5"/>
        <v>9.84</v>
      </c>
      <c r="P132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8">
        <f t="shared" si="123"/>
        <v>42626.633703703701</v>
      </c>
      <c r="T1326" s="8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5"/>
        <v>2.4299999999999997</v>
      </c>
      <c r="P132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8">
        <f t="shared" si="123"/>
        <v>42704.086053240739</v>
      </c>
      <c r="T1327" s="8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5"/>
        <v>1.1299999999999999</v>
      </c>
      <c r="P1328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8">
        <f t="shared" si="123"/>
        <v>41974.791990740734</v>
      </c>
      <c r="T1328" s="8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5"/>
        <v>3.5520833333333335</v>
      </c>
      <c r="P1329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8">
        <f t="shared" si="123"/>
        <v>42123.678645833337</v>
      </c>
      <c r="T1329" s="8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5"/>
        <v>2.3306666666666667</v>
      </c>
      <c r="P1330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8">
        <f t="shared" si="123"/>
        <v>42612.642754629633</v>
      </c>
      <c r="T1330" s="8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5"/>
        <v>0.81600000000000006</v>
      </c>
      <c r="P1331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8">
        <f t="shared" si="123"/>
        <v>41935.221585648149</v>
      </c>
      <c r="T1331" s="8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5"/>
        <v>22.494285714285713</v>
      </c>
      <c r="P1332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8">
        <f t="shared" si="123"/>
        <v>42522.276724537034</v>
      </c>
      <c r="T1332" s="8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5"/>
        <v>1.3668</v>
      </c>
      <c r="P1333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8">
        <f t="shared" si="123"/>
        <v>42569.50409722222</v>
      </c>
      <c r="T1333" s="8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5"/>
        <v>0</v>
      </c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8">
        <f t="shared" si="123"/>
        <v>42732.060277777782</v>
      </c>
      <c r="T1334" s="8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5"/>
        <v>0</v>
      </c>
      <c r="P1335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8">
        <f t="shared" si="123"/>
        <v>41806.106770833336</v>
      </c>
      <c r="T1335" s="8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5"/>
        <v>10.754135338345865</v>
      </c>
      <c r="P133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8">
        <f t="shared" si="123"/>
        <v>42410.774155092593</v>
      </c>
      <c r="T1336" s="8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5"/>
        <v>19.759999999999998</v>
      </c>
      <c r="P133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8">
        <f t="shared" si="123"/>
        <v>42313.936365740738</v>
      </c>
      <c r="T1337" s="8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5"/>
        <v>84.946999999999989</v>
      </c>
      <c r="P1338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8">
        <f t="shared" si="123"/>
        <v>41955.863750000004</v>
      </c>
      <c r="T1338" s="8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5"/>
        <v>49.381999999999998</v>
      </c>
      <c r="P1339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8">
        <f t="shared" si="123"/>
        <v>42767.577303240745</v>
      </c>
      <c r="T1339" s="8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5"/>
        <v>3.3033333333333332</v>
      </c>
      <c r="P1340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8">
        <f t="shared" si="123"/>
        <v>42188.803622685184</v>
      </c>
      <c r="T1340" s="8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5"/>
        <v>6.6339999999999995</v>
      </c>
      <c r="P1341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8">
        <f t="shared" si="123"/>
        <v>41936.647164351853</v>
      </c>
      <c r="T1341" s="8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5"/>
        <v>0</v>
      </c>
      <c r="P1342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8">
        <f t="shared" si="123"/>
        <v>41836.595520833333</v>
      </c>
      <c r="T1342" s="8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5"/>
        <v>70.36</v>
      </c>
      <c r="P1343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8">
        <f t="shared" si="123"/>
        <v>42612.624039351853</v>
      </c>
      <c r="T1343" s="8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5"/>
        <v>0.2</v>
      </c>
      <c r="P1344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8">
        <f t="shared" si="123"/>
        <v>42172.816423611104</v>
      </c>
      <c r="T1344" s="8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5"/>
        <v>102.298</v>
      </c>
      <c r="P1345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8">
        <f t="shared" si="123"/>
        <v>42542.526423611111</v>
      </c>
      <c r="T1345" s="8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5"/>
        <v>377.73333333333335</v>
      </c>
      <c r="P134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8">
        <f t="shared" si="123"/>
        <v>42522.789803240739</v>
      </c>
      <c r="T1346" s="8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5"/>
        <v>125</v>
      </c>
      <c r="P1347">
        <f t="shared" ref="P1347:P1410" si="126">E1347/L1347</f>
        <v>53.571428571428569</v>
      </c>
      <c r="Q1347" t="str">
        <f t="shared" ref="Q1347:Q1410" si="127">LEFT(N1347, SEARCH("/",N1347,1)-1)</f>
        <v>publishing</v>
      </c>
      <c r="R1347" t="str">
        <f t="shared" ref="R1347:R1410" si="128">RIGHT(N1347,LEN(N1347)-FIND("/",N1347))</f>
        <v>nonfiction</v>
      </c>
      <c r="S1347" s="8">
        <f t="shared" ref="S1347:S1410" si="129">(((J1347/60)/60)/24)+DATE(1970,1,1)</f>
        <v>41799.814340277779</v>
      </c>
      <c r="T1347" s="8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5"/>
        <v>147.32653061224491</v>
      </c>
      <c r="P1348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8">
        <f t="shared" si="129"/>
        <v>41422.075821759259</v>
      </c>
      <c r="T1348" s="8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ref="O1349:O1412" si="131">E1349/D1349*100</f>
        <v>102.2</v>
      </c>
      <c r="P1349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8">
        <f t="shared" si="129"/>
        <v>42040.638020833328</v>
      </c>
      <c r="T1349" s="8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1"/>
        <v>101.8723404255319</v>
      </c>
      <c r="P1350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8">
        <f t="shared" si="129"/>
        <v>41963.506168981476</v>
      </c>
      <c r="T1350" s="8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1"/>
        <v>204.2</v>
      </c>
      <c r="P1351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8">
        <f t="shared" si="129"/>
        <v>42317.33258101852</v>
      </c>
      <c r="T1351" s="8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1"/>
        <v>104.05</v>
      </c>
      <c r="P1352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8">
        <f t="shared" si="129"/>
        <v>42334.013124999998</v>
      </c>
      <c r="T1352" s="8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1"/>
        <v>101.265</v>
      </c>
      <c r="P1353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8">
        <f t="shared" si="129"/>
        <v>42382.74009259259</v>
      </c>
      <c r="T1353" s="8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1"/>
        <v>136.13999999999999</v>
      </c>
      <c r="P1354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8">
        <f t="shared" si="129"/>
        <v>42200.578310185185</v>
      </c>
      <c r="T1354" s="8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1"/>
        <v>133.6</v>
      </c>
      <c r="P1355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8">
        <f t="shared" si="129"/>
        <v>41309.11791666667</v>
      </c>
      <c r="T1355" s="8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1"/>
        <v>130.25</v>
      </c>
      <c r="P135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8">
        <f t="shared" si="129"/>
        <v>42502.807627314818</v>
      </c>
      <c r="T1356" s="8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1"/>
        <v>122.67999999999999</v>
      </c>
      <c r="P135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8">
        <f t="shared" si="129"/>
        <v>41213.254687499997</v>
      </c>
      <c r="T1357" s="8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1"/>
        <v>182.81058823529412</v>
      </c>
      <c r="P1358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8">
        <f t="shared" si="129"/>
        <v>41430.038888888892</v>
      </c>
      <c r="T1358" s="8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1"/>
        <v>125.29999999999998</v>
      </c>
      <c r="P1359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8">
        <f t="shared" si="129"/>
        <v>41304.962233796294</v>
      </c>
      <c r="T1359" s="8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1"/>
        <v>111.66666666666667</v>
      </c>
      <c r="P1360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8">
        <f t="shared" si="129"/>
        <v>40689.570868055554</v>
      </c>
      <c r="T1360" s="8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1"/>
        <v>115.75757575757575</v>
      </c>
      <c r="P1361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8">
        <f t="shared" si="129"/>
        <v>40668.814699074072</v>
      </c>
      <c r="T1361" s="8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1"/>
        <v>173.2</v>
      </c>
      <c r="P1362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8">
        <f t="shared" si="129"/>
        <v>41095.900694444441</v>
      </c>
      <c r="T1362" s="8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1"/>
        <v>125.98333333333333</v>
      </c>
      <c r="P1363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8">
        <f t="shared" si="129"/>
        <v>41781.717268518521</v>
      </c>
      <c r="T1363" s="8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1"/>
        <v>109.1</v>
      </c>
      <c r="P1364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8">
        <f t="shared" si="129"/>
        <v>41464.934386574074</v>
      </c>
      <c r="T1364" s="8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1"/>
        <v>100</v>
      </c>
      <c r="P1365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8">
        <f t="shared" si="129"/>
        <v>42396.8440625</v>
      </c>
      <c r="T1365" s="8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1"/>
        <v>118.64285714285714</v>
      </c>
      <c r="P136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8">
        <f t="shared" si="129"/>
        <v>41951.695671296293</v>
      </c>
      <c r="T1366" s="8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1"/>
        <v>100.26666666666667</v>
      </c>
      <c r="P136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8">
        <f t="shared" si="129"/>
        <v>42049.733240740738</v>
      </c>
      <c r="T1367" s="8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1"/>
        <v>126.48920000000001</v>
      </c>
      <c r="P1368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8">
        <f t="shared" si="129"/>
        <v>41924.996099537035</v>
      </c>
      <c r="T1368" s="8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1"/>
        <v>114.26</v>
      </c>
      <c r="P1369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8">
        <f t="shared" si="129"/>
        <v>42292.002893518518</v>
      </c>
      <c r="T1369" s="8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1"/>
        <v>110.7</v>
      </c>
      <c r="P1370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8">
        <f t="shared" si="129"/>
        <v>42146.190902777773</v>
      </c>
      <c r="T1370" s="8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1"/>
        <v>105.34805315203954</v>
      </c>
      <c r="P1371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8">
        <f t="shared" si="129"/>
        <v>41710.594282407408</v>
      </c>
      <c r="T1371" s="8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1"/>
        <v>103.66666666666666</v>
      </c>
      <c r="P1372">
        <f t="shared" si="126"/>
        <v>77.75</v>
      </c>
      <c r="Q1372" t="str">
        <f t="shared" si="127"/>
        <v>music</v>
      </c>
      <c r="R1372" t="str">
        <f t="shared" si="128"/>
        <v>rock</v>
      </c>
      <c r="S1372" s="8">
        <f t="shared" si="129"/>
        <v>41548.00335648148</v>
      </c>
      <c r="T1372" s="8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1"/>
        <v>107.08672667523933</v>
      </c>
      <c r="P1373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8">
        <f t="shared" si="129"/>
        <v>42101.758587962962</v>
      </c>
      <c r="T1373" s="8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1"/>
        <v>124</v>
      </c>
      <c r="P1374">
        <f t="shared" si="126"/>
        <v>38.75</v>
      </c>
      <c r="Q1374" t="str">
        <f t="shared" si="127"/>
        <v>music</v>
      </c>
      <c r="R1374" t="str">
        <f t="shared" si="128"/>
        <v>rock</v>
      </c>
      <c r="S1374" s="8">
        <f t="shared" si="129"/>
        <v>41072.739953703705</v>
      </c>
      <c r="T1374" s="8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1"/>
        <v>105.01</v>
      </c>
      <c r="P1375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8">
        <f t="shared" si="129"/>
        <v>42704.95177083333</v>
      </c>
      <c r="T1375" s="8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1"/>
        <v>189.46666666666667</v>
      </c>
      <c r="P137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8">
        <f t="shared" si="129"/>
        <v>42424.161898148144</v>
      </c>
      <c r="T1376" s="8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1"/>
        <v>171.32499999999999</v>
      </c>
      <c r="P137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8">
        <f t="shared" si="129"/>
        <v>42720.066192129627</v>
      </c>
      <c r="T1377" s="8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1"/>
        <v>252.48648648648651</v>
      </c>
      <c r="P1378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8">
        <f t="shared" si="129"/>
        <v>42677.669050925921</v>
      </c>
      <c r="T1378" s="8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1"/>
        <v>116.15384615384616</v>
      </c>
      <c r="P1379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8">
        <f t="shared" si="129"/>
        <v>42747.219560185185</v>
      </c>
      <c r="T1379" s="8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1"/>
        <v>203.35000000000002</v>
      </c>
      <c r="P1380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8">
        <f t="shared" si="129"/>
        <v>42568.759374999994</v>
      </c>
      <c r="T1380" s="8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1"/>
        <v>111.60000000000001</v>
      </c>
      <c r="P1381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8">
        <f t="shared" si="129"/>
        <v>42130.491620370376</v>
      </c>
      <c r="T1381" s="8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1"/>
        <v>424</v>
      </c>
      <c r="P1382">
        <f t="shared" si="126"/>
        <v>21.2</v>
      </c>
      <c r="Q1382" t="str">
        <f t="shared" si="127"/>
        <v>music</v>
      </c>
      <c r="R1382" t="str">
        <f t="shared" si="128"/>
        <v>rock</v>
      </c>
      <c r="S1382" s="8">
        <f t="shared" si="129"/>
        <v>42141.762800925921</v>
      </c>
      <c r="T1382" s="8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1"/>
        <v>107.1</v>
      </c>
      <c r="P1383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8">
        <f t="shared" si="129"/>
        <v>42703.214409722219</v>
      </c>
      <c r="T1383" s="8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1"/>
        <v>104.3625</v>
      </c>
      <c r="P1384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8">
        <f t="shared" si="129"/>
        <v>41370.800185185188</v>
      </c>
      <c r="T1384" s="8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1"/>
        <v>212.40909090909091</v>
      </c>
      <c r="P1385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8">
        <f t="shared" si="129"/>
        <v>42707.074976851851</v>
      </c>
      <c r="T1385" s="8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1"/>
        <v>124.08571428571429</v>
      </c>
      <c r="P138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8">
        <f t="shared" si="129"/>
        <v>42160.735208333332</v>
      </c>
      <c r="T1386" s="8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1"/>
        <v>110.406125</v>
      </c>
      <c r="P138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8">
        <f t="shared" si="129"/>
        <v>42433.688900462963</v>
      </c>
      <c r="T1387" s="8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1"/>
        <v>218.75</v>
      </c>
      <c r="P1388">
        <f t="shared" si="126"/>
        <v>62.5</v>
      </c>
      <c r="Q1388" t="str">
        <f t="shared" si="127"/>
        <v>music</v>
      </c>
      <c r="R1388" t="str">
        <f t="shared" si="128"/>
        <v>rock</v>
      </c>
      <c r="S1388" s="8">
        <f t="shared" si="129"/>
        <v>42184.646863425922</v>
      </c>
      <c r="T1388" s="8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1"/>
        <v>136.625</v>
      </c>
      <c r="P1389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8">
        <f t="shared" si="129"/>
        <v>42126.92123842593</v>
      </c>
      <c r="T1389" s="8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1"/>
        <v>134.8074</v>
      </c>
      <c r="P1390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8">
        <f t="shared" si="129"/>
        <v>42634.614780092597</v>
      </c>
      <c r="T1390" s="8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1"/>
        <v>145.4</v>
      </c>
      <c r="P1391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8">
        <f t="shared" si="129"/>
        <v>42565.480983796297</v>
      </c>
      <c r="T1391" s="8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1"/>
        <v>109.10714285714285</v>
      </c>
      <c r="P1392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8">
        <f t="shared" si="129"/>
        <v>42087.803310185183</v>
      </c>
      <c r="T1392" s="8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1"/>
        <v>110.2</v>
      </c>
      <c r="P1393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8">
        <f t="shared" si="129"/>
        <v>42193.650671296295</v>
      </c>
      <c r="T1393" s="8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1"/>
        <v>113.64000000000001</v>
      </c>
      <c r="P1394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8">
        <f t="shared" si="129"/>
        <v>42401.154930555553</v>
      </c>
      <c r="T1394" s="8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1"/>
        <v>102.35000000000001</v>
      </c>
      <c r="P1395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8">
        <f t="shared" si="129"/>
        <v>42553.681979166664</v>
      </c>
      <c r="T1395" s="8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1"/>
        <v>122.13333333333334</v>
      </c>
      <c r="P139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8">
        <f t="shared" si="129"/>
        <v>42752.144976851851</v>
      </c>
      <c r="T1396" s="8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1"/>
        <v>111.88571428571427</v>
      </c>
      <c r="P139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8">
        <f t="shared" si="129"/>
        <v>42719.90834490741</v>
      </c>
      <c r="T1397" s="8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1"/>
        <v>107.3</v>
      </c>
      <c r="P1398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8">
        <f t="shared" si="129"/>
        <v>42018.99863425926</v>
      </c>
      <c r="T1398" s="8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1"/>
        <v>113.85000000000001</v>
      </c>
      <c r="P1399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8">
        <f t="shared" si="129"/>
        <v>42640.917939814812</v>
      </c>
      <c r="T1399" s="8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1"/>
        <v>109.68181818181819</v>
      </c>
      <c r="P1400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8">
        <f t="shared" si="129"/>
        <v>42526.874236111107</v>
      </c>
      <c r="T1400" s="8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1"/>
        <v>126.14444444444443</v>
      </c>
      <c r="P1401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8">
        <f t="shared" si="129"/>
        <v>41889.004317129627</v>
      </c>
      <c r="T1401" s="8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1"/>
        <v>167.42857142857144</v>
      </c>
      <c r="P1402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8">
        <f t="shared" si="129"/>
        <v>42498.341122685189</v>
      </c>
      <c r="T1402" s="8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1"/>
        <v>496.52000000000004</v>
      </c>
      <c r="P1403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8">
        <f t="shared" si="129"/>
        <v>41399.99622685185</v>
      </c>
      <c r="T1403" s="8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1"/>
        <v>109.16</v>
      </c>
      <c r="P1404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8">
        <f t="shared" si="129"/>
        <v>42065.053368055553</v>
      </c>
      <c r="T1404" s="8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1"/>
        <v>102.57499999999999</v>
      </c>
      <c r="P1405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8">
        <f t="shared" si="129"/>
        <v>41451.062905092593</v>
      </c>
      <c r="T1405" s="8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1"/>
        <v>1.6620689655172414</v>
      </c>
      <c r="P140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8">
        <f t="shared" si="129"/>
        <v>42032.510243055556</v>
      </c>
      <c r="T1406" s="8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1"/>
        <v>0.42</v>
      </c>
      <c r="P140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8">
        <f t="shared" si="129"/>
        <v>41941.680567129632</v>
      </c>
      <c r="T1407" s="8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1"/>
        <v>0.125</v>
      </c>
      <c r="P1408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8">
        <f t="shared" si="129"/>
        <v>42297.432951388888</v>
      </c>
      <c r="T1408" s="8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1"/>
        <v>0.5</v>
      </c>
      <c r="P1409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8">
        <f t="shared" si="129"/>
        <v>41838.536782407406</v>
      </c>
      <c r="T1409" s="8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1"/>
        <v>7.1999999999999993</v>
      </c>
      <c r="P1410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8">
        <f t="shared" si="129"/>
        <v>42291.872175925921</v>
      </c>
      <c r="T1410" s="8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1"/>
        <v>0</v>
      </c>
      <c r="P1411" t="e">
        <f t="shared" ref="P1411:P1474" si="132">E1411/L1411</f>
        <v>#DIV/0!</v>
      </c>
      <c r="Q1411" t="str">
        <f t="shared" ref="Q1411:Q1474" si="133">LEFT(N1411, SEARCH("/",N1411,1)-1)</f>
        <v>publishing</v>
      </c>
      <c r="R1411" t="str">
        <f t="shared" ref="R1411:R1474" si="134">RIGHT(N1411,LEN(N1411)-FIND("/",N1411))</f>
        <v>translations</v>
      </c>
      <c r="S1411" s="8">
        <f t="shared" ref="S1411:S1474" si="135">(((J1411/60)/60)/24)+DATE(1970,1,1)</f>
        <v>41945.133506944447</v>
      </c>
      <c r="T1411" s="8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1"/>
        <v>1.6666666666666666E-2</v>
      </c>
      <c r="P1412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8">
        <f t="shared" si="135"/>
        <v>42479.318518518514</v>
      </c>
      <c r="T1412" s="8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ref="O1413:O1476" si="137">E1413/D1413*100</f>
        <v>0.23333333333333336</v>
      </c>
      <c r="P1413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8">
        <f t="shared" si="135"/>
        <v>42013.059027777781</v>
      </c>
      <c r="T1413" s="8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7"/>
        <v>4.5714285714285712</v>
      </c>
      <c r="P1414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8">
        <f t="shared" si="135"/>
        <v>41947.063645833332</v>
      </c>
      <c r="T1414" s="8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7"/>
        <v>5</v>
      </c>
      <c r="P1415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8">
        <f t="shared" si="135"/>
        <v>42360.437152777777</v>
      </c>
      <c r="T1415" s="8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7"/>
        <v>0.2</v>
      </c>
      <c r="P141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8">
        <f t="shared" si="135"/>
        <v>42708.25309027778</v>
      </c>
      <c r="T1416" s="8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7"/>
        <v>18.181818181818183</v>
      </c>
      <c r="P141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8">
        <f t="shared" si="135"/>
        <v>42192.675821759258</v>
      </c>
      <c r="T1417" s="8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7"/>
        <v>0</v>
      </c>
      <c r="P1418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8">
        <f t="shared" si="135"/>
        <v>42299.926145833335</v>
      </c>
      <c r="T1418" s="8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7"/>
        <v>1.2222222222222223</v>
      </c>
      <c r="P1419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8">
        <f t="shared" si="135"/>
        <v>42232.15016203704</v>
      </c>
      <c r="T1419" s="8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7"/>
        <v>0.2</v>
      </c>
      <c r="P1420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8">
        <f t="shared" si="135"/>
        <v>42395.456412037034</v>
      </c>
      <c r="T1420" s="8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7"/>
        <v>7.0634920634920633</v>
      </c>
      <c r="P1421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8">
        <f t="shared" si="135"/>
        <v>42622.456238425926</v>
      </c>
      <c r="T1421" s="8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7"/>
        <v>2.7272727272727271</v>
      </c>
      <c r="P1422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8">
        <f t="shared" si="135"/>
        <v>42524.667662037042</v>
      </c>
      <c r="T1422" s="8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7"/>
        <v>0.1</v>
      </c>
      <c r="P1423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8">
        <f t="shared" si="135"/>
        <v>42013.915613425925</v>
      </c>
      <c r="T1423" s="8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7"/>
        <v>0.104</v>
      </c>
      <c r="P1424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8">
        <f t="shared" si="135"/>
        <v>42604.239629629628</v>
      </c>
      <c r="T1424" s="8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7"/>
        <v>0.33333333333333337</v>
      </c>
      <c r="P1425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8">
        <f t="shared" si="135"/>
        <v>42340.360312500001</v>
      </c>
      <c r="T1425" s="8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7"/>
        <v>20.36</v>
      </c>
      <c r="P142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8">
        <f t="shared" si="135"/>
        <v>42676.717615740738</v>
      </c>
      <c r="T1426" s="8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7"/>
        <v>0</v>
      </c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8">
        <f t="shared" si="135"/>
        <v>42093.131469907406</v>
      </c>
      <c r="T1427" s="8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7"/>
        <v>0</v>
      </c>
      <c r="P1428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8">
        <f t="shared" si="135"/>
        <v>42180.390277777777</v>
      </c>
      <c r="T1428" s="8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7"/>
        <v>8.3800000000000008</v>
      </c>
      <c r="P1429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8">
        <f t="shared" si="135"/>
        <v>42601.851678240739</v>
      </c>
      <c r="T1429" s="8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7"/>
        <v>4.5</v>
      </c>
      <c r="P1430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8">
        <f t="shared" si="135"/>
        <v>42432.379826388889</v>
      </c>
      <c r="T1430" s="8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7"/>
        <v>0</v>
      </c>
      <c r="P1431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8">
        <f t="shared" si="135"/>
        <v>42074.060671296291</v>
      </c>
      <c r="T1431" s="8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7"/>
        <v>8.06</v>
      </c>
      <c r="P1432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8">
        <f t="shared" si="135"/>
        <v>41961.813518518517</v>
      </c>
      <c r="T1432" s="8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7"/>
        <v>31.94705882352941</v>
      </c>
      <c r="P1433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8">
        <f t="shared" si="135"/>
        <v>42304.210833333331</v>
      </c>
      <c r="T1433" s="8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7"/>
        <v>0</v>
      </c>
      <c r="P1434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8">
        <f t="shared" si="135"/>
        <v>42175.780416666668</v>
      </c>
      <c r="T1434" s="8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7"/>
        <v>6.708333333333333</v>
      </c>
      <c r="P1435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8">
        <f t="shared" si="135"/>
        <v>42673.625868055555</v>
      </c>
      <c r="T1435" s="8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7"/>
        <v>9.9878048780487809</v>
      </c>
      <c r="P143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8">
        <f t="shared" si="135"/>
        <v>42142.767106481479</v>
      </c>
      <c r="T1436" s="8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7"/>
        <v>0.1</v>
      </c>
      <c r="P143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8">
        <f t="shared" si="135"/>
        <v>42258.780324074076</v>
      </c>
      <c r="T1437" s="8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7"/>
        <v>0.77</v>
      </c>
      <c r="P1438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8">
        <f t="shared" si="135"/>
        <v>42391.35019675926</v>
      </c>
      <c r="T1438" s="8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7"/>
        <v>26.900000000000002</v>
      </c>
      <c r="P1439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8">
        <f t="shared" si="135"/>
        <v>41796.531701388885</v>
      </c>
      <c r="T1439" s="8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7"/>
        <v>3</v>
      </c>
      <c r="P1440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8">
        <f t="shared" si="135"/>
        <v>42457.871516203704</v>
      </c>
      <c r="T1440" s="8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7"/>
        <v>6.6055045871559637</v>
      </c>
      <c r="P1441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8">
        <f t="shared" si="135"/>
        <v>42040.829872685179</v>
      </c>
      <c r="T1441" s="8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7"/>
        <v>7.6923076923076927E-3</v>
      </c>
      <c r="P1442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8">
        <f t="shared" si="135"/>
        <v>42486.748414351852</v>
      </c>
      <c r="T1442" s="8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7"/>
        <v>1.1222222222222222</v>
      </c>
      <c r="P1443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8">
        <f t="shared" si="135"/>
        <v>42198.765844907408</v>
      </c>
      <c r="T1443" s="8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7"/>
        <v>0</v>
      </c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8">
        <f t="shared" si="135"/>
        <v>42485.64534722222</v>
      </c>
      <c r="T1444" s="8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7"/>
        <v>0</v>
      </c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8">
        <f t="shared" si="135"/>
        <v>42707.926030092596</v>
      </c>
      <c r="T1445" s="8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7"/>
        <v>0</v>
      </c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8">
        <f t="shared" si="135"/>
        <v>42199.873402777783</v>
      </c>
      <c r="T1446" s="8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7"/>
        <v>0</v>
      </c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8">
        <f t="shared" si="135"/>
        <v>42139.542303240742</v>
      </c>
      <c r="T1447" s="8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7"/>
        <v>0</v>
      </c>
      <c r="P1448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8">
        <f t="shared" si="135"/>
        <v>42461.447662037041</v>
      </c>
      <c r="T1448" s="8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7"/>
        <v>1.4999999999999999E-2</v>
      </c>
      <c r="P1449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8">
        <f t="shared" si="135"/>
        <v>42529.730717592596</v>
      </c>
      <c r="T1449" s="8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7"/>
        <v>0</v>
      </c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8">
        <f t="shared" si="135"/>
        <v>42115.936550925922</v>
      </c>
      <c r="T1450" s="8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7"/>
        <v>0</v>
      </c>
      <c r="P1451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8">
        <f t="shared" si="135"/>
        <v>42086.811400462961</v>
      </c>
      <c r="T1451" s="8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7"/>
        <v>1E-3</v>
      </c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8">
        <f t="shared" si="135"/>
        <v>42390.171261574069</v>
      </c>
      <c r="T1452" s="8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7"/>
        <v>1.0554089709762533E-2</v>
      </c>
      <c r="P1453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8">
        <f t="shared" si="135"/>
        <v>41931.959016203706</v>
      </c>
      <c r="T1453" s="8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7"/>
        <v>0</v>
      </c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8">
        <f t="shared" si="135"/>
        <v>41818.703275462962</v>
      </c>
      <c r="T1454" s="8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7"/>
        <v>0</v>
      </c>
      <c r="P1455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8">
        <f t="shared" si="135"/>
        <v>42795.696145833332</v>
      </c>
      <c r="T1455" s="8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7"/>
        <v>0.85714285714285721</v>
      </c>
      <c r="P145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8">
        <f t="shared" si="135"/>
        <v>42463.866666666669</v>
      </c>
      <c r="T1456" s="8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7"/>
        <v>10.5</v>
      </c>
      <c r="P145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8">
        <f t="shared" si="135"/>
        <v>41832.672685185185</v>
      </c>
      <c r="T1457" s="8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7"/>
        <v>2.9000000000000004</v>
      </c>
      <c r="P1458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8">
        <f t="shared" si="135"/>
        <v>42708.668576388889</v>
      </c>
      <c r="T1458" s="8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7"/>
        <v>0</v>
      </c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8">
        <f t="shared" si="135"/>
        <v>42289.89634259259</v>
      </c>
      <c r="T1459" s="8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7"/>
        <v>0</v>
      </c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8">
        <f t="shared" si="135"/>
        <v>41831.705555555556</v>
      </c>
      <c r="T1460" s="8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7"/>
        <v>0</v>
      </c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8">
        <f t="shared" si="135"/>
        <v>42312.204814814817</v>
      </c>
      <c r="T1461" s="8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7"/>
        <v>0</v>
      </c>
      <c r="P1462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8">
        <f t="shared" si="135"/>
        <v>41915.896967592591</v>
      </c>
      <c r="T1462" s="8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7"/>
        <v>101.24459999999999</v>
      </c>
      <c r="P1463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8">
        <f t="shared" si="135"/>
        <v>41899.645300925928</v>
      </c>
      <c r="T1463" s="8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7"/>
        <v>108.5175</v>
      </c>
      <c r="P1464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8">
        <f t="shared" si="135"/>
        <v>41344.662858796299</v>
      </c>
      <c r="T1464" s="8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7"/>
        <v>147.66666666666666</v>
      </c>
      <c r="P1465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8">
        <f t="shared" si="135"/>
        <v>41326.911319444444</v>
      </c>
      <c r="T1465" s="8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7"/>
        <v>163.19999999999999</v>
      </c>
      <c r="P146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8">
        <f t="shared" si="135"/>
        <v>41291.661550925928</v>
      </c>
      <c r="T1466" s="8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7"/>
        <v>456.41449999999998</v>
      </c>
      <c r="P146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8">
        <f t="shared" si="135"/>
        <v>40959.734398148146</v>
      </c>
      <c r="T1467" s="8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7"/>
        <v>107.87731249999999</v>
      </c>
      <c r="P1468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8">
        <f t="shared" si="135"/>
        <v>42340.172060185185</v>
      </c>
      <c r="T1468" s="8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7"/>
        <v>115.08</v>
      </c>
      <c r="P1469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8">
        <f t="shared" si="135"/>
        <v>40933.80190972222</v>
      </c>
      <c r="T1469" s="8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7"/>
        <v>102.36842105263158</v>
      </c>
      <c r="P1470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8">
        <f t="shared" si="135"/>
        <v>40646.014456018522</v>
      </c>
      <c r="T1470" s="8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7"/>
        <v>108.42485875706214</v>
      </c>
      <c r="P1471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8">
        <f t="shared" si="135"/>
        <v>41290.598483796297</v>
      </c>
      <c r="T1471" s="8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7"/>
        <v>125.13333333333334</v>
      </c>
      <c r="P1472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8">
        <f t="shared" si="135"/>
        <v>41250.827118055553</v>
      </c>
      <c r="T1472" s="8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7"/>
        <v>103.840625</v>
      </c>
      <c r="P1473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8">
        <f t="shared" si="135"/>
        <v>42073.957569444443</v>
      </c>
      <c r="T1473" s="8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7"/>
        <v>138.70400000000001</v>
      </c>
      <c r="P1474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8">
        <f t="shared" si="135"/>
        <v>41533.542858796296</v>
      </c>
      <c r="T1474" s="8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7"/>
        <v>120.51600000000001</v>
      </c>
      <c r="P1475">
        <f t="shared" ref="P1475:P1538" si="138">E1475/L1475</f>
        <v>38.462553191489363</v>
      </c>
      <c r="Q1475" t="str">
        <f t="shared" ref="Q1475:Q1538" si="139">LEFT(N1475, SEARCH("/",N1475,1)-1)</f>
        <v>publishing</v>
      </c>
      <c r="R1475" t="str">
        <f t="shared" ref="R1475:R1538" si="140">RIGHT(N1475,LEN(N1475)-FIND("/",N1475))</f>
        <v>radio &amp; podcasts</v>
      </c>
      <c r="S1475" s="8">
        <f t="shared" ref="S1475:S1538" si="141">(((J1475/60)/60)/24)+DATE(1970,1,1)</f>
        <v>40939.979618055557</v>
      </c>
      <c r="T1475" s="8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7"/>
        <v>112.26666666666667</v>
      </c>
      <c r="P147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8">
        <f t="shared" si="141"/>
        <v>41500.727916666663</v>
      </c>
      <c r="T1476" s="8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ref="O1477:O1540" si="143">E1477/D1477*100</f>
        <v>188.66966666666667</v>
      </c>
      <c r="P147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8">
        <f t="shared" si="141"/>
        <v>41960.722951388889</v>
      </c>
      <c r="T1477" s="8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3"/>
        <v>661.55466666666666</v>
      </c>
      <c r="P1478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8">
        <f t="shared" si="141"/>
        <v>40766.041921296295</v>
      </c>
      <c r="T1478" s="8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3"/>
        <v>111.31</v>
      </c>
      <c r="P1479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8">
        <f t="shared" si="141"/>
        <v>40840.615787037037</v>
      </c>
      <c r="T1479" s="8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3"/>
        <v>1181.6142199999999</v>
      </c>
      <c r="P1480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8">
        <f t="shared" si="141"/>
        <v>41394.871678240743</v>
      </c>
      <c r="T1480" s="8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3"/>
        <v>137.375</v>
      </c>
      <c r="P1481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8">
        <f t="shared" si="141"/>
        <v>41754.745243055557</v>
      </c>
      <c r="T1481" s="8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3"/>
        <v>117.04040000000001</v>
      </c>
      <c r="P1482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8">
        <f t="shared" si="141"/>
        <v>41464.934016203704</v>
      </c>
      <c r="T1482" s="8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3"/>
        <v>2.1</v>
      </c>
      <c r="P1483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8">
        <f t="shared" si="141"/>
        <v>41550.922974537039</v>
      </c>
      <c r="T1483" s="8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3"/>
        <v>0.1</v>
      </c>
      <c r="P1484">
        <f t="shared" si="138"/>
        <v>5</v>
      </c>
      <c r="Q1484" t="str">
        <f t="shared" si="139"/>
        <v>publishing</v>
      </c>
      <c r="R1484" t="str">
        <f t="shared" si="140"/>
        <v>fiction</v>
      </c>
      <c r="S1484" s="8">
        <f t="shared" si="141"/>
        <v>41136.85805555556</v>
      </c>
      <c r="T1484" s="8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3"/>
        <v>0.7142857142857143</v>
      </c>
      <c r="P1485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8">
        <f t="shared" si="141"/>
        <v>42548.192997685182</v>
      </c>
      <c r="T1485" s="8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3"/>
        <v>0</v>
      </c>
      <c r="P148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8">
        <f t="shared" si="141"/>
        <v>41053.200960648144</v>
      </c>
      <c r="T1486" s="8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3"/>
        <v>2.2388059701492535</v>
      </c>
      <c r="P148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8">
        <f t="shared" si="141"/>
        <v>42130.795983796299</v>
      </c>
      <c r="T1487" s="8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3"/>
        <v>0.24</v>
      </c>
      <c r="P1488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8">
        <f t="shared" si="141"/>
        <v>42032.168530092589</v>
      </c>
      <c r="T1488" s="8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3"/>
        <v>0</v>
      </c>
      <c r="P1489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8">
        <f t="shared" si="141"/>
        <v>42554.917488425926</v>
      </c>
      <c r="T1489" s="8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3"/>
        <v>2.4</v>
      </c>
      <c r="P1490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8">
        <f t="shared" si="141"/>
        <v>41614.563194444447</v>
      </c>
      <c r="T1490" s="8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3"/>
        <v>0</v>
      </c>
      <c r="P1491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8">
        <f t="shared" si="141"/>
        <v>41198.611712962964</v>
      </c>
      <c r="T1491" s="8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3"/>
        <v>30.862068965517242</v>
      </c>
      <c r="P1492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8">
        <f t="shared" si="141"/>
        <v>41520.561041666668</v>
      </c>
      <c r="T1492" s="8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3"/>
        <v>8.3333333333333321</v>
      </c>
      <c r="P1493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8">
        <f t="shared" si="141"/>
        <v>41991.713460648149</v>
      </c>
      <c r="T1493" s="8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3"/>
        <v>0.75</v>
      </c>
      <c r="P1494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8">
        <f t="shared" si="141"/>
        <v>40682.884791666671</v>
      </c>
      <c r="T1494" s="8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3"/>
        <v>0</v>
      </c>
      <c r="P1495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8">
        <f t="shared" si="141"/>
        <v>41411.866608796299</v>
      </c>
      <c r="T1495" s="8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3"/>
        <v>8.9</v>
      </c>
      <c r="P149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8">
        <f t="shared" si="141"/>
        <v>42067.722372685181</v>
      </c>
      <c r="T1496" s="8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3"/>
        <v>0</v>
      </c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8">
        <f t="shared" si="141"/>
        <v>40752.789710648147</v>
      </c>
      <c r="T1497" s="8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3"/>
        <v>0</v>
      </c>
      <c r="P1498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8">
        <f t="shared" si="141"/>
        <v>41838.475219907406</v>
      </c>
      <c r="T1498" s="8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3"/>
        <v>6.6666666666666671E-3</v>
      </c>
      <c r="P1499">
        <f t="shared" si="138"/>
        <v>1</v>
      </c>
      <c r="Q1499" t="str">
        <f t="shared" si="139"/>
        <v>publishing</v>
      </c>
      <c r="R1499" t="str">
        <f t="shared" si="140"/>
        <v>fiction</v>
      </c>
      <c r="S1499" s="8">
        <f t="shared" si="141"/>
        <v>41444.64261574074</v>
      </c>
      <c r="T1499" s="8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3"/>
        <v>1.9</v>
      </c>
      <c r="P1500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8">
        <f t="shared" si="141"/>
        <v>41840.983541666668</v>
      </c>
      <c r="T1500" s="8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3"/>
        <v>0.25</v>
      </c>
      <c r="P1501">
        <f t="shared" si="138"/>
        <v>5</v>
      </c>
      <c r="Q1501" t="str">
        <f t="shared" si="139"/>
        <v>publishing</v>
      </c>
      <c r="R1501" t="str">
        <f t="shared" si="140"/>
        <v>fiction</v>
      </c>
      <c r="S1501" s="8">
        <f t="shared" si="141"/>
        <v>42527.007326388892</v>
      </c>
      <c r="T1501" s="8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3"/>
        <v>25.035714285714285</v>
      </c>
      <c r="P1502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8">
        <f t="shared" si="141"/>
        <v>41365.904594907406</v>
      </c>
      <c r="T1502" s="8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3"/>
        <v>166.33076923076925</v>
      </c>
      <c r="P1503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8">
        <f t="shared" si="141"/>
        <v>42163.583599537036</v>
      </c>
      <c r="T1503" s="8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3"/>
        <v>101.44545454545455</v>
      </c>
      <c r="P1504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8">
        <f t="shared" si="141"/>
        <v>42426.542592592596</v>
      </c>
      <c r="T1504" s="8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3"/>
        <v>107.89146666666667</v>
      </c>
      <c r="P1505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8">
        <f t="shared" si="141"/>
        <v>42606.347233796296</v>
      </c>
      <c r="T1505" s="8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3"/>
        <v>277.93846153846158</v>
      </c>
      <c r="P150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8">
        <f t="shared" si="141"/>
        <v>41772.657685185186</v>
      </c>
      <c r="T1506" s="8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3"/>
        <v>103.58125</v>
      </c>
      <c r="P150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8">
        <f t="shared" si="141"/>
        <v>42414.44332175926</v>
      </c>
      <c r="T1507" s="8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3"/>
        <v>111.4</v>
      </c>
      <c r="P1508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8">
        <f t="shared" si="141"/>
        <v>41814.785925925928</v>
      </c>
      <c r="T1508" s="8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3"/>
        <v>215</v>
      </c>
      <c r="P1509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8">
        <f t="shared" si="141"/>
        <v>40254.450335648151</v>
      </c>
      <c r="T1509" s="8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3"/>
        <v>110.76216216216217</v>
      </c>
      <c r="P1510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8">
        <f t="shared" si="141"/>
        <v>41786.614363425928</v>
      </c>
      <c r="T1510" s="8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3"/>
        <v>123.64125714285714</v>
      </c>
      <c r="P1511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8">
        <f t="shared" si="141"/>
        <v>42751.533391203702</v>
      </c>
      <c r="T1511" s="8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3"/>
        <v>101.03500000000001</v>
      </c>
      <c r="P1512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8">
        <f t="shared" si="141"/>
        <v>41809.385162037033</v>
      </c>
      <c r="T1512" s="8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3"/>
        <v>111.79285714285714</v>
      </c>
      <c r="P1513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8">
        <f t="shared" si="141"/>
        <v>42296.583379629628</v>
      </c>
      <c r="T1513" s="8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3"/>
        <v>558.7714285714286</v>
      </c>
      <c r="P1514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8">
        <f t="shared" si="141"/>
        <v>42741.684479166666</v>
      </c>
      <c r="T1514" s="8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3"/>
        <v>150.01875000000001</v>
      </c>
      <c r="P1515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8">
        <f t="shared" si="141"/>
        <v>41806.637337962966</v>
      </c>
      <c r="T1515" s="8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3"/>
        <v>106.476</v>
      </c>
      <c r="P151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8">
        <f t="shared" si="141"/>
        <v>42234.597685185188</v>
      </c>
      <c r="T1516" s="8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3"/>
        <v>157.18899999999999</v>
      </c>
      <c r="P151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8">
        <f t="shared" si="141"/>
        <v>42415.253437499996</v>
      </c>
      <c r="T1517" s="8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3"/>
        <v>108.65882352941176</v>
      </c>
      <c r="P1518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8">
        <f t="shared" si="141"/>
        <v>42619.466342592597</v>
      </c>
      <c r="T1518" s="8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3"/>
        <v>161.97999999999999</v>
      </c>
      <c r="P1519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8">
        <f t="shared" si="141"/>
        <v>41948.56658564815</v>
      </c>
      <c r="T1519" s="8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3"/>
        <v>205.36666666666665</v>
      </c>
      <c r="P1520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8">
        <f t="shared" si="141"/>
        <v>41760.8200462963</v>
      </c>
      <c r="T1520" s="8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3"/>
        <v>103.36388888888889</v>
      </c>
      <c r="P1521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8">
        <f t="shared" si="141"/>
        <v>41782.741701388892</v>
      </c>
      <c r="T1521" s="8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3"/>
        <v>103.47222222222223</v>
      </c>
      <c r="P1522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8">
        <f t="shared" si="141"/>
        <v>41955.857789351852</v>
      </c>
      <c r="T1522" s="8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3"/>
        <v>106.81333333333333</v>
      </c>
      <c r="P1523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8">
        <f t="shared" si="141"/>
        <v>42493.167719907404</v>
      </c>
      <c r="T1523" s="8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3"/>
        <v>138.96574712643678</v>
      </c>
      <c r="P1524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8">
        <f t="shared" si="141"/>
        <v>41899.830312500002</v>
      </c>
      <c r="T1524" s="8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3"/>
        <v>124.84324324324325</v>
      </c>
      <c r="P1525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8">
        <f t="shared" si="141"/>
        <v>41964.751342592594</v>
      </c>
      <c r="T1525" s="8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3"/>
        <v>206.99999999999997</v>
      </c>
      <c r="P152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8">
        <f t="shared" si="141"/>
        <v>42756.501041666663</v>
      </c>
      <c r="T1526" s="8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3"/>
        <v>174.00576923076923</v>
      </c>
      <c r="P152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8">
        <f t="shared" si="141"/>
        <v>42570.702986111108</v>
      </c>
      <c r="T1527" s="8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3"/>
        <v>120.32608695652173</v>
      </c>
      <c r="P1528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8">
        <f t="shared" si="141"/>
        <v>42339.276006944448</v>
      </c>
      <c r="T1528" s="8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3"/>
        <v>110.44428571428573</v>
      </c>
      <c r="P1529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8">
        <f t="shared" si="141"/>
        <v>42780.600532407407</v>
      </c>
      <c r="T1529" s="8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3"/>
        <v>281.56666666666666</v>
      </c>
      <c r="P1530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8">
        <f t="shared" si="141"/>
        <v>42736.732893518521</v>
      </c>
      <c r="T1530" s="8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3"/>
        <v>100.67894736842105</v>
      </c>
      <c r="P1531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8">
        <f t="shared" si="141"/>
        <v>42052.628703703704</v>
      </c>
      <c r="T1531" s="8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3"/>
        <v>134.82571428571427</v>
      </c>
      <c r="P1532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8">
        <f t="shared" si="141"/>
        <v>42275.767303240747</v>
      </c>
      <c r="T1532" s="8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3"/>
        <v>175.95744680851064</v>
      </c>
      <c r="P1533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8">
        <f t="shared" si="141"/>
        <v>41941.802384259259</v>
      </c>
      <c r="T1533" s="8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3"/>
        <v>484.02000000000004</v>
      </c>
      <c r="P1534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8">
        <f t="shared" si="141"/>
        <v>42391.475289351853</v>
      </c>
      <c r="T1534" s="8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3"/>
        <v>145.14000000000001</v>
      </c>
      <c r="P1535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8">
        <f t="shared" si="141"/>
        <v>42443.00204861111</v>
      </c>
      <c r="T1535" s="8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3"/>
        <v>417.73333333333335</v>
      </c>
      <c r="P153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8">
        <f t="shared" si="141"/>
        <v>42221.67432870371</v>
      </c>
      <c r="T1536" s="8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3"/>
        <v>132.42499999999998</v>
      </c>
      <c r="P153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8">
        <f t="shared" si="141"/>
        <v>42484.829062500001</v>
      </c>
      <c r="T1537" s="8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3"/>
        <v>250.30841666666666</v>
      </c>
      <c r="P1538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8">
        <f t="shared" si="141"/>
        <v>42213.802199074074</v>
      </c>
      <c r="T1538" s="8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3"/>
        <v>179.9</v>
      </c>
      <c r="P1539">
        <f t="shared" ref="P1539:P1602" si="144">E1539/L1539</f>
        <v>96.375</v>
      </c>
      <c r="Q1539" t="str">
        <f t="shared" ref="Q1539:Q1602" si="145">LEFT(N1539, SEARCH("/",N1539,1)-1)</f>
        <v>photography</v>
      </c>
      <c r="R1539" t="str">
        <f t="shared" ref="R1539:R1602" si="146">RIGHT(N1539,LEN(N1539)-FIND("/",N1539))</f>
        <v>photobooks</v>
      </c>
      <c r="S1539" s="8">
        <f t="shared" ref="S1539:S1602" si="147">(((J1539/60)/60)/24)+DATE(1970,1,1)</f>
        <v>42552.315127314811</v>
      </c>
      <c r="T1539" s="8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3"/>
        <v>102.62857142857142</v>
      </c>
      <c r="P1540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8">
        <f t="shared" si="147"/>
        <v>41981.782060185185</v>
      </c>
      <c r="T1540" s="8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ref="O1541:O1604" si="149">E1541/D1541*100</f>
        <v>135.98609999999999</v>
      </c>
      <c r="P1541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8">
        <f t="shared" si="147"/>
        <v>42705.919201388882</v>
      </c>
      <c r="T1541" s="8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9"/>
        <v>117.86666666666667</v>
      </c>
      <c r="P1542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8">
        <f t="shared" si="147"/>
        <v>41939.00712962963</v>
      </c>
      <c r="T1542" s="8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9"/>
        <v>3.3333333333333333E-2</v>
      </c>
      <c r="P1543">
        <f t="shared" si="144"/>
        <v>3</v>
      </c>
      <c r="Q1543" t="str">
        <f t="shared" si="145"/>
        <v>photography</v>
      </c>
      <c r="R1543" t="str">
        <f t="shared" si="146"/>
        <v>nature</v>
      </c>
      <c r="S1543" s="8">
        <f t="shared" si="147"/>
        <v>41974.712245370371</v>
      </c>
      <c r="T1543" s="8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9"/>
        <v>4</v>
      </c>
      <c r="P1544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8">
        <f t="shared" si="147"/>
        <v>42170.996527777781</v>
      </c>
      <c r="T1544" s="8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9"/>
        <v>0.44444444444444442</v>
      </c>
      <c r="P1545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8">
        <f t="shared" si="147"/>
        <v>41935.509652777779</v>
      </c>
      <c r="T1545" s="8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9"/>
        <v>0</v>
      </c>
      <c r="P154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8">
        <f t="shared" si="147"/>
        <v>42053.051203703704</v>
      </c>
      <c r="T1546" s="8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9"/>
        <v>3.3333333333333333E-2</v>
      </c>
      <c r="P154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8">
        <f t="shared" si="147"/>
        <v>42031.884652777779</v>
      </c>
      <c r="T1547" s="8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9"/>
        <v>28.9</v>
      </c>
      <c r="P1548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8">
        <f t="shared" si="147"/>
        <v>41839.212951388887</v>
      </c>
      <c r="T1548" s="8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9"/>
        <v>0</v>
      </c>
      <c r="P1549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8">
        <f t="shared" si="147"/>
        <v>42782.426875000005</v>
      </c>
      <c r="T1549" s="8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9"/>
        <v>8.5714285714285712</v>
      </c>
      <c r="P1550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8">
        <f t="shared" si="147"/>
        <v>42286.88217592593</v>
      </c>
      <c r="T1550" s="8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9"/>
        <v>34</v>
      </c>
      <c r="P1551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8">
        <f t="shared" si="147"/>
        <v>42281.136099537034</v>
      </c>
      <c r="T1551" s="8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9"/>
        <v>13.466666666666665</v>
      </c>
      <c r="P1552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8">
        <f t="shared" si="147"/>
        <v>42472.449467592596</v>
      </c>
      <c r="T1552" s="8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9"/>
        <v>0</v>
      </c>
      <c r="P1553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8">
        <f t="shared" si="147"/>
        <v>42121.824525462958</v>
      </c>
      <c r="T1553" s="8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9"/>
        <v>49.186046511627907</v>
      </c>
      <c r="P1554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8">
        <f t="shared" si="147"/>
        <v>41892.688750000001</v>
      </c>
      <c r="T1554" s="8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9"/>
        <v>0</v>
      </c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8">
        <f t="shared" si="147"/>
        <v>42219.282951388886</v>
      </c>
      <c r="T1555" s="8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9"/>
        <v>0</v>
      </c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8">
        <f t="shared" si="147"/>
        <v>42188.252199074079</v>
      </c>
      <c r="T1556" s="8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9"/>
        <v>0</v>
      </c>
      <c r="P155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8">
        <f t="shared" si="147"/>
        <v>42241.613796296297</v>
      </c>
      <c r="T1557" s="8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9"/>
        <v>45.133333333333333</v>
      </c>
      <c r="P1558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8">
        <f t="shared" si="147"/>
        <v>42525.153055555551</v>
      </c>
      <c r="T1558" s="8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9"/>
        <v>4</v>
      </c>
      <c r="P1559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8">
        <f t="shared" si="147"/>
        <v>41871.65315972222</v>
      </c>
      <c r="T1559" s="8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9"/>
        <v>4.666666666666667</v>
      </c>
      <c r="P1560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8">
        <f t="shared" si="147"/>
        <v>42185.397673611107</v>
      </c>
      <c r="T1560" s="8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9"/>
        <v>0.33333333333333337</v>
      </c>
      <c r="P1561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8">
        <f t="shared" si="147"/>
        <v>42108.05322916666</v>
      </c>
      <c r="T1561" s="8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9"/>
        <v>3.7600000000000002</v>
      </c>
      <c r="P1562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8">
        <f t="shared" si="147"/>
        <v>41936.020752314813</v>
      </c>
      <c r="T1562" s="8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9"/>
        <v>0.67</v>
      </c>
      <c r="P1563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8">
        <f t="shared" si="147"/>
        <v>41555.041701388887</v>
      </c>
      <c r="T1563" s="8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9"/>
        <v>0</v>
      </c>
      <c r="P1564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8">
        <f t="shared" si="147"/>
        <v>40079.566157407404</v>
      </c>
      <c r="T1564" s="8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9"/>
        <v>1.4166666666666665</v>
      </c>
      <c r="P1565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8">
        <f t="shared" si="147"/>
        <v>41652.742488425924</v>
      </c>
      <c r="T1565" s="8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9"/>
        <v>0.1</v>
      </c>
      <c r="P156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8">
        <f t="shared" si="147"/>
        <v>42121.367002314815</v>
      </c>
      <c r="T1566" s="8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9"/>
        <v>2.5</v>
      </c>
      <c r="P156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8">
        <f t="shared" si="147"/>
        <v>40672.729872685188</v>
      </c>
      <c r="T1567" s="8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9"/>
        <v>21.25</v>
      </c>
      <c r="P1568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8">
        <f t="shared" si="147"/>
        <v>42549.916712962964</v>
      </c>
      <c r="T1568" s="8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9"/>
        <v>4.117647058823529</v>
      </c>
      <c r="P1569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8">
        <f t="shared" si="147"/>
        <v>41671.936863425923</v>
      </c>
      <c r="T1569" s="8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9"/>
        <v>13.639999999999999</v>
      </c>
      <c r="P1570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8">
        <f t="shared" si="147"/>
        <v>41962.062326388885</v>
      </c>
      <c r="T1570" s="8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9"/>
        <v>0</v>
      </c>
      <c r="P1571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8">
        <f t="shared" si="147"/>
        <v>41389.679560185185</v>
      </c>
      <c r="T1571" s="8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9"/>
        <v>41.4</v>
      </c>
      <c r="P1572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8">
        <f t="shared" si="147"/>
        <v>42438.813449074078</v>
      </c>
      <c r="T1572" s="8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9"/>
        <v>0.66115702479338845</v>
      </c>
      <c r="P1573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8">
        <f t="shared" si="147"/>
        <v>42144.769479166673</v>
      </c>
      <c r="T1573" s="8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9"/>
        <v>5</v>
      </c>
      <c r="P1574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8">
        <f t="shared" si="147"/>
        <v>42404.033090277779</v>
      </c>
      <c r="T1574" s="8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9"/>
        <v>2.4777777777777779</v>
      </c>
      <c r="P1575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8">
        <f t="shared" si="147"/>
        <v>42786.000023148154</v>
      </c>
      <c r="T1575" s="8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9"/>
        <v>5.0599999999999996</v>
      </c>
      <c r="P157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8">
        <f t="shared" si="147"/>
        <v>42017.927418981482</v>
      </c>
      <c r="T1576" s="8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9"/>
        <v>22.91</v>
      </c>
      <c r="P157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8">
        <f t="shared" si="147"/>
        <v>41799.524259259262</v>
      </c>
      <c r="T1577" s="8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9"/>
        <v>13</v>
      </c>
      <c r="P1578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8">
        <f t="shared" si="147"/>
        <v>42140.879259259258</v>
      </c>
      <c r="T1578" s="8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9"/>
        <v>0.54999999999999993</v>
      </c>
      <c r="P1579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8">
        <f t="shared" si="147"/>
        <v>41054.847777777781</v>
      </c>
      <c r="T1579" s="8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9"/>
        <v>10.806536636794938</v>
      </c>
      <c r="P1580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8">
        <f t="shared" si="147"/>
        <v>40399.065868055557</v>
      </c>
      <c r="T1580" s="8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9"/>
        <v>0.84008400840084008</v>
      </c>
      <c r="P1581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8">
        <f t="shared" si="147"/>
        <v>41481.996423611112</v>
      </c>
      <c r="T1581" s="8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9"/>
        <v>0</v>
      </c>
      <c r="P1582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8">
        <f t="shared" si="147"/>
        <v>40990.050069444449</v>
      </c>
      <c r="T1582" s="8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9"/>
        <v>0.5</v>
      </c>
      <c r="P1583">
        <f t="shared" si="144"/>
        <v>5</v>
      </c>
      <c r="Q1583" t="str">
        <f t="shared" si="145"/>
        <v>photography</v>
      </c>
      <c r="R1583" t="str">
        <f t="shared" si="146"/>
        <v>places</v>
      </c>
      <c r="S1583" s="8">
        <f t="shared" si="147"/>
        <v>42325.448958333334</v>
      </c>
      <c r="T1583" s="8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9"/>
        <v>9.3000000000000007</v>
      </c>
      <c r="P1584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8">
        <f t="shared" si="147"/>
        <v>42246.789965277778</v>
      </c>
      <c r="T1584" s="8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9"/>
        <v>7.4999999999999997E-2</v>
      </c>
      <c r="P1585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8">
        <f t="shared" si="147"/>
        <v>41877.904988425929</v>
      </c>
      <c r="T1585" s="8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9"/>
        <v>0</v>
      </c>
      <c r="P158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8">
        <f t="shared" si="147"/>
        <v>41779.649317129632</v>
      </c>
      <c r="T1586" s="8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9"/>
        <v>79</v>
      </c>
      <c r="P158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8">
        <f t="shared" si="147"/>
        <v>42707.895462962959</v>
      </c>
      <c r="T1587" s="8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9"/>
        <v>0</v>
      </c>
      <c r="P1588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8">
        <f t="shared" si="147"/>
        <v>42069.104421296302</v>
      </c>
      <c r="T1588" s="8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9"/>
        <v>1.3333333333333334E-2</v>
      </c>
      <c r="P1589">
        <f t="shared" si="144"/>
        <v>1</v>
      </c>
      <c r="Q1589" t="str">
        <f t="shared" si="145"/>
        <v>photography</v>
      </c>
      <c r="R1589" t="str">
        <f t="shared" si="146"/>
        <v>places</v>
      </c>
      <c r="S1589" s="8">
        <f t="shared" si="147"/>
        <v>41956.950983796298</v>
      </c>
      <c r="T1589" s="8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9"/>
        <v>0</v>
      </c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8">
        <f t="shared" si="147"/>
        <v>42005.24998842593</v>
      </c>
      <c r="T1590" s="8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9"/>
        <v>0</v>
      </c>
      <c r="P1591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8">
        <f t="shared" si="147"/>
        <v>42256.984791666662</v>
      </c>
      <c r="T1591" s="8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9"/>
        <v>1.7000000000000002</v>
      </c>
      <c r="P1592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8">
        <f t="shared" si="147"/>
        <v>42240.857222222221</v>
      </c>
      <c r="T1592" s="8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9"/>
        <v>29.228571428571428</v>
      </c>
      <c r="P1593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8">
        <f t="shared" si="147"/>
        <v>42433.726168981477</v>
      </c>
      <c r="T1593" s="8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9"/>
        <v>0</v>
      </c>
      <c r="P1594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8">
        <f t="shared" si="147"/>
        <v>42046.072743055556</v>
      </c>
      <c r="T1594" s="8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9"/>
        <v>1.3636363636363637E-2</v>
      </c>
      <c r="P1595">
        <f t="shared" si="144"/>
        <v>1</v>
      </c>
      <c r="Q1595" t="str">
        <f t="shared" si="145"/>
        <v>photography</v>
      </c>
      <c r="R1595" t="str">
        <f t="shared" si="146"/>
        <v>places</v>
      </c>
      <c r="S1595" s="8">
        <f t="shared" si="147"/>
        <v>42033.845543981486</v>
      </c>
      <c r="T1595" s="8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9"/>
        <v>20.5</v>
      </c>
      <c r="P159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8">
        <f t="shared" si="147"/>
        <v>42445.712754629625</v>
      </c>
      <c r="T1596" s="8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9"/>
        <v>0.27999999999999997</v>
      </c>
      <c r="P159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8">
        <f t="shared" si="147"/>
        <v>41780.050092592595</v>
      </c>
      <c r="T1597" s="8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9"/>
        <v>2.3076923076923079</v>
      </c>
      <c r="P1598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8">
        <f t="shared" si="147"/>
        <v>41941.430196759262</v>
      </c>
      <c r="T1598" s="8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9"/>
        <v>0</v>
      </c>
      <c r="P1599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8">
        <f t="shared" si="147"/>
        <v>42603.354131944448</v>
      </c>
      <c r="T1599" s="8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9"/>
        <v>0.125</v>
      </c>
      <c r="P1600">
        <f t="shared" si="144"/>
        <v>1</v>
      </c>
      <c r="Q1600" t="str">
        <f t="shared" si="145"/>
        <v>photography</v>
      </c>
      <c r="R1600" t="str">
        <f t="shared" si="146"/>
        <v>places</v>
      </c>
      <c r="S1600" s="8">
        <f t="shared" si="147"/>
        <v>42151.667337962965</v>
      </c>
      <c r="T1600" s="8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9"/>
        <v>0</v>
      </c>
      <c r="P1601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8">
        <f t="shared" si="147"/>
        <v>42438.53907407407</v>
      </c>
      <c r="T1601" s="8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9"/>
        <v>7.3400000000000007</v>
      </c>
      <c r="P1602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8">
        <f t="shared" si="147"/>
        <v>41791.057314814818</v>
      </c>
      <c r="T1602" s="8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49"/>
        <v>108.2492</v>
      </c>
      <c r="P1603">
        <f t="shared" ref="P1603:P1666" si="150">E1603/L1603</f>
        <v>48.325535714285714</v>
      </c>
      <c r="Q1603" t="str">
        <f t="shared" ref="Q1603:Q1666" si="151">LEFT(N1603, SEARCH("/",N1603,1)-1)</f>
        <v>music</v>
      </c>
      <c r="R1603" t="str">
        <f t="shared" ref="R1603:R1666" si="152">RIGHT(N1603,LEN(N1603)-FIND("/",N1603))</f>
        <v>rock</v>
      </c>
      <c r="S1603" s="8">
        <f t="shared" ref="S1603:S1666" si="153">(((J1603/60)/60)/24)+DATE(1970,1,1)</f>
        <v>40638.092974537038</v>
      </c>
      <c r="T1603" s="8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49"/>
        <v>100.16666666666667</v>
      </c>
      <c r="P1604">
        <f t="shared" si="150"/>
        <v>46.953125</v>
      </c>
      <c r="Q1604" t="str">
        <f t="shared" si="151"/>
        <v>music</v>
      </c>
      <c r="R1604" t="str">
        <f t="shared" si="152"/>
        <v>rock</v>
      </c>
      <c r="S1604" s="8">
        <f t="shared" si="153"/>
        <v>40788.297650462962</v>
      </c>
      <c r="T1604" s="8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ref="O1605:O1668" si="155">E1605/D1605*100</f>
        <v>100.03299999999999</v>
      </c>
      <c r="P1605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8">
        <f t="shared" si="153"/>
        <v>40876.169664351852</v>
      </c>
      <c r="T1605" s="8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5"/>
        <v>122.10714285714286</v>
      </c>
      <c r="P160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8">
        <f t="shared" si="153"/>
        <v>40945.845312500001</v>
      </c>
      <c r="T1606" s="8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5"/>
        <v>100.69333333333334</v>
      </c>
      <c r="P160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8">
        <f t="shared" si="153"/>
        <v>40747.012881944444</v>
      </c>
      <c r="T1607" s="8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5"/>
        <v>101.004125</v>
      </c>
      <c r="P1608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8">
        <f t="shared" si="153"/>
        <v>40536.111550925925</v>
      </c>
      <c r="T1608" s="8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5"/>
        <v>145.11000000000001</v>
      </c>
      <c r="P1609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8">
        <f t="shared" si="153"/>
        <v>41053.80846064815</v>
      </c>
      <c r="T1609" s="8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5"/>
        <v>101.25</v>
      </c>
      <c r="P1610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8">
        <f t="shared" si="153"/>
        <v>41607.83085648148</v>
      </c>
      <c r="T1610" s="8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5"/>
        <v>118.33333333333333</v>
      </c>
      <c r="P1611">
        <f t="shared" si="150"/>
        <v>443.75</v>
      </c>
      <c r="Q1611" t="str">
        <f t="shared" si="151"/>
        <v>music</v>
      </c>
      <c r="R1611" t="str">
        <f t="shared" si="152"/>
        <v>rock</v>
      </c>
      <c r="S1611" s="8">
        <f t="shared" si="153"/>
        <v>40796.001261574071</v>
      </c>
      <c r="T1611" s="8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5"/>
        <v>271.85000000000002</v>
      </c>
      <c r="P1612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8">
        <f t="shared" si="153"/>
        <v>41228.924884259257</v>
      </c>
      <c r="T1612" s="8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5"/>
        <v>125.125</v>
      </c>
      <c r="P1613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8">
        <f t="shared" si="153"/>
        <v>41409.00037037037</v>
      </c>
      <c r="T1613" s="8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5"/>
        <v>110.00000000000001</v>
      </c>
      <c r="P1614">
        <f t="shared" si="150"/>
        <v>50</v>
      </c>
      <c r="Q1614" t="str">
        <f t="shared" si="151"/>
        <v>music</v>
      </c>
      <c r="R1614" t="str">
        <f t="shared" si="152"/>
        <v>rock</v>
      </c>
      <c r="S1614" s="8">
        <f t="shared" si="153"/>
        <v>41246.874814814815</v>
      </c>
      <c r="T1614" s="8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5"/>
        <v>101.49999999999999</v>
      </c>
      <c r="P1615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8">
        <f t="shared" si="153"/>
        <v>41082.069467592592</v>
      </c>
      <c r="T1615" s="8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5"/>
        <v>102.69999999999999</v>
      </c>
      <c r="P161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8">
        <f t="shared" si="153"/>
        <v>41794.981122685182</v>
      </c>
      <c r="T1616" s="8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5"/>
        <v>114.12500000000001</v>
      </c>
      <c r="P161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8">
        <f t="shared" si="153"/>
        <v>40845.050879629627</v>
      </c>
      <c r="T1617" s="8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5"/>
        <v>104.2</v>
      </c>
      <c r="P1618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8">
        <f t="shared" si="153"/>
        <v>41194.715520833335</v>
      </c>
      <c r="T1618" s="8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5"/>
        <v>145.85714285714286</v>
      </c>
      <c r="P1619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8">
        <f t="shared" si="153"/>
        <v>41546.664212962962</v>
      </c>
      <c r="T1619" s="8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5"/>
        <v>105.06666666666666</v>
      </c>
      <c r="P1620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8">
        <f t="shared" si="153"/>
        <v>41301.654340277775</v>
      </c>
      <c r="T1620" s="8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5"/>
        <v>133.33333333333331</v>
      </c>
      <c r="P1621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8">
        <f t="shared" si="153"/>
        <v>41876.18618055556</v>
      </c>
      <c r="T1621" s="8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5"/>
        <v>112.99999999999999</v>
      </c>
      <c r="P1622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8">
        <f t="shared" si="153"/>
        <v>41321.339583333334</v>
      </c>
      <c r="T1622" s="8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5"/>
        <v>121.2</v>
      </c>
      <c r="P1623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8">
        <f t="shared" si="153"/>
        <v>41003.60665509259</v>
      </c>
      <c r="T1623" s="8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5"/>
        <v>101.72463768115942</v>
      </c>
      <c r="P1624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8">
        <f t="shared" si="153"/>
        <v>41950.29483796296</v>
      </c>
      <c r="T1624" s="8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5"/>
        <v>101.06666666666666</v>
      </c>
      <c r="P1625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8">
        <f t="shared" si="153"/>
        <v>41453.688530092593</v>
      </c>
      <c r="T1625" s="8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5"/>
        <v>118</v>
      </c>
      <c r="P1626">
        <f t="shared" si="150"/>
        <v>47.2</v>
      </c>
      <c r="Q1626" t="str">
        <f t="shared" si="151"/>
        <v>music</v>
      </c>
      <c r="R1626" t="str">
        <f t="shared" si="152"/>
        <v>rock</v>
      </c>
      <c r="S1626" s="8">
        <f t="shared" si="153"/>
        <v>41243.367303240739</v>
      </c>
      <c r="T1626" s="8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5"/>
        <v>155.33333333333331</v>
      </c>
      <c r="P162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8">
        <f t="shared" si="153"/>
        <v>41135.699687500004</v>
      </c>
      <c r="T1627" s="8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5"/>
        <v>101.18750000000001</v>
      </c>
      <c r="P1628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8">
        <f t="shared" si="153"/>
        <v>41579.847997685189</v>
      </c>
      <c r="T1628" s="8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5"/>
        <v>117</v>
      </c>
      <c r="P1629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8">
        <f t="shared" si="153"/>
        <v>41205.707048611112</v>
      </c>
      <c r="T1629" s="8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5"/>
        <v>100.925</v>
      </c>
      <c r="P1630">
        <f t="shared" si="150"/>
        <v>45.875</v>
      </c>
      <c r="Q1630" t="str">
        <f t="shared" si="151"/>
        <v>music</v>
      </c>
      <c r="R1630" t="str">
        <f t="shared" si="152"/>
        <v>rock</v>
      </c>
      <c r="S1630" s="8">
        <f t="shared" si="153"/>
        <v>41774.737060185187</v>
      </c>
      <c r="T1630" s="8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5"/>
        <v>103.66666666666666</v>
      </c>
      <c r="P1631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8">
        <f t="shared" si="153"/>
        <v>41645.867280092592</v>
      </c>
      <c r="T1631" s="8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5"/>
        <v>265.25</v>
      </c>
      <c r="P1632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8">
        <f t="shared" si="153"/>
        <v>40939.837673611109</v>
      </c>
      <c r="T1632" s="8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5"/>
        <v>155.91</v>
      </c>
      <c r="P1633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8">
        <f t="shared" si="153"/>
        <v>41164.859502314815</v>
      </c>
      <c r="T1633" s="8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5"/>
        <v>101.62500000000001</v>
      </c>
      <c r="P1634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8">
        <f t="shared" si="153"/>
        <v>40750.340902777774</v>
      </c>
      <c r="T1634" s="8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5"/>
        <v>100</v>
      </c>
      <c r="P1635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8">
        <f t="shared" si="153"/>
        <v>40896.883750000001</v>
      </c>
      <c r="T1635" s="8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5"/>
        <v>100.49999999999999</v>
      </c>
      <c r="P1636">
        <f t="shared" si="150"/>
        <v>62.8125</v>
      </c>
      <c r="Q1636" t="str">
        <f t="shared" si="151"/>
        <v>music</v>
      </c>
      <c r="R1636" t="str">
        <f t="shared" si="152"/>
        <v>rock</v>
      </c>
      <c r="S1636" s="8">
        <f t="shared" si="153"/>
        <v>40658.189826388887</v>
      </c>
      <c r="T1636" s="8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5"/>
        <v>125.29999999999998</v>
      </c>
      <c r="P163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8">
        <f t="shared" si="153"/>
        <v>42502.868761574078</v>
      </c>
      <c r="T1637" s="8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5"/>
        <v>103.55555555555556</v>
      </c>
      <c r="P1638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8">
        <f t="shared" si="153"/>
        <v>40663.08666666667</v>
      </c>
      <c r="T1638" s="8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5"/>
        <v>103.8</v>
      </c>
      <c r="P1639">
        <f t="shared" si="150"/>
        <v>34.6</v>
      </c>
      <c r="Q1639" t="str">
        <f t="shared" si="151"/>
        <v>music</v>
      </c>
      <c r="R1639" t="str">
        <f t="shared" si="152"/>
        <v>rock</v>
      </c>
      <c r="S1639" s="8">
        <f t="shared" si="153"/>
        <v>40122.751620370371</v>
      </c>
      <c r="T1639" s="8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5"/>
        <v>105</v>
      </c>
      <c r="P1640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8">
        <f t="shared" si="153"/>
        <v>41288.68712962963</v>
      </c>
      <c r="T1640" s="8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5"/>
        <v>100</v>
      </c>
      <c r="P1641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8">
        <f t="shared" si="153"/>
        <v>40941.652372685188</v>
      </c>
      <c r="T1641" s="8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5"/>
        <v>169.86</v>
      </c>
      <c r="P1642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8">
        <f t="shared" si="153"/>
        <v>40379.23096064815</v>
      </c>
      <c r="T1642" s="8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5"/>
        <v>101.4</v>
      </c>
      <c r="P1643">
        <f t="shared" si="150"/>
        <v>97.5</v>
      </c>
      <c r="Q1643" t="str">
        <f t="shared" si="151"/>
        <v>music</v>
      </c>
      <c r="R1643" t="str">
        <f t="shared" si="152"/>
        <v>pop</v>
      </c>
      <c r="S1643" s="8">
        <f t="shared" si="153"/>
        <v>41962.596574074079</v>
      </c>
      <c r="T1643" s="8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5"/>
        <v>100</v>
      </c>
      <c r="P1644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8">
        <f t="shared" si="153"/>
        <v>40688.024618055555</v>
      </c>
      <c r="T1644" s="8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5"/>
        <v>124.70000000000002</v>
      </c>
      <c r="P1645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8">
        <f t="shared" si="153"/>
        <v>41146.824212962965</v>
      </c>
      <c r="T1645" s="8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5"/>
        <v>109.5</v>
      </c>
      <c r="P1646">
        <f t="shared" si="150"/>
        <v>85.546875</v>
      </c>
      <c r="Q1646" t="str">
        <f t="shared" si="151"/>
        <v>music</v>
      </c>
      <c r="R1646" t="str">
        <f t="shared" si="152"/>
        <v>pop</v>
      </c>
      <c r="S1646" s="8">
        <f t="shared" si="153"/>
        <v>41175.05972222222</v>
      </c>
      <c r="T1646" s="8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5"/>
        <v>110.80000000000001</v>
      </c>
      <c r="P1647">
        <f t="shared" si="150"/>
        <v>554</v>
      </c>
      <c r="Q1647" t="str">
        <f t="shared" si="151"/>
        <v>music</v>
      </c>
      <c r="R1647" t="str">
        <f t="shared" si="152"/>
        <v>pop</v>
      </c>
      <c r="S1647" s="8">
        <f t="shared" si="153"/>
        <v>41521.617361111108</v>
      </c>
      <c r="T1647" s="8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5"/>
        <v>110.2</v>
      </c>
      <c r="P1648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8">
        <f t="shared" si="153"/>
        <v>41833.450266203705</v>
      </c>
      <c r="T1648" s="8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5"/>
        <v>104.71999999999998</v>
      </c>
      <c r="P1649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8">
        <f t="shared" si="153"/>
        <v>41039.409456018519</v>
      </c>
      <c r="T1649" s="8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5"/>
        <v>125.26086956521738</v>
      </c>
      <c r="P1650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8">
        <f t="shared" si="153"/>
        <v>40592.704652777778</v>
      </c>
      <c r="T1650" s="8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5"/>
        <v>100.58763157894737</v>
      </c>
      <c r="P1651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8">
        <f t="shared" si="153"/>
        <v>41737.684664351851</v>
      </c>
      <c r="T1651" s="8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5"/>
        <v>141.55000000000001</v>
      </c>
      <c r="P1652">
        <f t="shared" si="150"/>
        <v>88.46875</v>
      </c>
      <c r="Q1652" t="str">
        <f t="shared" si="151"/>
        <v>music</v>
      </c>
      <c r="R1652" t="str">
        <f t="shared" si="152"/>
        <v>pop</v>
      </c>
      <c r="S1652" s="8">
        <f t="shared" si="153"/>
        <v>41526.435613425929</v>
      </c>
      <c r="T1652" s="8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5"/>
        <v>100.75</v>
      </c>
      <c r="P1653">
        <f t="shared" si="150"/>
        <v>100.75</v>
      </c>
      <c r="Q1653" t="str">
        <f t="shared" si="151"/>
        <v>music</v>
      </c>
      <c r="R1653" t="str">
        <f t="shared" si="152"/>
        <v>pop</v>
      </c>
      <c r="S1653" s="8">
        <f t="shared" si="153"/>
        <v>40625.900694444441</v>
      </c>
      <c r="T1653" s="8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5"/>
        <v>100.66666666666666</v>
      </c>
      <c r="P1654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8">
        <f t="shared" si="153"/>
        <v>41572.492974537039</v>
      </c>
      <c r="T1654" s="8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5"/>
        <v>174.2304</v>
      </c>
      <c r="P1655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8">
        <f t="shared" si="153"/>
        <v>40626.834444444445</v>
      </c>
      <c r="T1655" s="8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5"/>
        <v>119.90909090909089</v>
      </c>
      <c r="P165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8">
        <f t="shared" si="153"/>
        <v>40987.890740740739</v>
      </c>
      <c r="T1656" s="8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5"/>
        <v>142.86666666666667</v>
      </c>
      <c r="P165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8">
        <f t="shared" si="153"/>
        <v>40974.791898148149</v>
      </c>
      <c r="T1657" s="8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5"/>
        <v>100.33493333333334</v>
      </c>
      <c r="P1658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8">
        <f t="shared" si="153"/>
        <v>41226.928842592592</v>
      </c>
      <c r="T1658" s="8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5"/>
        <v>104.93380000000001</v>
      </c>
      <c r="P1659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8">
        <f t="shared" si="153"/>
        <v>41023.782037037039</v>
      </c>
      <c r="T1659" s="8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5"/>
        <v>132.23333333333335</v>
      </c>
      <c r="P1660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8">
        <f t="shared" si="153"/>
        <v>41223.22184027778</v>
      </c>
      <c r="T1660" s="8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5"/>
        <v>112.79999999999998</v>
      </c>
      <c r="P1661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8">
        <f t="shared" si="153"/>
        <v>41596.913437499999</v>
      </c>
      <c r="T1661" s="8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5"/>
        <v>1253.75</v>
      </c>
      <c r="P1662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8">
        <f t="shared" si="153"/>
        <v>42459.693865740745</v>
      </c>
      <c r="T1662" s="8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5"/>
        <v>102.50632911392405</v>
      </c>
      <c r="P1663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8">
        <f t="shared" si="153"/>
        <v>42343.998043981483</v>
      </c>
      <c r="T1663" s="8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5"/>
        <v>102.6375</v>
      </c>
      <c r="P1664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8">
        <f t="shared" si="153"/>
        <v>40848.198333333334</v>
      </c>
      <c r="T1664" s="8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5"/>
        <v>108</v>
      </c>
      <c r="P1665">
        <f t="shared" si="150"/>
        <v>33.75</v>
      </c>
      <c r="Q1665" t="str">
        <f t="shared" si="151"/>
        <v>music</v>
      </c>
      <c r="R1665" t="str">
        <f t="shared" si="152"/>
        <v>pop</v>
      </c>
      <c r="S1665" s="8">
        <f t="shared" si="153"/>
        <v>42006.02207175926</v>
      </c>
      <c r="T1665" s="8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5"/>
        <v>122.40879999999999</v>
      </c>
      <c r="P166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8">
        <f t="shared" si="153"/>
        <v>40939.761782407404</v>
      </c>
      <c r="T1666" s="8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5"/>
        <v>119.45714285714286</v>
      </c>
      <c r="P1667">
        <f t="shared" ref="P1667:P1730" si="156">E1667/L1667</f>
        <v>44.956989247311824</v>
      </c>
      <c r="Q1667" t="str">
        <f t="shared" ref="Q1667:Q1730" si="157">LEFT(N1667, SEARCH("/",N1667,1)-1)</f>
        <v>music</v>
      </c>
      <c r="R1667" t="str">
        <f t="shared" ref="R1667:R1730" si="158">RIGHT(N1667,LEN(N1667)-FIND("/",N1667))</f>
        <v>pop</v>
      </c>
      <c r="S1667" s="8">
        <f t="shared" ref="S1667:S1730" si="159">(((J1667/60)/60)/24)+DATE(1970,1,1)</f>
        <v>40564.649456018517</v>
      </c>
      <c r="T1667" s="8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5"/>
        <v>160.88</v>
      </c>
      <c r="P1668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8">
        <f t="shared" si="159"/>
        <v>41331.253159722226</v>
      </c>
      <c r="T1668" s="8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ref="O1669:O1732" si="161">E1669/D1669*100</f>
        <v>126.85294117647059</v>
      </c>
      <c r="P1669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8">
        <f t="shared" si="159"/>
        <v>41682.0705787037</v>
      </c>
      <c r="T1669" s="8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1"/>
        <v>102.6375</v>
      </c>
      <c r="P1670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8">
        <f t="shared" si="159"/>
        <v>40845.14975694444</v>
      </c>
      <c r="T1670" s="8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1"/>
        <v>139.75</v>
      </c>
      <c r="P1671">
        <f t="shared" si="156"/>
        <v>53.75</v>
      </c>
      <c r="Q1671" t="str">
        <f t="shared" si="157"/>
        <v>music</v>
      </c>
      <c r="R1671" t="str">
        <f t="shared" si="158"/>
        <v>pop</v>
      </c>
      <c r="S1671" s="8">
        <f t="shared" si="159"/>
        <v>42461.885138888887</v>
      </c>
      <c r="T1671" s="8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1"/>
        <v>102.60000000000001</v>
      </c>
      <c r="P1672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8">
        <f t="shared" si="159"/>
        <v>40313.930543981485</v>
      </c>
      <c r="T1672" s="8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1"/>
        <v>100.67349999999999</v>
      </c>
      <c r="P1673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8">
        <f t="shared" si="159"/>
        <v>42553.54414351852</v>
      </c>
      <c r="T1673" s="8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1"/>
        <v>112.94117647058823</v>
      </c>
      <c r="P1674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8">
        <f t="shared" si="159"/>
        <v>41034.656597222223</v>
      </c>
      <c r="T1674" s="8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1"/>
        <v>128.09523809523807</v>
      </c>
      <c r="P1675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8">
        <f t="shared" si="159"/>
        <v>42039.878379629634</v>
      </c>
      <c r="T1675" s="8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1"/>
        <v>201.7</v>
      </c>
      <c r="P167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8">
        <f t="shared" si="159"/>
        <v>42569.605393518519</v>
      </c>
      <c r="T1676" s="8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1"/>
        <v>137.416</v>
      </c>
      <c r="P167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8">
        <f t="shared" si="159"/>
        <v>40802.733101851853</v>
      </c>
      <c r="T1677" s="8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1"/>
        <v>115.33333333333333</v>
      </c>
      <c r="P1678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8">
        <f t="shared" si="159"/>
        <v>40973.72623842593</v>
      </c>
      <c r="T1678" s="8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1"/>
        <v>111.66666666666667</v>
      </c>
      <c r="P1679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8">
        <f t="shared" si="159"/>
        <v>42416.407129629632</v>
      </c>
      <c r="T1679" s="8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1"/>
        <v>118.39999999999999</v>
      </c>
      <c r="P1680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8">
        <f t="shared" si="159"/>
        <v>41662.854988425926</v>
      </c>
      <c r="T1680" s="8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1"/>
        <v>175</v>
      </c>
      <c r="P1681">
        <f t="shared" si="156"/>
        <v>62.5</v>
      </c>
      <c r="Q1681" t="str">
        <f t="shared" si="157"/>
        <v>music</v>
      </c>
      <c r="R1681" t="str">
        <f t="shared" si="158"/>
        <v>pop</v>
      </c>
      <c r="S1681" s="8">
        <f t="shared" si="159"/>
        <v>40723.068807870368</v>
      </c>
      <c r="T1681" s="8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1"/>
        <v>117.5</v>
      </c>
      <c r="P1682">
        <f t="shared" si="156"/>
        <v>47</v>
      </c>
      <c r="Q1682" t="str">
        <f t="shared" si="157"/>
        <v>music</v>
      </c>
      <c r="R1682" t="str">
        <f t="shared" si="158"/>
        <v>pop</v>
      </c>
      <c r="S1682" s="8">
        <f t="shared" si="159"/>
        <v>41802.757719907408</v>
      </c>
      <c r="T1682" s="8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1"/>
        <v>101.42212307692309</v>
      </c>
      <c r="P1683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8">
        <f t="shared" si="159"/>
        <v>42774.121342592596</v>
      </c>
      <c r="T1683" s="8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1"/>
        <v>0</v>
      </c>
      <c r="P1684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8">
        <f t="shared" si="159"/>
        <v>42779.21365740741</v>
      </c>
      <c r="T1684" s="8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1"/>
        <v>21.714285714285715</v>
      </c>
      <c r="P1685">
        <f t="shared" si="156"/>
        <v>76</v>
      </c>
      <c r="Q1685" t="str">
        <f t="shared" si="157"/>
        <v>music</v>
      </c>
      <c r="R1685" t="str">
        <f t="shared" si="158"/>
        <v>faith</v>
      </c>
      <c r="S1685" s="8">
        <f t="shared" si="159"/>
        <v>42808.781689814816</v>
      </c>
      <c r="T1685" s="8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1"/>
        <v>109.125</v>
      </c>
      <c r="P168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8">
        <f t="shared" si="159"/>
        <v>42783.815289351856</v>
      </c>
      <c r="T1686" s="8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1"/>
        <v>102.85714285714285</v>
      </c>
      <c r="P1687">
        <f t="shared" si="156"/>
        <v>24</v>
      </c>
      <c r="Q1687" t="str">
        <f t="shared" si="157"/>
        <v>music</v>
      </c>
      <c r="R1687" t="str">
        <f t="shared" si="158"/>
        <v>faith</v>
      </c>
      <c r="S1687" s="8">
        <f t="shared" si="159"/>
        <v>42788.2502662037</v>
      </c>
      <c r="T1687" s="8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1"/>
        <v>0.36</v>
      </c>
      <c r="P1688">
        <f t="shared" si="156"/>
        <v>18</v>
      </c>
      <c r="Q1688" t="str">
        <f t="shared" si="157"/>
        <v>music</v>
      </c>
      <c r="R1688" t="str">
        <f t="shared" si="158"/>
        <v>faith</v>
      </c>
      <c r="S1688" s="8">
        <f t="shared" si="159"/>
        <v>42792.843969907408</v>
      </c>
      <c r="T1688" s="8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1"/>
        <v>31.25</v>
      </c>
      <c r="P1689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8">
        <f t="shared" si="159"/>
        <v>42802.046817129631</v>
      </c>
      <c r="T1689" s="8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1"/>
        <v>44.3</v>
      </c>
      <c r="P1690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8">
        <f t="shared" si="159"/>
        <v>42804.534652777773</v>
      </c>
      <c r="T1690" s="8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1"/>
        <v>100</v>
      </c>
      <c r="P1691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8">
        <f t="shared" si="159"/>
        <v>42780.942476851851</v>
      </c>
      <c r="T1691" s="8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1"/>
        <v>25.4</v>
      </c>
      <c r="P1692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8">
        <f t="shared" si="159"/>
        <v>42801.43104166667</v>
      </c>
      <c r="T1692" s="8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1"/>
        <v>33.473333333333329</v>
      </c>
      <c r="P1693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8">
        <f t="shared" si="159"/>
        <v>42795.701481481476</v>
      </c>
      <c r="T1693" s="8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1"/>
        <v>47.8</v>
      </c>
      <c r="P1694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8">
        <f t="shared" si="159"/>
        <v>42788.151238425926</v>
      </c>
      <c r="T1694" s="8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1"/>
        <v>9.3333333333333339</v>
      </c>
      <c r="P1695">
        <f t="shared" si="156"/>
        <v>35</v>
      </c>
      <c r="Q1695" t="str">
        <f t="shared" si="157"/>
        <v>music</v>
      </c>
      <c r="R1695" t="str">
        <f t="shared" si="158"/>
        <v>faith</v>
      </c>
      <c r="S1695" s="8">
        <f t="shared" si="159"/>
        <v>42803.920277777783</v>
      </c>
      <c r="T1695" s="8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1"/>
        <v>0.05</v>
      </c>
      <c r="P1696">
        <f t="shared" si="156"/>
        <v>5</v>
      </c>
      <c r="Q1696" t="str">
        <f t="shared" si="157"/>
        <v>music</v>
      </c>
      <c r="R1696" t="str">
        <f t="shared" si="158"/>
        <v>faith</v>
      </c>
      <c r="S1696" s="8">
        <f t="shared" si="159"/>
        <v>42791.669837962967</v>
      </c>
      <c r="T1696" s="8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1"/>
        <v>11.708333333333334</v>
      </c>
      <c r="P169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8">
        <f t="shared" si="159"/>
        <v>42801.031412037039</v>
      </c>
      <c r="T1697" s="8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1"/>
        <v>0</v>
      </c>
      <c r="P1698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8">
        <f t="shared" si="159"/>
        <v>42796.069571759261</v>
      </c>
      <c r="T1698" s="8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1"/>
        <v>20.208000000000002</v>
      </c>
      <c r="P1699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8">
        <f t="shared" si="159"/>
        <v>42805.032962962956</v>
      </c>
      <c r="T1699" s="8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1"/>
        <v>0</v>
      </c>
      <c r="P1700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8">
        <f t="shared" si="159"/>
        <v>42796.207870370374</v>
      </c>
      <c r="T1700" s="8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1"/>
        <v>4.2311459353574925</v>
      </c>
      <c r="P1701">
        <f t="shared" si="156"/>
        <v>54</v>
      </c>
      <c r="Q1701" t="str">
        <f t="shared" si="157"/>
        <v>music</v>
      </c>
      <c r="R1701" t="str">
        <f t="shared" si="158"/>
        <v>faith</v>
      </c>
      <c r="S1701" s="8">
        <f t="shared" si="159"/>
        <v>42806.863946759258</v>
      </c>
      <c r="T1701" s="8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1"/>
        <v>26.06</v>
      </c>
      <c r="P1702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8">
        <f t="shared" si="159"/>
        <v>42796.071643518517</v>
      </c>
      <c r="T1702" s="8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1"/>
        <v>0.19801980198019803</v>
      </c>
      <c r="P1703">
        <f t="shared" si="156"/>
        <v>5</v>
      </c>
      <c r="Q1703" t="str">
        <f t="shared" si="157"/>
        <v>music</v>
      </c>
      <c r="R1703" t="str">
        <f t="shared" si="158"/>
        <v>faith</v>
      </c>
      <c r="S1703" s="8">
        <f t="shared" si="159"/>
        <v>41989.664409722223</v>
      </c>
      <c r="T1703" s="8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1"/>
        <v>6.0606060606060606E-3</v>
      </c>
      <c r="P1704">
        <f t="shared" si="156"/>
        <v>1</v>
      </c>
      <c r="Q1704" t="str">
        <f t="shared" si="157"/>
        <v>music</v>
      </c>
      <c r="R1704" t="str">
        <f t="shared" si="158"/>
        <v>faith</v>
      </c>
      <c r="S1704" s="8">
        <f t="shared" si="159"/>
        <v>42063.869791666672</v>
      </c>
      <c r="T1704" s="8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1"/>
        <v>1.02</v>
      </c>
      <c r="P1705">
        <f t="shared" si="156"/>
        <v>25.5</v>
      </c>
      <c r="Q1705" t="str">
        <f t="shared" si="157"/>
        <v>music</v>
      </c>
      <c r="R1705" t="str">
        <f t="shared" si="158"/>
        <v>faith</v>
      </c>
      <c r="S1705" s="8">
        <f t="shared" si="159"/>
        <v>42187.281678240746</v>
      </c>
      <c r="T1705" s="8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1"/>
        <v>65.100000000000009</v>
      </c>
      <c r="P170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8">
        <f t="shared" si="159"/>
        <v>42021.139733796299</v>
      </c>
      <c r="T1706" s="8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1"/>
        <v>0</v>
      </c>
      <c r="P170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8">
        <f t="shared" si="159"/>
        <v>42245.016736111109</v>
      </c>
      <c r="T1707" s="8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1"/>
        <v>0</v>
      </c>
      <c r="P1708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8">
        <f t="shared" si="159"/>
        <v>42179.306388888886</v>
      </c>
      <c r="T1708" s="8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1"/>
        <v>9.74</v>
      </c>
      <c r="P1709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8">
        <f t="shared" si="159"/>
        <v>42427.721006944441</v>
      </c>
      <c r="T1709" s="8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1"/>
        <v>0</v>
      </c>
      <c r="P1710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8">
        <f t="shared" si="159"/>
        <v>42451.866967592592</v>
      </c>
      <c r="T1710" s="8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1"/>
        <v>4.8571428571428568</v>
      </c>
      <c r="P1711">
        <f t="shared" si="156"/>
        <v>21.25</v>
      </c>
      <c r="Q1711" t="str">
        <f t="shared" si="157"/>
        <v>music</v>
      </c>
      <c r="R1711" t="str">
        <f t="shared" si="158"/>
        <v>faith</v>
      </c>
      <c r="S1711" s="8">
        <f t="shared" si="159"/>
        <v>41841.56381944444</v>
      </c>
      <c r="T1711" s="8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1"/>
        <v>0.67999999999999994</v>
      </c>
      <c r="P1712">
        <f t="shared" si="156"/>
        <v>34</v>
      </c>
      <c r="Q1712" t="str">
        <f t="shared" si="157"/>
        <v>music</v>
      </c>
      <c r="R1712" t="str">
        <f t="shared" si="158"/>
        <v>faith</v>
      </c>
      <c r="S1712" s="8">
        <f t="shared" si="159"/>
        <v>42341.59129629629</v>
      </c>
      <c r="T1712" s="8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1"/>
        <v>10.5</v>
      </c>
      <c r="P1713">
        <f t="shared" si="156"/>
        <v>525</v>
      </c>
      <c r="Q1713" t="str">
        <f t="shared" si="157"/>
        <v>music</v>
      </c>
      <c r="R1713" t="str">
        <f t="shared" si="158"/>
        <v>faith</v>
      </c>
      <c r="S1713" s="8">
        <f t="shared" si="159"/>
        <v>41852.646226851852</v>
      </c>
      <c r="T1713" s="8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1"/>
        <v>0</v>
      </c>
      <c r="P1714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8">
        <f t="shared" si="159"/>
        <v>42125.913807870369</v>
      </c>
      <c r="T1714" s="8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1"/>
        <v>1.6666666666666667</v>
      </c>
      <c r="P1715">
        <f t="shared" si="156"/>
        <v>50</v>
      </c>
      <c r="Q1715" t="str">
        <f t="shared" si="157"/>
        <v>music</v>
      </c>
      <c r="R1715" t="str">
        <f t="shared" si="158"/>
        <v>faith</v>
      </c>
      <c r="S1715" s="8">
        <f t="shared" si="159"/>
        <v>41887.801064814819</v>
      </c>
      <c r="T1715" s="8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1"/>
        <v>7.8680000000000003</v>
      </c>
      <c r="P171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8">
        <f t="shared" si="159"/>
        <v>42095.918530092589</v>
      </c>
      <c r="T1716" s="8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1"/>
        <v>0.22</v>
      </c>
      <c r="P1717">
        <f t="shared" si="156"/>
        <v>5.5</v>
      </c>
      <c r="Q1717" t="str">
        <f t="shared" si="157"/>
        <v>music</v>
      </c>
      <c r="R1717" t="str">
        <f t="shared" si="158"/>
        <v>faith</v>
      </c>
      <c r="S1717" s="8">
        <f t="shared" si="159"/>
        <v>42064.217418981483</v>
      </c>
      <c r="T1717" s="8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1"/>
        <v>7.5</v>
      </c>
      <c r="P1718">
        <f t="shared" si="156"/>
        <v>50</v>
      </c>
      <c r="Q1718" t="str">
        <f t="shared" si="157"/>
        <v>music</v>
      </c>
      <c r="R1718" t="str">
        <f t="shared" si="158"/>
        <v>faith</v>
      </c>
      <c r="S1718" s="8">
        <f t="shared" si="159"/>
        <v>42673.577534722222</v>
      </c>
      <c r="T1718" s="8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1"/>
        <v>42.725880551301685</v>
      </c>
      <c r="P1719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8">
        <f t="shared" si="159"/>
        <v>42460.98192129629</v>
      </c>
      <c r="T1719" s="8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1"/>
        <v>0.2142857142857143</v>
      </c>
      <c r="P1720">
        <f t="shared" si="156"/>
        <v>37.5</v>
      </c>
      <c r="Q1720" t="str">
        <f t="shared" si="157"/>
        <v>music</v>
      </c>
      <c r="R1720" t="str">
        <f t="shared" si="158"/>
        <v>faith</v>
      </c>
      <c r="S1720" s="8">
        <f t="shared" si="159"/>
        <v>42460.610520833332</v>
      </c>
      <c r="T1720" s="8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1"/>
        <v>0.87500000000000011</v>
      </c>
      <c r="P1721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8">
        <f t="shared" si="159"/>
        <v>41869.534618055557</v>
      </c>
      <c r="T1721" s="8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1"/>
        <v>5.625</v>
      </c>
      <c r="P1722">
        <f t="shared" si="156"/>
        <v>28.125</v>
      </c>
      <c r="Q1722" t="str">
        <f t="shared" si="157"/>
        <v>music</v>
      </c>
      <c r="R1722" t="str">
        <f t="shared" si="158"/>
        <v>faith</v>
      </c>
      <c r="S1722" s="8">
        <f t="shared" si="159"/>
        <v>41922.783229166671</v>
      </c>
      <c r="T1722" s="8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1"/>
        <v>0</v>
      </c>
      <c r="P1723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8">
        <f t="shared" si="159"/>
        <v>42319.461377314816</v>
      </c>
      <c r="T1723" s="8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1"/>
        <v>3.4722222222222224E-2</v>
      </c>
      <c r="P1724">
        <f t="shared" si="156"/>
        <v>1</v>
      </c>
      <c r="Q1724" t="str">
        <f t="shared" si="157"/>
        <v>music</v>
      </c>
      <c r="R1724" t="str">
        <f t="shared" si="158"/>
        <v>faith</v>
      </c>
      <c r="S1724" s="8">
        <f t="shared" si="159"/>
        <v>42425.960983796293</v>
      </c>
      <c r="T1724" s="8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1"/>
        <v>6.5</v>
      </c>
      <c r="P1725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8">
        <f t="shared" si="159"/>
        <v>42129.82540509259</v>
      </c>
      <c r="T1725" s="8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1"/>
        <v>0.58333333333333337</v>
      </c>
      <c r="P1726">
        <f t="shared" si="156"/>
        <v>8.75</v>
      </c>
      <c r="Q1726" t="str">
        <f t="shared" si="157"/>
        <v>music</v>
      </c>
      <c r="R1726" t="str">
        <f t="shared" si="158"/>
        <v>faith</v>
      </c>
      <c r="S1726" s="8">
        <f t="shared" si="159"/>
        <v>41912.932430555556</v>
      </c>
      <c r="T1726" s="8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1"/>
        <v>10.181818181818182</v>
      </c>
      <c r="P172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8">
        <f t="shared" si="159"/>
        <v>41845.968159722222</v>
      </c>
      <c r="T1727" s="8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1"/>
        <v>33.784615384615385</v>
      </c>
      <c r="P1728">
        <f t="shared" si="156"/>
        <v>137.25</v>
      </c>
      <c r="Q1728" t="str">
        <f t="shared" si="157"/>
        <v>music</v>
      </c>
      <c r="R1728" t="str">
        <f t="shared" si="158"/>
        <v>faith</v>
      </c>
      <c r="S1728" s="8">
        <f t="shared" si="159"/>
        <v>41788.919722222221</v>
      </c>
      <c r="T1728" s="8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1"/>
        <v>3.3333333333333333E-2</v>
      </c>
      <c r="P1729">
        <f t="shared" si="156"/>
        <v>1</v>
      </c>
      <c r="Q1729" t="str">
        <f t="shared" si="157"/>
        <v>music</v>
      </c>
      <c r="R1729" t="str">
        <f t="shared" si="158"/>
        <v>faith</v>
      </c>
      <c r="S1729" s="8">
        <f t="shared" si="159"/>
        <v>42044.927974537044</v>
      </c>
      <c r="T1729" s="8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1"/>
        <v>68.400000000000006</v>
      </c>
      <c r="P1730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8">
        <f t="shared" si="159"/>
        <v>42268.625856481478</v>
      </c>
      <c r="T1730" s="8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1"/>
        <v>0</v>
      </c>
      <c r="P1731" t="e">
        <f t="shared" ref="P1731:P1794" si="162">E1731/L1731</f>
        <v>#DIV/0!</v>
      </c>
      <c r="Q1731" t="str">
        <f t="shared" ref="Q1731:Q1794" si="163">LEFT(N1731, SEARCH("/",N1731,1)-1)</f>
        <v>music</v>
      </c>
      <c r="R1731" t="str">
        <f t="shared" ref="R1731:R1794" si="164">RIGHT(N1731,LEN(N1731)-FIND("/",N1731))</f>
        <v>faith</v>
      </c>
      <c r="S1731" s="8">
        <f t="shared" ref="S1731:S1794" si="165">(((J1731/60)/60)/24)+DATE(1970,1,1)</f>
        <v>42471.052152777775</v>
      </c>
      <c r="T1731" s="8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1"/>
        <v>0</v>
      </c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8">
        <f t="shared" si="165"/>
        <v>42272.087766203709</v>
      </c>
      <c r="T1732" s="8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ref="O1733:O1796" si="167">E1733/D1733*100</f>
        <v>0</v>
      </c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8">
        <f t="shared" si="165"/>
        <v>42152.906851851847</v>
      </c>
      <c r="T1733" s="8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7"/>
        <v>0</v>
      </c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8">
        <f t="shared" si="165"/>
        <v>42325.683807870373</v>
      </c>
      <c r="T1734" s="8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7"/>
        <v>0</v>
      </c>
      <c r="P1735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8">
        <f t="shared" si="165"/>
        <v>42614.675625000003</v>
      </c>
      <c r="T1735" s="8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7"/>
        <v>2.2222222222222223E-2</v>
      </c>
      <c r="P1736">
        <f t="shared" si="162"/>
        <v>1</v>
      </c>
      <c r="Q1736" t="str">
        <f t="shared" si="163"/>
        <v>music</v>
      </c>
      <c r="R1736" t="str">
        <f t="shared" si="164"/>
        <v>faith</v>
      </c>
      <c r="S1736" s="8">
        <f t="shared" si="165"/>
        <v>42102.036527777775</v>
      </c>
      <c r="T1736" s="8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7"/>
        <v>11</v>
      </c>
      <c r="P1737">
        <f t="shared" si="162"/>
        <v>55</v>
      </c>
      <c r="Q1737" t="str">
        <f t="shared" si="163"/>
        <v>music</v>
      </c>
      <c r="R1737" t="str">
        <f t="shared" si="164"/>
        <v>faith</v>
      </c>
      <c r="S1737" s="8">
        <f t="shared" si="165"/>
        <v>42559.814178240747</v>
      </c>
      <c r="T1737" s="8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7"/>
        <v>0.73333333333333328</v>
      </c>
      <c r="P1738">
        <f t="shared" si="162"/>
        <v>22</v>
      </c>
      <c r="Q1738" t="str">
        <f t="shared" si="163"/>
        <v>music</v>
      </c>
      <c r="R1738" t="str">
        <f t="shared" si="164"/>
        <v>faith</v>
      </c>
      <c r="S1738" s="8">
        <f t="shared" si="165"/>
        <v>42286.861493055556</v>
      </c>
      <c r="T1738" s="8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7"/>
        <v>21.25</v>
      </c>
      <c r="P1739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8">
        <f t="shared" si="165"/>
        <v>42175.948981481488</v>
      </c>
      <c r="T1739" s="8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7"/>
        <v>0.4</v>
      </c>
      <c r="P1740">
        <f t="shared" si="162"/>
        <v>20</v>
      </c>
      <c r="Q1740" t="str">
        <f t="shared" si="163"/>
        <v>music</v>
      </c>
      <c r="R1740" t="str">
        <f t="shared" si="164"/>
        <v>faith</v>
      </c>
      <c r="S1740" s="8">
        <f t="shared" si="165"/>
        <v>41884.874328703707</v>
      </c>
      <c r="T1740" s="8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7"/>
        <v>0.1</v>
      </c>
      <c r="P1741">
        <f t="shared" si="162"/>
        <v>1</v>
      </c>
      <c r="Q1741" t="str">
        <f t="shared" si="163"/>
        <v>music</v>
      </c>
      <c r="R1741" t="str">
        <f t="shared" si="164"/>
        <v>faith</v>
      </c>
      <c r="S1741" s="8">
        <f t="shared" si="165"/>
        <v>42435.874212962968</v>
      </c>
      <c r="T1741" s="8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7"/>
        <v>0</v>
      </c>
      <c r="P1742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8">
        <f t="shared" si="165"/>
        <v>42171.817384259266</v>
      </c>
      <c r="T1742" s="8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7"/>
        <v>110.83333333333334</v>
      </c>
      <c r="P1743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8">
        <f t="shared" si="165"/>
        <v>42120.628136574072</v>
      </c>
      <c r="T1743" s="8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7"/>
        <v>108.74999999999999</v>
      </c>
      <c r="P1744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8">
        <f t="shared" si="165"/>
        <v>42710.876967592587</v>
      </c>
      <c r="T1744" s="8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7"/>
        <v>100.41666666666667</v>
      </c>
      <c r="P1745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8">
        <f t="shared" si="165"/>
        <v>42586.925636574073</v>
      </c>
      <c r="T1745" s="8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7"/>
        <v>118.45454545454545</v>
      </c>
      <c r="P174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8">
        <f t="shared" si="165"/>
        <v>42026.605057870373</v>
      </c>
      <c r="T1746" s="8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7"/>
        <v>114.01428571428571</v>
      </c>
      <c r="P174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8">
        <f t="shared" si="165"/>
        <v>42690.259699074071</v>
      </c>
      <c r="T1747" s="8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7"/>
        <v>148.10000000000002</v>
      </c>
      <c r="P1748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8">
        <f t="shared" si="165"/>
        <v>42668.176701388889</v>
      </c>
      <c r="T1748" s="8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7"/>
        <v>104.95555555555556</v>
      </c>
      <c r="P1749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8">
        <f t="shared" si="165"/>
        <v>42292.435532407413</v>
      </c>
      <c r="T1749" s="8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7"/>
        <v>129.94800000000001</v>
      </c>
      <c r="P1750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8">
        <f t="shared" si="165"/>
        <v>42219.950729166667</v>
      </c>
      <c r="T1750" s="8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7"/>
        <v>123.48756218905473</v>
      </c>
      <c r="P1751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8">
        <f t="shared" si="165"/>
        <v>42758.975937499999</v>
      </c>
      <c r="T1751" s="8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7"/>
        <v>201.62</v>
      </c>
      <c r="P1752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8">
        <f t="shared" si="165"/>
        <v>42454.836851851855</v>
      </c>
      <c r="T1752" s="8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7"/>
        <v>102.89999999999999</v>
      </c>
      <c r="P1753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8">
        <f t="shared" si="165"/>
        <v>42052.7815162037</v>
      </c>
      <c r="T1753" s="8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7"/>
        <v>260.16666666666663</v>
      </c>
      <c r="P1754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8">
        <f t="shared" si="165"/>
        <v>42627.253263888888</v>
      </c>
      <c r="T1754" s="8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7"/>
        <v>108</v>
      </c>
      <c r="P1755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8">
        <f t="shared" si="165"/>
        <v>42420.74962962963</v>
      </c>
      <c r="T1755" s="8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7"/>
        <v>110.52941176470587</v>
      </c>
      <c r="P175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8">
        <f t="shared" si="165"/>
        <v>42067.876770833333</v>
      </c>
      <c r="T1756" s="8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7"/>
        <v>120</v>
      </c>
      <c r="P175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8">
        <f t="shared" si="165"/>
        <v>42252.788900462961</v>
      </c>
      <c r="T1757" s="8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7"/>
        <v>102.82909090909091</v>
      </c>
      <c r="P1758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8">
        <f t="shared" si="165"/>
        <v>42571.167465277773</v>
      </c>
      <c r="T1758" s="8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7"/>
        <v>115.99999999999999</v>
      </c>
      <c r="P1759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8">
        <f t="shared" si="165"/>
        <v>42733.827349537038</v>
      </c>
      <c r="T1759" s="8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7"/>
        <v>114.7</v>
      </c>
      <c r="P1760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8">
        <f t="shared" si="165"/>
        <v>42505.955925925926</v>
      </c>
      <c r="T1760" s="8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7"/>
        <v>106.60000000000001</v>
      </c>
      <c r="P1761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8">
        <f t="shared" si="165"/>
        <v>42068.829039351855</v>
      </c>
      <c r="T1761" s="8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7"/>
        <v>165.44</v>
      </c>
      <c r="P1762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8">
        <f t="shared" si="165"/>
        <v>42405.67260416667</v>
      </c>
      <c r="T1762" s="8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7"/>
        <v>155</v>
      </c>
      <c r="P1763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8">
        <f t="shared" si="165"/>
        <v>42209.567824074074</v>
      </c>
      <c r="T1763" s="8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7"/>
        <v>885</v>
      </c>
      <c r="P1764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8">
        <f t="shared" si="165"/>
        <v>42410.982002314813</v>
      </c>
      <c r="T1764" s="8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7"/>
        <v>101.90833333333333</v>
      </c>
      <c r="P1765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8">
        <f t="shared" si="165"/>
        <v>42636.868518518517</v>
      </c>
      <c r="T1765" s="8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7"/>
        <v>19.600000000000001</v>
      </c>
      <c r="P176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8">
        <f t="shared" si="165"/>
        <v>41825.485868055555</v>
      </c>
      <c r="T1766" s="8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7"/>
        <v>59.467839999999995</v>
      </c>
      <c r="P176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8">
        <f t="shared" si="165"/>
        <v>41834.980462962965</v>
      </c>
      <c r="T1767" s="8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7"/>
        <v>0</v>
      </c>
      <c r="P1768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8">
        <f t="shared" si="165"/>
        <v>41855.859814814816</v>
      </c>
      <c r="T1768" s="8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7"/>
        <v>45.72</v>
      </c>
      <c r="P1769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8">
        <f t="shared" si="165"/>
        <v>41824.658379629633</v>
      </c>
      <c r="T1769" s="8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7"/>
        <v>3.74</v>
      </c>
      <c r="P1770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8">
        <f t="shared" si="165"/>
        <v>41849.560694444444</v>
      </c>
      <c r="T1770" s="8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7"/>
        <v>2.7025000000000001</v>
      </c>
      <c r="P1771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8">
        <f t="shared" si="165"/>
        <v>41987.818969907406</v>
      </c>
      <c r="T1771" s="8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7"/>
        <v>56.51428571428572</v>
      </c>
      <c r="P1772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8">
        <f t="shared" si="165"/>
        <v>41891.780023148152</v>
      </c>
      <c r="T1772" s="8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7"/>
        <v>21.30952380952381</v>
      </c>
      <c r="P1773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8">
        <f t="shared" si="165"/>
        <v>41905.979629629634</v>
      </c>
      <c r="T1773" s="8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7"/>
        <v>15.6</v>
      </c>
      <c r="P1774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8">
        <f t="shared" si="165"/>
        <v>41766.718009259261</v>
      </c>
      <c r="T1774" s="8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7"/>
        <v>6.2566666666666677</v>
      </c>
      <c r="P1775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8">
        <f t="shared" si="165"/>
        <v>41978.760393518518</v>
      </c>
      <c r="T1775" s="8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7"/>
        <v>45.92</v>
      </c>
      <c r="P177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8">
        <f t="shared" si="165"/>
        <v>41930.218657407408</v>
      </c>
      <c r="T1776" s="8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7"/>
        <v>65.101538461538468</v>
      </c>
      <c r="P177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8">
        <f t="shared" si="165"/>
        <v>41891.976388888892</v>
      </c>
      <c r="T1777" s="8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7"/>
        <v>6.7</v>
      </c>
      <c r="P1778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8">
        <f t="shared" si="165"/>
        <v>41905.95684027778</v>
      </c>
      <c r="T1778" s="8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7"/>
        <v>13.5625</v>
      </c>
      <c r="P1779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8">
        <f t="shared" si="165"/>
        <v>42025.357094907406</v>
      </c>
      <c r="T1779" s="8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7"/>
        <v>1.9900000000000002</v>
      </c>
      <c r="P1780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8">
        <f t="shared" si="165"/>
        <v>42045.86336805555</v>
      </c>
      <c r="T1780" s="8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7"/>
        <v>36.236363636363642</v>
      </c>
      <c r="P1781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8">
        <f t="shared" si="165"/>
        <v>42585.691898148143</v>
      </c>
      <c r="T1781" s="8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7"/>
        <v>39.743333333333339</v>
      </c>
      <c r="P1782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8">
        <f t="shared" si="165"/>
        <v>42493.600810185191</v>
      </c>
      <c r="T1782" s="8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7"/>
        <v>25.763636363636365</v>
      </c>
      <c r="P1783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8">
        <f t="shared" si="165"/>
        <v>42597.617418981477</v>
      </c>
      <c r="T1783" s="8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7"/>
        <v>15.491428571428573</v>
      </c>
      <c r="P1784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8">
        <f t="shared" si="165"/>
        <v>42388.575104166666</v>
      </c>
      <c r="T1784" s="8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7"/>
        <v>23.692499999999999</v>
      </c>
      <c r="P1785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8">
        <f t="shared" si="165"/>
        <v>42115.949976851851</v>
      </c>
      <c r="T1785" s="8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7"/>
        <v>39.76</v>
      </c>
      <c r="P178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8">
        <f t="shared" si="165"/>
        <v>42003.655555555553</v>
      </c>
      <c r="T1786" s="8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7"/>
        <v>20.220833333333331</v>
      </c>
      <c r="P178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8">
        <f t="shared" si="165"/>
        <v>41897.134895833333</v>
      </c>
      <c r="T1787" s="8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7"/>
        <v>47.631578947368418</v>
      </c>
      <c r="P1788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8">
        <f t="shared" si="165"/>
        <v>41958.550659722227</v>
      </c>
      <c r="T1788" s="8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7"/>
        <v>15.329999999999998</v>
      </c>
      <c r="P1789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8">
        <f t="shared" si="165"/>
        <v>42068.65552083333</v>
      </c>
      <c r="T1789" s="8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7"/>
        <v>1.3818181818181818</v>
      </c>
      <c r="P1790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8">
        <f t="shared" si="165"/>
        <v>41913.94840277778</v>
      </c>
      <c r="T1790" s="8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7"/>
        <v>0.5</v>
      </c>
      <c r="P1791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8">
        <f t="shared" si="165"/>
        <v>41956.250034722223</v>
      </c>
      <c r="T1791" s="8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7"/>
        <v>4.957575757575758</v>
      </c>
      <c r="P1792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8">
        <f t="shared" si="165"/>
        <v>42010.674513888895</v>
      </c>
      <c r="T1792" s="8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7"/>
        <v>3.5666666666666664</v>
      </c>
      <c r="P1793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8">
        <f t="shared" si="165"/>
        <v>41973.740335648152</v>
      </c>
      <c r="T1793" s="8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7"/>
        <v>61.124000000000002</v>
      </c>
      <c r="P1794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8">
        <f t="shared" si="165"/>
        <v>42189.031041666662</v>
      </c>
      <c r="T1794" s="8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7"/>
        <v>1.3333333333333335</v>
      </c>
      <c r="P1795">
        <f t="shared" ref="P1795:P1858" si="168">E1795/L1795</f>
        <v>20</v>
      </c>
      <c r="Q1795" t="str">
        <f t="shared" ref="Q1795:Q1858" si="169">LEFT(N1795, SEARCH("/",N1795,1)-1)</f>
        <v>photography</v>
      </c>
      <c r="R1795" t="str">
        <f t="shared" ref="R1795:R1858" si="170">RIGHT(N1795,LEN(N1795)-FIND("/",N1795))</f>
        <v>photobooks</v>
      </c>
      <c r="S1795" s="8">
        <f t="shared" ref="S1795:S1858" si="171">(((J1795/60)/60)/24)+DATE(1970,1,1)</f>
        <v>41940.89166666667</v>
      </c>
      <c r="T1795" s="8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7"/>
        <v>11.077777777777778</v>
      </c>
      <c r="P179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8">
        <f t="shared" si="171"/>
        <v>42011.551180555558</v>
      </c>
      <c r="T1796" s="8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ref="O1797:O1860" si="173">E1797/D1797*100</f>
        <v>38.735714285714288</v>
      </c>
      <c r="P179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8">
        <f t="shared" si="171"/>
        <v>42628.288668981477</v>
      </c>
      <c r="T1797" s="8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3"/>
        <v>22.05263157894737</v>
      </c>
      <c r="P1798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8">
        <f t="shared" si="171"/>
        <v>42515.439421296294</v>
      </c>
      <c r="T1798" s="8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3"/>
        <v>67.55</v>
      </c>
      <c r="P1799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8">
        <f t="shared" si="171"/>
        <v>42689.56931712963</v>
      </c>
      <c r="T1799" s="8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3"/>
        <v>13.637499999999999</v>
      </c>
      <c r="P1800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8">
        <f t="shared" si="171"/>
        <v>42344.32677083333</v>
      </c>
      <c r="T1800" s="8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3"/>
        <v>1.7457500000000001</v>
      </c>
      <c r="P1801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8">
        <f t="shared" si="171"/>
        <v>41934.842685185184</v>
      </c>
      <c r="T1801" s="8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3"/>
        <v>20.44963251188932</v>
      </c>
      <c r="P1802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8">
        <f t="shared" si="171"/>
        <v>42623.606134259258</v>
      </c>
      <c r="T1802" s="8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3"/>
        <v>13.852941176470587</v>
      </c>
      <c r="P1803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8">
        <f t="shared" si="171"/>
        <v>42321.660509259258</v>
      </c>
      <c r="T1803" s="8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3"/>
        <v>48.485714285714288</v>
      </c>
      <c r="P1804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8">
        <f t="shared" si="171"/>
        <v>42159.47256944445</v>
      </c>
      <c r="T1804" s="8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3"/>
        <v>30.8</v>
      </c>
      <c r="P1805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8">
        <f t="shared" si="171"/>
        <v>42018.071550925932</v>
      </c>
      <c r="T1805" s="8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3"/>
        <v>35.174193548387095</v>
      </c>
      <c r="P180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8">
        <f t="shared" si="171"/>
        <v>42282.678287037037</v>
      </c>
      <c r="T1806" s="8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3"/>
        <v>36.404444444444444</v>
      </c>
      <c r="P180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8">
        <f t="shared" si="171"/>
        <v>42247.803912037038</v>
      </c>
      <c r="T1807" s="8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3"/>
        <v>2.9550000000000001</v>
      </c>
      <c r="P1808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8">
        <f t="shared" si="171"/>
        <v>41877.638298611113</v>
      </c>
      <c r="T1808" s="8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3"/>
        <v>11.06</v>
      </c>
      <c r="P1809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8">
        <f t="shared" si="171"/>
        <v>41880.068437499998</v>
      </c>
      <c r="T1809" s="8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3"/>
        <v>41.407142857142858</v>
      </c>
      <c r="P1810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8">
        <f t="shared" si="171"/>
        <v>42742.680902777778</v>
      </c>
      <c r="T1810" s="8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3"/>
        <v>10.857142857142858</v>
      </c>
      <c r="P1811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8">
        <f t="shared" si="171"/>
        <v>42029.907858796301</v>
      </c>
      <c r="T1811" s="8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3"/>
        <v>3.3333333333333335</v>
      </c>
      <c r="P1812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8">
        <f t="shared" si="171"/>
        <v>41860.91002314815</v>
      </c>
      <c r="T1812" s="8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3"/>
        <v>7.407407407407407E-2</v>
      </c>
      <c r="P1813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8">
        <f t="shared" si="171"/>
        <v>41876.433680555558</v>
      </c>
      <c r="T1813" s="8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3"/>
        <v>13.307692307692307</v>
      </c>
      <c r="P1814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8">
        <f t="shared" si="171"/>
        <v>42524.318703703699</v>
      </c>
      <c r="T1814" s="8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3"/>
        <v>0</v>
      </c>
      <c r="P1815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8">
        <f t="shared" si="171"/>
        <v>41829.889027777775</v>
      </c>
      <c r="T1815" s="8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3"/>
        <v>49.183333333333337</v>
      </c>
      <c r="P181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8">
        <f t="shared" si="171"/>
        <v>42033.314074074078</v>
      </c>
      <c r="T1816" s="8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3"/>
        <v>0</v>
      </c>
      <c r="P181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8">
        <f t="shared" si="171"/>
        <v>42172.906678240746</v>
      </c>
      <c r="T1817" s="8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3"/>
        <v>2.036</v>
      </c>
      <c r="P1818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8">
        <f t="shared" si="171"/>
        <v>42548.876192129625</v>
      </c>
      <c r="T1818" s="8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3"/>
        <v>52.327777777777776</v>
      </c>
      <c r="P1819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8">
        <f t="shared" si="171"/>
        <v>42705.662118055552</v>
      </c>
      <c r="T1819" s="8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3"/>
        <v>0</v>
      </c>
      <c r="P1820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8">
        <f t="shared" si="171"/>
        <v>42067.234375</v>
      </c>
      <c r="T1820" s="8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3"/>
        <v>2.083333333333333</v>
      </c>
      <c r="P1821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8">
        <f t="shared" si="171"/>
        <v>41820.752268518518</v>
      </c>
      <c r="T1821" s="8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3"/>
        <v>6.565384615384616</v>
      </c>
      <c r="P1822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8">
        <f t="shared" si="171"/>
        <v>42065.084375000006</v>
      </c>
      <c r="T1822" s="8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3"/>
        <v>134.88999999999999</v>
      </c>
      <c r="P1823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8">
        <f t="shared" si="171"/>
        <v>40926.319062499999</v>
      </c>
      <c r="T1823" s="8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3"/>
        <v>100</v>
      </c>
      <c r="P1824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8">
        <f t="shared" si="171"/>
        <v>41634.797013888885</v>
      </c>
      <c r="T1824" s="8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3"/>
        <v>115.85714285714286</v>
      </c>
      <c r="P1825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8">
        <f t="shared" si="171"/>
        <v>41176.684907407405</v>
      </c>
      <c r="T1825" s="8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3"/>
        <v>100.06666666666666</v>
      </c>
      <c r="P1826">
        <f t="shared" si="168"/>
        <v>75.05</v>
      </c>
      <c r="Q1826" t="str">
        <f t="shared" si="169"/>
        <v>music</v>
      </c>
      <c r="R1826" t="str">
        <f t="shared" si="170"/>
        <v>rock</v>
      </c>
      <c r="S1826" s="8">
        <f t="shared" si="171"/>
        <v>41626.916284722225</v>
      </c>
      <c r="T1826" s="8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3"/>
        <v>105.05</v>
      </c>
      <c r="P1827">
        <f t="shared" si="168"/>
        <v>42.02</v>
      </c>
      <c r="Q1827" t="str">
        <f t="shared" si="169"/>
        <v>music</v>
      </c>
      <c r="R1827" t="str">
        <f t="shared" si="170"/>
        <v>rock</v>
      </c>
      <c r="S1827" s="8">
        <f t="shared" si="171"/>
        <v>41443.83452546296</v>
      </c>
      <c r="T1827" s="8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3"/>
        <v>101</v>
      </c>
      <c r="P1828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8">
        <f t="shared" si="171"/>
        <v>41657.923807870371</v>
      </c>
      <c r="T1828" s="8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3"/>
        <v>100.66250000000001</v>
      </c>
      <c r="P1829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8">
        <f t="shared" si="171"/>
        <v>40555.325937499998</v>
      </c>
      <c r="T1829" s="8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3"/>
        <v>100.16000000000001</v>
      </c>
      <c r="P1830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8">
        <f t="shared" si="171"/>
        <v>41736.899652777778</v>
      </c>
      <c r="T1830" s="8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3"/>
        <v>166.68333333333334</v>
      </c>
      <c r="P1831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8">
        <f t="shared" si="171"/>
        <v>40516.087627314817</v>
      </c>
      <c r="T1831" s="8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3"/>
        <v>101.53333333333335</v>
      </c>
      <c r="P1832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8">
        <f t="shared" si="171"/>
        <v>41664.684108796297</v>
      </c>
      <c r="T1832" s="8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3"/>
        <v>103</v>
      </c>
      <c r="P1833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8">
        <f t="shared" si="171"/>
        <v>41026.996099537035</v>
      </c>
      <c r="T1833" s="8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3"/>
        <v>142.85714285714286</v>
      </c>
      <c r="P1834">
        <f t="shared" si="168"/>
        <v>25</v>
      </c>
      <c r="Q1834" t="str">
        <f t="shared" si="169"/>
        <v>music</v>
      </c>
      <c r="R1834" t="str">
        <f t="shared" si="170"/>
        <v>rock</v>
      </c>
      <c r="S1834" s="8">
        <f t="shared" si="171"/>
        <v>40576.539664351854</v>
      </c>
      <c r="T1834" s="8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3"/>
        <v>262.5</v>
      </c>
      <c r="P1835">
        <f t="shared" si="168"/>
        <v>42</v>
      </c>
      <c r="Q1835" t="str">
        <f t="shared" si="169"/>
        <v>music</v>
      </c>
      <c r="R1835" t="str">
        <f t="shared" si="170"/>
        <v>rock</v>
      </c>
      <c r="S1835" s="8">
        <f t="shared" si="171"/>
        <v>41303.044016203705</v>
      </c>
      <c r="T1835" s="8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3"/>
        <v>118.05000000000001</v>
      </c>
      <c r="P183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8">
        <f t="shared" si="171"/>
        <v>41988.964062500003</v>
      </c>
      <c r="T1836" s="8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3"/>
        <v>104</v>
      </c>
      <c r="P183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8">
        <f t="shared" si="171"/>
        <v>42430.702210648145</v>
      </c>
      <c r="T1837" s="8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3"/>
        <v>200.34</v>
      </c>
      <c r="P1838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8">
        <f t="shared" si="171"/>
        <v>41305.809363425928</v>
      </c>
      <c r="T1838" s="8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3"/>
        <v>306.83333333333331</v>
      </c>
      <c r="P1839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8">
        <f t="shared" si="171"/>
        <v>40926.047858796301</v>
      </c>
      <c r="T1839" s="8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3"/>
        <v>100.149</v>
      </c>
      <c r="P1840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8">
        <f t="shared" si="171"/>
        <v>40788.786539351851</v>
      </c>
      <c r="T1840" s="8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3"/>
        <v>205.29999999999998</v>
      </c>
      <c r="P1841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8">
        <f t="shared" si="171"/>
        <v>42614.722013888888</v>
      </c>
      <c r="T1841" s="8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3"/>
        <v>108.88888888888889</v>
      </c>
      <c r="P1842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8">
        <f t="shared" si="171"/>
        <v>41382.096180555556</v>
      </c>
      <c r="T1842" s="8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3"/>
        <v>101.75</v>
      </c>
      <c r="P1843">
        <f t="shared" si="168"/>
        <v>50.875</v>
      </c>
      <c r="Q1843" t="str">
        <f t="shared" si="169"/>
        <v>music</v>
      </c>
      <c r="R1843" t="str">
        <f t="shared" si="170"/>
        <v>rock</v>
      </c>
      <c r="S1843" s="8">
        <f t="shared" si="171"/>
        <v>41745.84542824074</v>
      </c>
      <c r="T1843" s="8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3"/>
        <v>125.25</v>
      </c>
      <c r="P1844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8">
        <f t="shared" si="171"/>
        <v>42031.631724537037</v>
      </c>
      <c r="T1844" s="8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3"/>
        <v>124.0061</v>
      </c>
      <c r="P1845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8">
        <f t="shared" si="171"/>
        <v>40564.994837962964</v>
      </c>
      <c r="T1845" s="8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3"/>
        <v>101.4</v>
      </c>
      <c r="P1846">
        <f t="shared" si="168"/>
        <v>76.05</v>
      </c>
      <c r="Q1846" t="str">
        <f t="shared" si="169"/>
        <v>music</v>
      </c>
      <c r="R1846" t="str">
        <f t="shared" si="170"/>
        <v>rock</v>
      </c>
      <c r="S1846" s="8">
        <f t="shared" si="171"/>
        <v>40666.973541666666</v>
      </c>
      <c r="T1846" s="8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3"/>
        <v>100</v>
      </c>
      <c r="P184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8">
        <f t="shared" si="171"/>
        <v>42523.333310185189</v>
      </c>
      <c r="T1847" s="8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3"/>
        <v>137.92666666666668</v>
      </c>
      <c r="P1848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8">
        <f t="shared" si="171"/>
        <v>41228.650196759263</v>
      </c>
      <c r="T1848" s="8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3"/>
        <v>120.88000000000001</v>
      </c>
      <c r="P1849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8">
        <f t="shared" si="171"/>
        <v>42094.236481481479</v>
      </c>
      <c r="T1849" s="8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3"/>
        <v>107.36666666666667</v>
      </c>
      <c r="P1850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8">
        <f t="shared" si="171"/>
        <v>40691.788055555553</v>
      </c>
      <c r="T1850" s="8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3"/>
        <v>100.33333333333334</v>
      </c>
      <c r="P1851">
        <f t="shared" si="168"/>
        <v>37.625</v>
      </c>
      <c r="Q1851" t="str">
        <f t="shared" si="169"/>
        <v>music</v>
      </c>
      <c r="R1851" t="str">
        <f t="shared" si="170"/>
        <v>rock</v>
      </c>
      <c r="S1851" s="8">
        <f t="shared" si="171"/>
        <v>41169.845590277779</v>
      </c>
      <c r="T1851" s="8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3"/>
        <v>101.52222222222223</v>
      </c>
      <c r="P1852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8">
        <f t="shared" si="171"/>
        <v>41800.959490740745</v>
      </c>
      <c r="T1852" s="8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3"/>
        <v>100.07692307692308</v>
      </c>
      <c r="P1853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8">
        <f t="shared" si="171"/>
        <v>41827.906689814816</v>
      </c>
      <c r="T1853" s="8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3"/>
        <v>116.96666666666667</v>
      </c>
      <c r="P1854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8">
        <f t="shared" si="171"/>
        <v>42081.77143518519</v>
      </c>
      <c r="T1854" s="8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3"/>
        <v>101.875</v>
      </c>
      <c r="P1855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8">
        <f t="shared" si="171"/>
        <v>41177.060381944444</v>
      </c>
      <c r="T1855" s="8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3"/>
        <v>102.12366666666665</v>
      </c>
      <c r="P185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8">
        <f t="shared" si="171"/>
        <v>41388.021261574075</v>
      </c>
      <c r="T1856" s="8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3"/>
        <v>154.05897142857143</v>
      </c>
      <c r="P185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8">
        <f t="shared" si="171"/>
        <v>41600.538657407407</v>
      </c>
      <c r="T1857" s="8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3"/>
        <v>101.25</v>
      </c>
      <c r="P1858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8">
        <f t="shared" si="171"/>
        <v>41817.854999999996</v>
      </c>
      <c r="T1858" s="8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3"/>
        <v>100</v>
      </c>
      <c r="P1859">
        <f t="shared" ref="P1859:P1922" si="174">E1859/L1859</f>
        <v>136.36363636363637</v>
      </c>
      <c r="Q1859" t="str">
        <f t="shared" ref="Q1859:Q1922" si="175">LEFT(N1859, SEARCH("/",N1859,1)-1)</f>
        <v>music</v>
      </c>
      <c r="R1859" t="str">
        <f t="shared" ref="R1859:R1922" si="176">RIGHT(N1859,LEN(N1859)-FIND("/",N1859))</f>
        <v>rock</v>
      </c>
      <c r="S1859" s="8">
        <f t="shared" ref="S1859:S1922" si="177">(((J1859/60)/60)/24)+DATE(1970,1,1)</f>
        <v>41864.76866898148</v>
      </c>
      <c r="T1859" s="8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3"/>
        <v>108.74800874800874</v>
      </c>
      <c r="P1860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8">
        <f t="shared" si="177"/>
        <v>40833.200474537036</v>
      </c>
      <c r="T1860" s="8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ref="O1861:O1924" si="179">E1861/D1861*100</f>
        <v>131.83333333333334</v>
      </c>
      <c r="P1861">
        <f t="shared" si="174"/>
        <v>70.625</v>
      </c>
      <c r="Q1861" t="str">
        <f t="shared" si="175"/>
        <v>music</v>
      </c>
      <c r="R1861" t="str">
        <f t="shared" si="176"/>
        <v>rock</v>
      </c>
      <c r="S1861" s="8">
        <f t="shared" si="177"/>
        <v>40778.770011574074</v>
      </c>
      <c r="T1861" s="8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9"/>
        <v>133.46666666666667</v>
      </c>
      <c r="P1862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8">
        <f t="shared" si="177"/>
        <v>41655.709305555552</v>
      </c>
      <c r="T1862" s="8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9"/>
        <v>0</v>
      </c>
      <c r="P1863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8">
        <f t="shared" si="177"/>
        <v>42000.300243055557</v>
      </c>
      <c r="T1863" s="8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9"/>
        <v>8.0833333333333321</v>
      </c>
      <c r="P1864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8">
        <f t="shared" si="177"/>
        <v>42755.492754629624</v>
      </c>
      <c r="T1864" s="8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9"/>
        <v>0.4</v>
      </c>
      <c r="P1865">
        <f t="shared" si="174"/>
        <v>5</v>
      </c>
      <c r="Q1865" t="str">
        <f t="shared" si="175"/>
        <v>games</v>
      </c>
      <c r="R1865" t="str">
        <f t="shared" si="176"/>
        <v>mobile games</v>
      </c>
      <c r="S1865" s="8">
        <f t="shared" si="177"/>
        <v>41772.797280092593</v>
      </c>
      <c r="T1865" s="8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9"/>
        <v>42.892307692307689</v>
      </c>
      <c r="P1866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8">
        <f t="shared" si="177"/>
        <v>41733.716435185182</v>
      </c>
      <c r="T1866" s="8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9"/>
        <v>3.6363636363636364E-3</v>
      </c>
      <c r="P186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8">
        <f t="shared" si="177"/>
        <v>42645.367442129631</v>
      </c>
      <c r="T1867" s="8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9"/>
        <v>0.5</v>
      </c>
      <c r="P1868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8">
        <f t="shared" si="177"/>
        <v>42742.246493055558</v>
      </c>
      <c r="T1868" s="8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9"/>
        <v>0.05</v>
      </c>
      <c r="P1869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8">
        <f t="shared" si="177"/>
        <v>42649.924907407403</v>
      </c>
      <c r="T1869" s="8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9"/>
        <v>4.8680000000000003</v>
      </c>
      <c r="P1870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8">
        <f t="shared" si="177"/>
        <v>42328.779224537036</v>
      </c>
      <c r="T1870" s="8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9"/>
        <v>0</v>
      </c>
      <c r="P1871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8">
        <f t="shared" si="177"/>
        <v>42709.002881944441</v>
      </c>
      <c r="T1871" s="8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9"/>
        <v>10.314285714285715</v>
      </c>
      <c r="P1872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8">
        <f t="shared" si="177"/>
        <v>42371.355729166666</v>
      </c>
      <c r="T1872" s="8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9"/>
        <v>71.784615384615378</v>
      </c>
      <c r="P1873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8">
        <f t="shared" si="177"/>
        <v>41923.783576388887</v>
      </c>
      <c r="T1873" s="8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9"/>
        <v>1.06</v>
      </c>
      <c r="P1874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8">
        <f t="shared" si="177"/>
        <v>42155.129652777774</v>
      </c>
      <c r="T1874" s="8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9"/>
        <v>0.44999999999999996</v>
      </c>
      <c r="P1875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8">
        <f t="shared" si="177"/>
        <v>42164.615856481483</v>
      </c>
      <c r="T1875" s="8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9"/>
        <v>1.6250000000000001E-2</v>
      </c>
      <c r="P187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8">
        <f t="shared" si="177"/>
        <v>42529.969131944439</v>
      </c>
      <c r="T1876" s="8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9"/>
        <v>0.51</v>
      </c>
      <c r="P187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8">
        <f t="shared" si="177"/>
        <v>42528.899398148147</v>
      </c>
      <c r="T1877" s="8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9"/>
        <v>0</v>
      </c>
      <c r="P187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8">
        <f t="shared" si="177"/>
        <v>41776.284780092588</v>
      </c>
      <c r="T1878" s="8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9"/>
        <v>0</v>
      </c>
      <c r="P1879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8">
        <f t="shared" si="177"/>
        <v>42035.029224537036</v>
      </c>
      <c r="T1879" s="8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9"/>
        <v>0</v>
      </c>
      <c r="P1880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8">
        <f t="shared" si="177"/>
        <v>41773.008738425924</v>
      </c>
      <c r="T1880" s="8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9"/>
        <v>0.12</v>
      </c>
      <c r="P1881">
        <f t="shared" si="174"/>
        <v>3</v>
      </c>
      <c r="Q1881" t="str">
        <f t="shared" si="175"/>
        <v>games</v>
      </c>
      <c r="R1881" t="str">
        <f t="shared" si="176"/>
        <v>mobile games</v>
      </c>
      <c r="S1881" s="8">
        <f t="shared" si="177"/>
        <v>42413.649641203709</v>
      </c>
      <c r="T1881" s="8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9"/>
        <v>20.080000000000002</v>
      </c>
      <c r="P1882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8">
        <f t="shared" si="177"/>
        <v>42430.566898148143</v>
      </c>
      <c r="T1882" s="8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9"/>
        <v>172.68449999999999</v>
      </c>
      <c r="P1883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8">
        <f t="shared" si="177"/>
        <v>42043.152650462958</v>
      </c>
      <c r="T1883" s="8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9"/>
        <v>100.8955223880597</v>
      </c>
      <c r="P1884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8">
        <f t="shared" si="177"/>
        <v>41067.949212962965</v>
      </c>
      <c r="T1884" s="8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9"/>
        <v>104.8048048048048</v>
      </c>
      <c r="P1885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8">
        <f t="shared" si="177"/>
        <v>40977.948009259257</v>
      </c>
      <c r="T1885" s="8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9"/>
        <v>135.1</v>
      </c>
      <c r="P1886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8">
        <f t="shared" si="177"/>
        <v>41205.198321759257</v>
      </c>
      <c r="T1886" s="8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9"/>
        <v>116.32786885245903</v>
      </c>
      <c r="P188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8">
        <f t="shared" si="177"/>
        <v>41099.093865740739</v>
      </c>
      <c r="T1887" s="8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9"/>
        <v>102.08333333333333</v>
      </c>
      <c r="P1888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8">
        <f t="shared" si="177"/>
        <v>41925.906689814816</v>
      </c>
      <c r="T1888" s="8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9"/>
        <v>111.16666666666666</v>
      </c>
      <c r="P1889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8">
        <f t="shared" si="177"/>
        <v>42323.800138888888</v>
      </c>
      <c r="T1889" s="8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9"/>
        <v>166.08</v>
      </c>
      <c r="P1890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8">
        <f t="shared" si="177"/>
        <v>40299.239953703705</v>
      </c>
      <c r="T1890" s="8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9"/>
        <v>106.60000000000001</v>
      </c>
      <c r="P1891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8">
        <f t="shared" si="177"/>
        <v>41299.793356481481</v>
      </c>
      <c r="T1891" s="8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9"/>
        <v>144.58441666666667</v>
      </c>
      <c r="P1892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8">
        <f t="shared" si="177"/>
        <v>41228.786203703705</v>
      </c>
      <c r="T1892" s="8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9"/>
        <v>105.55000000000001</v>
      </c>
      <c r="P1893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8">
        <f t="shared" si="177"/>
        <v>40335.798078703701</v>
      </c>
      <c r="T1893" s="8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9"/>
        <v>136.60000000000002</v>
      </c>
      <c r="P1894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8">
        <f t="shared" si="177"/>
        <v>40671.637511574074</v>
      </c>
      <c r="T1894" s="8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9"/>
        <v>104</v>
      </c>
      <c r="P1895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8">
        <f t="shared" si="177"/>
        <v>40632.94195601852</v>
      </c>
      <c r="T1895" s="8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9"/>
        <v>114.5</v>
      </c>
      <c r="P189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8">
        <f t="shared" si="177"/>
        <v>40920.904895833337</v>
      </c>
      <c r="T1896" s="8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9"/>
        <v>101.71957671957672</v>
      </c>
      <c r="P189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8">
        <f t="shared" si="177"/>
        <v>42267.746782407412</v>
      </c>
      <c r="T1897" s="8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9"/>
        <v>123.94678492239468</v>
      </c>
      <c r="P1898">
        <f t="shared" si="174"/>
        <v>43</v>
      </c>
      <c r="Q1898" t="str">
        <f t="shared" si="175"/>
        <v>music</v>
      </c>
      <c r="R1898" t="str">
        <f t="shared" si="176"/>
        <v>indie rock</v>
      </c>
      <c r="S1898" s="8">
        <f t="shared" si="177"/>
        <v>40981.710243055553</v>
      </c>
      <c r="T1898" s="8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9"/>
        <v>102.45669291338582</v>
      </c>
      <c r="P1899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8">
        <f t="shared" si="177"/>
        <v>41680.583402777782</v>
      </c>
      <c r="T1899" s="8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9"/>
        <v>144.5</v>
      </c>
      <c r="P1900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8">
        <f t="shared" si="177"/>
        <v>42366.192974537036</v>
      </c>
      <c r="T1900" s="8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9"/>
        <v>133.33333333333331</v>
      </c>
      <c r="P1901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8">
        <f t="shared" si="177"/>
        <v>42058.941736111112</v>
      </c>
      <c r="T1901" s="8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9"/>
        <v>109.3644</v>
      </c>
      <c r="P1902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8">
        <f t="shared" si="177"/>
        <v>41160.871886574074</v>
      </c>
      <c r="T1902" s="8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9"/>
        <v>2.6969696969696968</v>
      </c>
      <c r="P1903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8">
        <f t="shared" si="177"/>
        <v>42116.54315972222</v>
      </c>
      <c r="T1903" s="8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9"/>
        <v>1.2</v>
      </c>
      <c r="P1904">
        <f t="shared" si="174"/>
        <v>4</v>
      </c>
      <c r="Q1904" t="str">
        <f t="shared" si="175"/>
        <v>technology</v>
      </c>
      <c r="R1904" t="str">
        <f t="shared" si="176"/>
        <v>gadgets</v>
      </c>
      <c r="S1904" s="8">
        <f t="shared" si="177"/>
        <v>42037.789895833332</v>
      </c>
      <c r="T1904" s="8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9"/>
        <v>46.6</v>
      </c>
      <c r="P1905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8">
        <f t="shared" si="177"/>
        <v>42702.770729166667</v>
      </c>
      <c r="T1905" s="8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9"/>
        <v>0.1</v>
      </c>
      <c r="P190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8">
        <f t="shared" si="177"/>
        <v>42326.685428240744</v>
      </c>
      <c r="T1906" s="8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9"/>
        <v>0.16800000000000001</v>
      </c>
      <c r="P190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8">
        <f t="shared" si="177"/>
        <v>41859.925856481481</v>
      </c>
      <c r="T1907" s="8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9"/>
        <v>42.76</v>
      </c>
      <c r="P1908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8">
        <f t="shared" si="177"/>
        <v>42514.671099537038</v>
      </c>
      <c r="T1908" s="8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9"/>
        <v>0.28333333333333333</v>
      </c>
      <c r="P1909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8">
        <f t="shared" si="177"/>
        <v>41767.587094907409</v>
      </c>
      <c r="T1909" s="8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9"/>
        <v>1.7319999999999998</v>
      </c>
      <c r="P1910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8">
        <f t="shared" si="177"/>
        <v>42703.917824074073</v>
      </c>
      <c r="T1910" s="8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9"/>
        <v>14.111428571428572</v>
      </c>
      <c r="P1911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8">
        <f t="shared" si="177"/>
        <v>41905.429155092592</v>
      </c>
      <c r="T1911" s="8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9"/>
        <v>39.395294117647055</v>
      </c>
      <c r="P1912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8">
        <f t="shared" si="177"/>
        <v>42264.963159722218</v>
      </c>
      <c r="T1912" s="8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9"/>
        <v>2.3529411764705882E-2</v>
      </c>
      <c r="P1913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8">
        <f t="shared" si="177"/>
        <v>41830.033958333333</v>
      </c>
      <c r="T1913" s="8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9"/>
        <v>59.3</v>
      </c>
      <c r="P1914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8">
        <f t="shared" si="177"/>
        <v>42129.226388888885</v>
      </c>
      <c r="T1914" s="8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9"/>
        <v>1.3270833333333334</v>
      </c>
      <c r="P1915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8">
        <f t="shared" si="177"/>
        <v>41890.511319444442</v>
      </c>
      <c r="T1915" s="8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9"/>
        <v>9.0090090090090094</v>
      </c>
      <c r="P191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8">
        <f t="shared" si="177"/>
        <v>41929.174456018518</v>
      </c>
      <c r="T1916" s="8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9"/>
        <v>1.6</v>
      </c>
      <c r="P191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8">
        <f t="shared" si="177"/>
        <v>41864.04886574074</v>
      </c>
      <c r="T1917" s="8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9"/>
        <v>0.51</v>
      </c>
      <c r="P1918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8">
        <f t="shared" si="177"/>
        <v>42656.717303240745</v>
      </c>
      <c r="T1918" s="8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9"/>
        <v>52.570512820512818</v>
      </c>
      <c r="P1919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8">
        <f t="shared" si="177"/>
        <v>42746.270057870366</v>
      </c>
      <c r="T1919" s="8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9"/>
        <v>1.04</v>
      </c>
      <c r="P1920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8">
        <f t="shared" si="177"/>
        <v>41828.789942129632</v>
      </c>
      <c r="T1920" s="8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9"/>
        <v>47.4</v>
      </c>
      <c r="P1921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8">
        <f t="shared" si="177"/>
        <v>42113.875567129624</v>
      </c>
      <c r="T1921" s="8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9"/>
        <v>43.03</v>
      </c>
      <c r="P1922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8">
        <f t="shared" si="177"/>
        <v>42270.875706018516</v>
      </c>
      <c r="T1922" s="8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79"/>
        <v>136.80000000000001</v>
      </c>
      <c r="P1923">
        <f t="shared" ref="P1923:P1986" si="180">E1923/L1923</f>
        <v>54</v>
      </c>
      <c r="Q1923" t="str">
        <f t="shared" ref="Q1923:Q1986" si="181">LEFT(N1923, SEARCH("/",N1923,1)-1)</f>
        <v>music</v>
      </c>
      <c r="R1923" t="str">
        <f t="shared" ref="R1923:R1986" si="182">RIGHT(N1923,LEN(N1923)-FIND("/",N1923))</f>
        <v>indie rock</v>
      </c>
      <c r="S1923" s="8">
        <f t="shared" ref="S1923:S1986" si="183">(((J1923/60)/60)/24)+DATE(1970,1,1)</f>
        <v>41074.221562500003</v>
      </c>
      <c r="T1923" s="8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79"/>
        <v>115.55</v>
      </c>
      <c r="P1924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8">
        <f t="shared" si="183"/>
        <v>41590.255868055552</v>
      </c>
      <c r="T1924" s="8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ref="O1925:O1988" si="185">E1925/D1925*100</f>
        <v>240.79999999999998</v>
      </c>
      <c r="P1925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8">
        <f t="shared" si="183"/>
        <v>40772.848749999997</v>
      </c>
      <c r="T1925" s="8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5"/>
        <v>114.39999999999999</v>
      </c>
      <c r="P192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8">
        <f t="shared" si="183"/>
        <v>41626.761053240742</v>
      </c>
      <c r="T1926" s="8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5"/>
        <v>110.33333333333333</v>
      </c>
      <c r="P192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8">
        <f t="shared" si="183"/>
        <v>41535.90148148148</v>
      </c>
      <c r="T1927" s="8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5"/>
        <v>195.37933333333334</v>
      </c>
      <c r="P1928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8">
        <f t="shared" si="183"/>
        <v>40456.954351851848</v>
      </c>
      <c r="T1928" s="8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5"/>
        <v>103.33333333333334</v>
      </c>
      <c r="P1929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8">
        <f t="shared" si="183"/>
        <v>40960.861562500002</v>
      </c>
      <c r="T1929" s="8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5"/>
        <v>103.1372549019608</v>
      </c>
      <c r="P1930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8">
        <f t="shared" si="183"/>
        <v>41371.648078703707</v>
      </c>
      <c r="T1930" s="8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5"/>
        <v>100.3125</v>
      </c>
      <c r="P1931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8">
        <f t="shared" si="183"/>
        <v>40687.021597222221</v>
      </c>
      <c r="T1931" s="8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5"/>
        <v>127</v>
      </c>
      <c r="P1932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8">
        <f t="shared" si="183"/>
        <v>41402.558819444443</v>
      </c>
      <c r="T1932" s="8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5"/>
        <v>120.601</v>
      </c>
      <c r="P1933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8">
        <f t="shared" si="183"/>
        <v>41037.892465277779</v>
      </c>
      <c r="T1933" s="8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5"/>
        <v>106.99047619047619</v>
      </c>
      <c r="P1934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8">
        <f t="shared" si="183"/>
        <v>40911.809872685182</v>
      </c>
      <c r="T1934" s="8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5"/>
        <v>172.43333333333334</v>
      </c>
      <c r="P1935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8">
        <f t="shared" si="183"/>
        <v>41879.130868055552</v>
      </c>
      <c r="T1935" s="8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5"/>
        <v>123.61999999999999</v>
      </c>
      <c r="P1936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8">
        <f t="shared" si="183"/>
        <v>40865.867141203707</v>
      </c>
      <c r="T1936" s="8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5"/>
        <v>108.4</v>
      </c>
      <c r="P193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8">
        <f t="shared" si="183"/>
        <v>41773.932534722226</v>
      </c>
      <c r="T1937" s="8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5"/>
        <v>116.52013333333333</v>
      </c>
      <c r="P1938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8">
        <f t="shared" si="183"/>
        <v>40852.889699074076</v>
      </c>
      <c r="T1938" s="8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5"/>
        <v>187.245</v>
      </c>
      <c r="P1939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8">
        <f t="shared" si="183"/>
        <v>41059.118993055556</v>
      </c>
      <c r="T1939" s="8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5"/>
        <v>115.93333333333334</v>
      </c>
      <c r="P1940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8">
        <f t="shared" si="183"/>
        <v>41426.259618055556</v>
      </c>
      <c r="T1940" s="8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5"/>
        <v>110.7</v>
      </c>
      <c r="P1941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8">
        <f t="shared" si="183"/>
        <v>41313.985046296293</v>
      </c>
      <c r="T1941" s="8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5"/>
        <v>170.92307692307693</v>
      </c>
      <c r="P1942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8">
        <f t="shared" si="183"/>
        <v>40670.507326388892</v>
      </c>
      <c r="T1942" s="8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5"/>
        <v>126.11835600000001</v>
      </c>
      <c r="P1943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8">
        <f t="shared" si="183"/>
        <v>41744.290868055556</v>
      </c>
      <c r="T1943" s="8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5"/>
        <v>138.44033333333334</v>
      </c>
      <c r="P1944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8">
        <f t="shared" si="183"/>
        <v>40638.828009259261</v>
      </c>
      <c r="T1944" s="8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5"/>
        <v>1705.2499999999998</v>
      </c>
      <c r="P1945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8">
        <f t="shared" si="183"/>
        <v>42548.269861111112</v>
      </c>
      <c r="T1945" s="8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5"/>
        <v>788.05550000000005</v>
      </c>
      <c r="P1946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8">
        <f t="shared" si="183"/>
        <v>41730.584374999999</v>
      </c>
      <c r="T1946" s="8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5"/>
        <v>348.01799999999997</v>
      </c>
      <c r="P194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8">
        <f t="shared" si="183"/>
        <v>42157.251828703709</v>
      </c>
      <c r="T1947" s="8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5"/>
        <v>149.74666666666667</v>
      </c>
      <c r="P1948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8">
        <f t="shared" si="183"/>
        <v>41689.150011574071</v>
      </c>
      <c r="T1948" s="8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5"/>
        <v>100.63375000000001</v>
      </c>
      <c r="P1949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8">
        <f t="shared" si="183"/>
        <v>40102.918055555558</v>
      </c>
      <c r="T1949" s="8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5"/>
        <v>800.21100000000001</v>
      </c>
      <c r="P1950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8">
        <f t="shared" si="183"/>
        <v>42473.604270833333</v>
      </c>
      <c r="T1950" s="8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5"/>
        <v>106.00260000000002</v>
      </c>
      <c r="P1951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8">
        <f t="shared" si="183"/>
        <v>41800.423043981478</v>
      </c>
      <c r="T1951" s="8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5"/>
        <v>200.51866666666669</v>
      </c>
      <c r="P1952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8">
        <f t="shared" si="183"/>
        <v>40624.181400462963</v>
      </c>
      <c r="T1952" s="8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5"/>
        <v>212.44399999999999</v>
      </c>
      <c r="P1953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8">
        <f t="shared" si="183"/>
        <v>42651.420567129629</v>
      </c>
      <c r="T1953" s="8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5"/>
        <v>198.47237142857145</v>
      </c>
      <c r="P1954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8">
        <f t="shared" si="183"/>
        <v>41526.60665509259</v>
      </c>
      <c r="T1954" s="8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5"/>
        <v>225.94666666666666</v>
      </c>
      <c r="P1955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8">
        <f t="shared" si="183"/>
        <v>40941.199826388889</v>
      </c>
      <c r="T1955" s="8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5"/>
        <v>698.94800000000009</v>
      </c>
      <c r="P1956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8">
        <f t="shared" si="183"/>
        <v>42394.580740740741</v>
      </c>
      <c r="T1956" s="8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5"/>
        <v>398.59528571428569</v>
      </c>
      <c r="P195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8">
        <f t="shared" si="183"/>
        <v>41020.271770833337</v>
      </c>
      <c r="T1957" s="8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5"/>
        <v>294.0333333333333</v>
      </c>
      <c r="P1958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8">
        <f t="shared" si="183"/>
        <v>42067.923668981486</v>
      </c>
      <c r="T1958" s="8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5"/>
        <v>167.50470000000001</v>
      </c>
      <c r="P1959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8">
        <f t="shared" si="183"/>
        <v>41179.098530092589</v>
      </c>
      <c r="T1959" s="8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5"/>
        <v>1435.5717142857143</v>
      </c>
      <c r="P1960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8">
        <f t="shared" si="183"/>
        <v>41326.987974537034</v>
      </c>
      <c r="T1960" s="8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5"/>
        <v>156.73439999999999</v>
      </c>
      <c r="P1961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8">
        <f t="shared" si="183"/>
        <v>41871.845601851855</v>
      </c>
      <c r="T1961" s="8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5"/>
        <v>117.90285714285716</v>
      </c>
      <c r="P1962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8">
        <f t="shared" si="183"/>
        <v>41964.362743055557</v>
      </c>
      <c r="T1962" s="8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5"/>
        <v>1105.3811999999998</v>
      </c>
      <c r="P1963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8">
        <f t="shared" si="183"/>
        <v>41148.194641203707</v>
      </c>
      <c r="T1963" s="8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5"/>
        <v>192.92499999999998</v>
      </c>
      <c r="P1964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8">
        <f t="shared" si="183"/>
        <v>41742.780509259261</v>
      </c>
      <c r="T1964" s="8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5"/>
        <v>126.8842105263158</v>
      </c>
      <c r="P1965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8">
        <f t="shared" si="183"/>
        <v>41863.429791666669</v>
      </c>
      <c r="T1965" s="8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5"/>
        <v>259.57748878923763</v>
      </c>
      <c r="P1966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8">
        <f t="shared" si="183"/>
        <v>42452.272824074069</v>
      </c>
      <c r="T1966" s="8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5"/>
        <v>262.27999999999997</v>
      </c>
      <c r="P196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8">
        <f t="shared" si="183"/>
        <v>40898.089236111111</v>
      </c>
      <c r="T1967" s="8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5"/>
        <v>206.74309000000002</v>
      </c>
      <c r="P1968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8">
        <f t="shared" si="183"/>
        <v>41835.540486111109</v>
      </c>
      <c r="T1968" s="8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5"/>
        <v>370.13</v>
      </c>
      <c r="P1969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8">
        <f t="shared" si="183"/>
        <v>41730.663530092592</v>
      </c>
      <c r="T1969" s="8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5"/>
        <v>284.96600000000001</v>
      </c>
      <c r="P1970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8">
        <f t="shared" si="183"/>
        <v>42676.586979166663</v>
      </c>
      <c r="T1970" s="8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5"/>
        <v>579.08000000000004</v>
      </c>
      <c r="P1971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8">
        <f t="shared" si="183"/>
        <v>42557.792453703703</v>
      </c>
      <c r="T1971" s="8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5"/>
        <v>1131.8</v>
      </c>
      <c r="P1972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8">
        <f t="shared" si="183"/>
        <v>41324.193298611113</v>
      </c>
      <c r="T1972" s="8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5"/>
        <v>263.02771750000005</v>
      </c>
      <c r="P1973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8">
        <f t="shared" si="183"/>
        <v>41561.500706018516</v>
      </c>
      <c r="T1973" s="8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5"/>
        <v>674.48</v>
      </c>
      <c r="P1974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8">
        <f t="shared" si="183"/>
        <v>41201.012083333335</v>
      </c>
      <c r="T1974" s="8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5"/>
        <v>256.83081313131316</v>
      </c>
      <c r="P1975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8">
        <f t="shared" si="183"/>
        <v>42549.722962962958</v>
      </c>
      <c r="T1975" s="8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5"/>
        <v>375.49599999999998</v>
      </c>
      <c r="P1976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8">
        <f t="shared" si="183"/>
        <v>41445.334131944444</v>
      </c>
      <c r="T1976" s="8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5"/>
        <v>208.70837499999996</v>
      </c>
      <c r="P197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8">
        <f t="shared" si="183"/>
        <v>41313.755219907405</v>
      </c>
      <c r="T1977" s="8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5"/>
        <v>346.6</v>
      </c>
      <c r="P1978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8">
        <f t="shared" si="183"/>
        <v>41438.899594907409</v>
      </c>
      <c r="T1978" s="8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5"/>
        <v>402.33</v>
      </c>
      <c r="P1979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8">
        <f t="shared" si="183"/>
        <v>42311.216898148152</v>
      </c>
      <c r="T1979" s="8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5"/>
        <v>1026.8451399999999</v>
      </c>
      <c r="P1980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8">
        <f t="shared" si="183"/>
        <v>41039.225601851853</v>
      </c>
      <c r="T1980" s="8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5"/>
        <v>114.901155</v>
      </c>
      <c r="P1981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8">
        <f t="shared" si="183"/>
        <v>42290.460023148145</v>
      </c>
      <c r="T1981" s="8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5"/>
        <v>354.82402000000002</v>
      </c>
      <c r="P1982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8">
        <f t="shared" si="183"/>
        <v>42423.542384259257</v>
      </c>
      <c r="T1982" s="8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5"/>
        <v>5.08</v>
      </c>
      <c r="P1983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8">
        <f t="shared" si="183"/>
        <v>41799.725289351853</v>
      </c>
      <c r="T1983" s="8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5"/>
        <v>0</v>
      </c>
      <c r="P1984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8">
        <f t="shared" si="183"/>
        <v>42678.586655092593</v>
      </c>
      <c r="T1984" s="8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5"/>
        <v>4.3</v>
      </c>
      <c r="P1985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8">
        <f t="shared" si="183"/>
        <v>42593.011782407411</v>
      </c>
      <c r="T1985" s="8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5"/>
        <v>21.146666666666665</v>
      </c>
      <c r="P1986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8">
        <f t="shared" si="183"/>
        <v>41913.790289351848</v>
      </c>
      <c r="T1986" s="8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5"/>
        <v>3.1875</v>
      </c>
      <c r="P1987">
        <f t="shared" ref="P1987:P2050" si="186">E1987/L1987</f>
        <v>12.75</v>
      </c>
      <c r="Q1987" t="str">
        <f t="shared" ref="Q1987:Q2050" si="187">LEFT(N1987, SEARCH("/",N1987,1)-1)</f>
        <v>photography</v>
      </c>
      <c r="R1987" t="str">
        <f t="shared" ref="R1987:R2050" si="188">RIGHT(N1987,LEN(N1987)-FIND("/",N1987))</f>
        <v>people</v>
      </c>
      <c r="S1987" s="8">
        <f t="shared" ref="S1987:S2050" si="189">(((J1987/60)/60)/24)+DATE(1970,1,1)</f>
        <v>42555.698738425926</v>
      </c>
      <c r="T1987" s="8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5"/>
        <v>0.05</v>
      </c>
      <c r="P1988">
        <f t="shared" si="186"/>
        <v>1</v>
      </c>
      <c r="Q1988" t="str">
        <f t="shared" si="187"/>
        <v>photography</v>
      </c>
      <c r="R1988" t="str">
        <f t="shared" si="188"/>
        <v>people</v>
      </c>
      <c r="S1988" s="8">
        <f t="shared" si="189"/>
        <v>42413.433831018512</v>
      </c>
      <c r="T1988" s="8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ref="O1989:O2052" si="191">E1989/D1989*100</f>
        <v>42.472727272727276</v>
      </c>
      <c r="P1989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8">
        <f t="shared" si="189"/>
        <v>42034.639768518522</v>
      </c>
      <c r="T1989" s="8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1"/>
        <v>0.41666666666666669</v>
      </c>
      <c r="P1990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8">
        <f t="shared" si="189"/>
        <v>42206.763217592597</v>
      </c>
      <c r="T1990" s="8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1"/>
        <v>1</v>
      </c>
      <c r="P1991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8">
        <f t="shared" si="189"/>
        <v>42685.680648148147</v>
      </c>
      <c r="T1991" s="8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1"/>
        <v>16.966666666666665</v>
      </c>
      <c r="P1992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8">
        <f t="shared" si="189"/>
        <v>42398.195972222224</v>
      </c>
      <c r="T1992" s="8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1"/>
        <v>7.0000000000000009</v>
      </c>
      <c r="P1993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8">
        <f t="shared" si="189"/>
        <v>42167.89335648148</v>
      </c>
      <c r="T1993" s="8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1"/>
        <v>0.13333333333333333</v>
      </c>
      <c r="P1994">
        <f t="shared" si="186"/>
        <v>1</v>
      </c>
      <c r="Q1994" t="str">
        <f t="shared" si="187"/>
        <v>photography</v>
      </c>
      <c r="R1994" t="str">
        <f t="shared" si="188"/>
        <v>people</v>
      </c>
      <c r="S1994" s="8">
        <f t="shared" si="189"/>
        <v>42023.143414351856</v>
      </c>
      <c r="T1994" s="8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1"/>
        <v>0</v>
      </c>
      <c r="P1995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8">
        <f t="shared" si="189"/>
        <v>42329.58839120371</v>
      </c>
      <c r="T1995" s="8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1"/>
        <v>0</v>
      </c>
      <c r="P199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8">
        <f t="shared" si="189"/>
        <v>42651.006273148145</v>
      </c>
      <c r="T1996" s="8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1"/>
        <v>7.8</v>
      </c>
      <c r="P199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8">
        <f t="shared" si="189"/>
        <v>42181.902037037042</v>
      </c>
      <c r="T1997" s="8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1"/>
        <v>0</v>
      </c>
      <c r="P1998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8">
        <f t="shared" si="189"/>
        <v>41800.819571759261</v>
      </c>
      <c r="T1998" s="8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1"/>
        <v>0</v>
      </c>
      <c r="P1999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8">
        <f t="shared" si="189"/>
        <v>41847.930694444447</v>
      </c>
      <c r="T1999" s="8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1"/>
        <v>26.200000000000003</v>
      </c>
      <c r="P2000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8">
        <f t="shared" si="189"/>
        <v>41807.118495370371</v>
      </c>
      <c r="T2000" s="8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1"/>
        <v>0.76129032258064511</v>
      </c>
      <c r="P2001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8">
        <f t="shared" si="189"/>
        <v>41926.482731481483</v>
      </c>
      <c r="T2001" s="8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1"/>
        <v>12.5</v>
      </c>
      <c r="P2002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8">
        <f t="shared" si="189"/>
        <v>42345.951539351852</v>
      </c>
      <c r="T2002" s="8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1"/>
        <v>382.12909090909091</v>
      </c>
      <c r="P2003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8">
        <f t="shared" si="189"/>
        <v>42136.209675925929</v>
      </c>
      <c r="T2003" s="8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1"/>
        <v>216.79422000000002</v>
      </c>
      <c r="P2004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8">
        <f t="shared" si="189"/>
        <v>42728.71230324074</v>
      </c>
      <c r="T2004" s="8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1"/>
        <v>312</v>
      </c>
      <c r="P2005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8">
        <f t="shared" si="189"/>
        <v>40347.125601851854</v>
      </c>
      <c r="T2005" s="8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1"/>
        <v>234.42048</v>
      </c>
      <c r="P200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8">
        <f t="shared" si="189"/>
        <v>41800.604895833334</v>
      </c>
      <c r="T2006" s="8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1"/>
        <v>123.68010000000001</v>
      </c>
      <c r="P200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8">
        <f t="shared" si="189"/>
        <v>41535.812708333331</v>
      </c>
      <c r="T2007" s="8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1"/>
        <v>247.84</v>
      </c>
      <c r="P2008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8">
        <f t="shared" si="189"/>
        <v>41941.500520833331</v>
      </c>
      <c r="T2008" s="8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1"/>
        <v>115.7092</v>
      </c>
      <c r="P2009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8">
        <f t="shared" si="189"/>
        <v>40347.837800925925</v>
      </c>
      <c r="T2009" s="8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1"/>
        <v>117.07484768810599</v>
      </c>
      <c r="P2010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8">
        <f t="shared" si="189"/>
        <v>40761.604421296295</v>
      </c>
      <c r="T2010" s="8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1"/>
        <v>305.15800000000002</v>
      </c>
      <c r="P2011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8">
        <f t="shared" si="189"/>
        <v>42661.323414351849</v>
      </c>
      <c r="T2011" s="8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1"/>
        <v>320.05299999999994</v>
      </c>
      <c r="P2012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8">
        <f t="shared" si="189"/>
        <v>42570.996423611112</v>
      </c>
      <c r="T2012" s="8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1"/>
        <v>819.56399999999996</v>
      </c>
      <c r="P2013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8">
        <f t="shared" si="189"/>
        <v>42347.358483796299</v>
      </c>
      <c r="T2013" s="8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1"/>
        <v>234.90000000000003</v>
      </c>
      <c r="P2014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8">
        <f t="shared" si="189"/>
        <v>42010.822233796294</v>
      </c>
      <c r="T2014" s="8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1"/>
        <v>494.91374999999999</v>
      </c>
      <c r="P2015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8">
        <f t="shared" si="189"/>
        <v>42499.960810185185</v>
      </c>
      <c r="T2015" s="8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1"/>
        <v>7813.7822333333334</v>
      </c>
      <c r="P201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8">
        <f t="shared" si="189"/>
        <v>41324.214571759258</v>
      </c>
      <c r="T2016" s="8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1"/>
        <v>113.00013888888888</v>
      </c>
      <c r="P201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8">
        <f t="shared" si="189"/>
        <v>40765.876886574071</v>
      </c>
      <c r="T2017" s="8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1"/>
        <v>921.54219999999998</v>
      </c>
      <c r="P2018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8">
        <f t="shared" si="189"/>
        <v>41312.88077546296</v>
      </c>
      <c r="T2018" s="8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1"/>
        <v>125.10239999999999</v>
      </c>
      <c r="P2019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8">
        <f t="shared" si="189"/>
        <v>40961.057349537034</v>
      </c>
      <c r="T2019" s="8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1"/>
        <v>102.24343076923077</v>
      </c>
      <c r="P2020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8">
        <f t="shared" si="189"/>
        <v>42199.365844907406</v>
      </c>
      <c r="T2020" s="8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1"/>
        <v>484.90975000000003</v>
      </c>
      <c r="P2021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8">
        <f t="shared" si="189"/>
        <v>42605.70857638889</v>
      </c>
      <c r="T2021" s="8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1"/>
        <v>192.33333333333334</v>
      </c>
      <c r="P2022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8">
        <f t="shared" si="189"/>
        <v>41737.097499999996</v>
      </c>
      <c r="T2022" s="8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1"/>
        <v>281.10000000000002</v>
      </c>
      <c r="P2023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8">
        <f t="shared" si="189"/>
        <v>41861.070567129631</v>
      </c>
      <c r="T2023" s="8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1"/>
        <v>125.13700000000001</v>
      </c>
      <c r="P2024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8">
        <f t="shared" si="189"/>
        <v>42502.569120370375</v>
      </c>
      <c r="T2024" s="8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1"/>
        <v>161.459</v>
      </c>
      <c r="P2025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8">
        <f t="shared" si="189"/>
        <v>42136.420752314814</v>
      </c>
      <c r="T2025" s="8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1"/>
        <v>585.35</v>
      </c>
      <c r="P202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8">
        <f t="shared" si="189"/>
        <v>41099.966944444444</v>
      </c>
      <c r="T2026" s="8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1"/>
        <v>201.14999999999998</v>
      </c>
      <c r="P202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8">
        <f t="shared" si="189"/>
        <v>42136.184560185182</v>
      </c>
      <c r="T2027" s="8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1"/>
        <v>133.48307999999997</v>
      </c>
      <c r="P2028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8">
        <f t="shared" si="189"/>
        <v>41704.735937500001</v>
      </c>
      <c r="T2028" s="8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1"/>
        <v>120.24900000000001</v>
      </c>
      <c r="P2029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8">
        <f t="shared" si="189"/>
        <v>42048.813877314817</v>
      </c>
      <c r="T2029" s="8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1"/>
        <v>126.16666666666667</v>
      </c>
      <c r="P2030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8">
        <f t="shared" si="189"/>
        <v>40215.919050925928</v>
      </c>
      <c r="T2030" s="8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1"/>
        <v>361.2</v>
      </c>
      <c r="P2031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8">
        <f t="shared" si="189"/>
        <v>41848.021770833337</v>
      </c>
      <c r="T2031" s="8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1"/>
        <v>226.239013671875</v>
      </c>
      <c r="P2032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8">
        <f t="shared" si="189"/>
        <v>41212.996481481481</v>
      </c>
      <c r="T2032" s="8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1"/>
        <v>120.35</v>
      </c>
      <c r="P2033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8">
        <f t="shared" si="189"/>
        <v>41975.329317129625</v>
      </c>
      <c r="T2033" s="8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1"/>
        <v>304.18799999999999</v>
      </c>
      <c r="P2034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8">
        <f t="shared" si="189"/>
        <v>42689.565671296295</v>
      </c>
      <c r="T2034" s="8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1"/>
        <v>178.67599999999999</v>
      </c>
      <c r="P2035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8">
        <f t="shared" si="189"/>
        <v>41725.082384259258</v>
      </c>
      <c r="T2035" s="8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1"/>
        <v>386.81998717948721</v>
      </c>
      <c r="P203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8">
        <f t="shared" si="189"/>
        <v>42076.130011574074</v>
      </c>
      <c r="T2036" s="8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1"/>
        <v>211.03642500000004</v>
      </c>
      <c r="P203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8">
        <f t="shared" si="189"/>
        <v>42311.625081018516</v>
      </c>
      <c r="T2037" s="8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1"/>
        <v>131.66833333333335</v>
      </c>
      <c r="P2038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8">
        <f t="shared" si="189"/>
        <v>41738.864803240744</v>
      </c>
      <c r="T2038" s="8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1"/>
        <v>300.47639999999996</v>
      </c>
      <c r="P2039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8">
        <f t="shared" si="189"/>
        <v>41578.210104166668</v>
      </c>
      <c r="T2039" s="8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1"/>
        <v>420.51249999999999</v>
      </c>
      <c r="P2040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8">
        <f t="shared" si="189"/>
        <v>41424.27107638889</v>
      </c>
      <c r="T2040" s="8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1"/>
        <v>136.21680000000001</v>
      </c>
      <c r="P2041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8">
        <f t="shared" si="189"/>
        <v>42675.438946759255</v>
      </c>
      <c r="T2041" s="8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1"/>
        <v>248.17133333333334</v>
      </c>
      <c r="P2042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8">
        <f t="shared" si="189"/>
        <v>41578.927118055559</v>
      </c>
      <c r="T2042" s="8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1"/>
        <v>181.86315789473684</v>
      </c>
      <c r="P2043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8">
        <f t="shared" si="189"/>
        <v>42654.525775462964</v>
      </c>
      <c r="T2043" s="8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1"/>
        <v>123.53</v>
      </c>
      <c r="P2044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8">
        <f t="shared" si="189"/>
        <v>42331.708032407405</v>
      </c>
      <c r="T2044" s="8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1"/>
        <v>506.20938628158842</v>
      </c>
      <c r="P2045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8">
        <f t="shared" si="189"/>
        <v>42661.176817129628</v>
      </c>
      <c r="T2045" s="8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1"/>
        <v>108.21333333333334</v>
      </c>
      <c r="P204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8">
        <f t="shared" si="189"/>
        <v>42138.684189814812</v>
      </c>
      <c r="T2046" s="8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1"/>
        <v>819.18387755102037</v>
      </c>
      <c r="P204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8">
        <f t="shared" si="189"/>
        <v>41069.088506944441</v>
      </c>
      <c r="T2047" s="8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1"/>
        <v>121.10000000000001</v>
      </c>
      <c r="P2048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8">
        <f t="shared" si="189"/>
        <v>41387.171805555554</v>
      </c>
      <c r="T2048" s="8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1"/>
        <v>102.99897959183673</v>
      </c>
      <c r="P2049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8">
        <f t="shared" si="189"/>
        <v>42081.903587962966</v>
      </c>
      <c r="T2049" s="8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1"/>
        <v>148.33229411764705</v>
      </c>
      <c r="P2050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8">
        <f t="shared" si="189"/>
        <v>41387.651516203703</v>
      </c>
      <c r="T2050" s="8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1"/>
        <v>120.19070000000001</v>
      </c>
      <c r="P2051">
        <f t="shared" ref="P2051:P2114" si="192">E2051/L2051</f>
        <v>80.991037735849048</v>
      </c>
      <c r="Q2051" t="str">
        <f t="shared" ref="Q2051:Q2114" si="193">LEFT(N2051, SEARCH("/",N2051,1)-1)</f>
        <v>technology</v>
      </c>
      <c r="R2051" t="str">
        <f t="shared" ref="R2051:R2114" si="194">RIGHT(N2051,LEN(N2051)-FIND("/",N2051))</f>
        <v>hardware</v>
      </c>
      <c r="S2051" s="8">
        <f t="shared" ref="S2051:S2114" si="195">(((J2051/60)/60)/24)+DATE(1970,1,1)</f>
        <v>41575.527349537035</v>
      </c>
      <c r="T2051" s="8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1"/>
        <v>473.27000000000004</v>
      </c>
      <c r="P2052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8">
        <f t="shared" si="195"/>
        <v>42115.071504629625</v>
      </c>
      <c r="T2052" s="8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ref="O2053:O2116" si="197">E2053/D2053*100</f>
        <v>130.36250000000001</v>
      </c>
      <c r="P2053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8">
        <f t="shared" si="195"/>
        <v>41604.022418981483</v>
      </c>
      <c r="T2053" s="8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7"/>
        <v>353.048</v>
      </c>
      <c r="P2054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8">
        <f t="shared" si="195"/>
        <v>42375.08394675926</v>
      </c>
      <c r="T2054" s="8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7"/>
        <v>101.02</v>
      </c>
      <c r="P2055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8">
        <f t="shared" si="195"/>
        <v>42303.617488425924</v>
      </c>
      <c r="T2055" s="8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7"/>
        <v>113.59142857142857</v>
      </c>
      <c r="P205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8">
        <f t="shared" si="195"/>
        <v>41731.520949074074</v>
      </c>
      <c r="T2056" s="8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7"/>
        <v>167.41666666666666</v>
      </c>
      <c r="P205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8">
        <f t="shared" si="195"/>
        <v>41946.674108796295</v>
      </c>
      <c r="T2057" s="8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7"/>
        <v>153.452</v>
      </c>
      <c r="P2058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8">
        <f t="shared" si="195"/>
        <v>41351.76090277778</v>
      </c>
      <c r="T2058" s="8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7"/>
        <v>202.23220000000001</v>
      </c>
      <c r="P2059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8">
        <f t="shared" si="195"/>
        <v>42396.494583333333</v>
      </c>
      <c r="T2059" s="8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7"/>
        <v>168.28125</v>
      </c>
      <c r="P2060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8">
        <f t="shared" si="195"/>
        <v>42026.370717592596</v>
      </c>
      <c r="T2060" s="8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7"/>
        <v>143.45666666666668</v>
      </c>
      <c r="P2061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8">
        <f t="shared" si="195"/>
        <v>42361.602476851855</v>
      </c>
      <c r="T2061" s="8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7"/>
        <v>196.4</v>
      </c>
      <c r="P2062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8">
        <f t="shared" si="195"/>
        <v>41783.642939814818</v>
      </c>
      <c r="T2062" s="8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7"/>
        <v>107.91999999999999</v>
      </c>
      <c r="P2063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8">
        <f t="shared" si="195"/>
        <v>42705.764513888891</v>
      </c>
      <c r="T2063" s="8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7"/>
        <v>114.97699999999999</v>
      </c>
      <c r="P2064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8">
        <f t="shared" si="195"/>
        <v>42423.3830787037</v>
      </c>
      <c r="T2064" s="8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7"/>
        <v>148.04999999999998</v>
      </c>
      <c r="P2065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8">
        <f t="shared" si="195"/>
        <v>42472.73265046296</v>
      </c>
      <c r="T2065" s="8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7"/>
        <v>191.16676082790633</v>
      </c>
      <c r="P206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8">
        <f t="shared" si="195"/>
        <v>41389.364849537036</v>
      </c>
      <c r="T2066" s="8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7"/>
        <v>199.215125</v>
      </c>
      <c r="P206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8">
        <f t="shared" si="195"/>
        <v>41603.333668981482</v>
      </c>
      <c r="T2067" s="8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7"/>
        <v>218.6</v>
      </c>
      <c r="P2068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8">
        <f t="shared" si="195"/>
        <v>41844.771793981483</v>
      </c>
      <c r="T2068" s="8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7"/>
        <v>126.86868686868686</v>
      </c>
      <c r="P2069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8">
        <f t="shared" si="195"/>
        <v>42115.853888888887</v>
      </c>
      <c r="T2069" s="8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7"/>
        <v>105.22388000000001</v>
      </c>
      <c r="P2070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8">
        <f t="shared" si="195"/>
        <v>42633.841608796298</v>
      </c>
      <c r="T2070" s="8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7"/>
        <v>128.40666000000002</v>
      </c>
      <c r="P2071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8">
        <f t="shared" si="195"/>
        <v>42340.972118055557</v>
      </c>
      <c r="T2071" s="8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7"/>
        <v>317.3272</v>
      </c>
      <c r="P2072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8">
        <f t="shared" si="195"/>
        <v>42519.6565162037</v>
      </c>
      <c r="T2072" s="8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7"/>
        <v>280.73</v>
      </c>
      <c r="P2073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8">
        <f t="shared" si="195"/>
        <v>42600.278749999998</v>
      </c>
      <c r="T2073" s="8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7"/>
        <v>110.73146853146854</v>
      </c>
      <c r="P2074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8">
        <f t="shared" si="195"/>
        <v>42467.581388888888</v>
      </c>
      <c r="T2074" s="8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7"/>
        <v>152.60429999999999</v>
      </c>
      <c r="P2075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8">
        <f t="shared" si="195"/>
        <v>42087.668032407411</v>
      </c>
      <c r="T2075" s="8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7"/>
        <v>102.49999999999999</v>
      </c>
      <c r="P207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8">
        <f t="shared" si="195"/>
        <v>42466.826180555552</v>
      </c>
      <c r="T2076" s="8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7"/>
        <v>1678.3738373837384</v>
      </c>
      <c r="P207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8">
        <f t="shared" si="195"/>
        <v>41450.681574074071</v>
      </c>
      <c r="T2077" s="8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7"/>
        <v>543.349156424581</v>
      </c>
      <c r="P2078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8">
        <f t="shared" si="195"/>
        <v>41803.880659722221</v>
      </c>
      <c r="T2078" s="8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7"/>
        <v>115.50800000000001</v>
      </c>
      <c r="P2079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8">
        <f t="shared" si="195"/>
        <v>42103.042546296296</v>
      </c>
      <c r="T2079" s="8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7"/>
        <v>131.20499999999998</v>
      </c>
      <c r="P2080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8">
        <f t="shared" si="195"/>
        <v>42692.771493055552</v>
      </c>
      <c r="T2080" s="8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7"/>
        <v>288.17</v>
      </c>
      <c r="P2081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8">
        <f t="shared" si="195"/>
        <v>42150.71056712963</v>
      </c>
      <c r="T2081" s="8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7"/>
        <v>507.8</v>
      </c>
      <c r="P2082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8">
        <f t="shared" si="195"/>
        <v>42289.957175925927</v>
      </c>
      <c r="T2082" s="8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7"/>
        <v>114.57142857142857</v>
      </c>
      <c r="P2083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8">
        <f t="shared" si="195"/>
        <v>41004.156886574077</v>
      </c>
      <c r="T2083" s="8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7"/>
        <v>110.73333333333333</v>
      </c>
      <c r="P2084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8">
        <f t="shared" si="195"/>
        <v>40811.120324074072</v>
      </c>
      <c r="T2084" s="8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7"/>
        <v>113.33333333333333</v>
      </c>
      <c r="P2085">
        <f t="shared" si="192"/>
        <v>34</v>
      </c>
      <c r="Q2085" t="str">
        <f t="shared" si="193"/>
        <v>music</v>
      </c>
      <c r="R2085" t="str">
        <f t="shared" si="194"/>
        <v>indie rock</v>
      </c>
      <c r="S2085" s="8">
        <f t="shared" si="195"/>
        <v>41034.72216435185</v>
      </c>
      <c r="T2085" s="8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7"/>
        <v>108.33333333333333</v>
      </c>
      <c r="P208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8">
        <f t="shared" si="195"/>
        <v>41731.833124999997</v>
      </c>
      <c r="T2086" s="8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7"/>
        <v>123.53333333333335</v>
      </c>
      <c r="P208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8">
        <f t="shared" si="195"/>
        <v>41075.835497685184</v>
      </c>
      <c r="T2087" s="8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7"/>
        <v>100.69999999999999</v>
      </c>
      <c r="P2088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8">
        <f t="shared" si="195"/>
        <v>40860.67050925926</v>
      </c>
      <c r="T2088" s="8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7"/>
        <v>103.53333333333335</v>
      </c>
      <c r="P2089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8">
        <f t="shared" si="195"/>
        <v>40764.204375000001</v>
      </c>
      <c r="T2089" s="8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7"/>
        <v>115.51066666666668</v>
      </c>
      <c r="P2090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8">
        <f t="shared" si="195"/>
        <v>40395.714722222219</v>
      </c>
      <c r="T2090" s="8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7"/>
        <v>120.4004</v>
      </c>
      <c r="P2091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8">
        <f t="shared" si="195"/>
        <v>41453.076319444444</v>
      </c>
      <c r="T2091" s="8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7"/>
        <v>115.040375</v>
      </c>
      <c r="P2092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8">
        <f t="shared" si="195"/>
        <v>41299.381423611114</v>
      </c>
      <c r="T2092" s="8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7"/>
        <v>120.46777777777777</v>
      </c>
      <c r="P2093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8">
        <f t="shared" si="195"/>
        <v>40555.322662037033</v>
      </c>
      <c r="T2093" s="8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7"/>
        <v>101.28333333333333</v>
      </c>
      <c r="P2094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8">
        <f t="shared" si="195"/>
        <v>40763.707546296297</v>
      </c>
      <c r="T2094" s="8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7"/>
        <v>102.46666666666667</v>
      </c>
      <c r="P2095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8">
        <f t="shared" si="195"/>
        <v>41205.854537037041</v>
      </c>
      <c r="T2095" s="8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7"/>
        <v>120.54285714285714</v>
      </c>
      <c r="P209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8">
        <f t="shared" si="195"/>
        <v>40939.02002314815</v>
      </c>
      <c r="T2096" s="8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7"/>
        <v>100</v>
      </c>
      <c r="P209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8">
        <f t="shared" si="195"/>
        <v>40758.733483796292</v>
      </c>
      <c r="T2097" s="8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7"/>
        <v>101.66666666666666</v>
      </c>
      <c r="P2098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8">
        <f t="shared" si="195"/>
        <v>41192.758506944447</v>
      </c>
      <c r="T2098" s="8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7"/>
        <v>100</v>
      </c>
      <c r="P2099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8">
        <f t="shared" si="195"/>
        <v>40818.58489583333</v>
      </c>
      <c r="T2099" s="8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7"/>
        <v>100.33333333333334</v>
      </c>
      <c r="P2100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8">
        <f t="shared" si="195"/>
        <v>40946.11383101852</v>
      </c>
      <c r="T2100" s="8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7"/>
        <v>132.36666666666667</v>
      </c>
      <c r="P2101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8">
        <f t="shared" si="195"/>
        <v>42173.746342592596</v>
      </c>
      <c r="T2101" s="8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7"/>
        <v>136.66666666666666</v>
      </c>
      <c r="P2102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8">
        <f t="shared" si="195"/>
        <v>41074.834965277776</v>
      </c>
      <c r="T2102" s="8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7"/>
        <v>113.25</v>
      </c>
      <c r="P2103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8">
        <f t="shared" si="195"/>
        <v>40892.149467592593</v>
      </c>
      <c r="T2103" s="8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7"/>
        <v>136</v>
      </c>
      <c r="P2104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8">
        <f t="shared" si="195"/>
        <v>40638.868611111109</v>
      </c>
      <c r="T2104" s="8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7"/>
        <v>146.12318374694613</v>
      </c>
      <c r="P2105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8">
        <f t="shared" si="195"/>
        <v>41192.754942129628</v>
      </c>
      <c r="T2105" s="8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7"/>
        <v>129.5</v>
      </c>
      <c r="P2106">
        <f t="shared" si="192"/>
        <v>28</v>
      </c>
      <c r="Q2106" t="str">
        <f t="shared" si="193"/>
        <v>music</v>
      </c>
      <c r="R2106" t="str">
        <f t="shared" si="194"/>
        <v>indie rock</v>
      </c>
      <c r="S2106" s="8">
        <f t="shared" si="195"/>
        <v>41394.074467592596</v>
      </c>
      <c r="T2106" s="8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7"/>
        <v>254</v>
      </c>
      <c r="P210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8">
        <f t="shared" si="195"/>
        <v>41951.788807870369</v>
      </c>
      <c r="T2107" s="8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7"/>
        <v>107.04545454545456</v>
      </c>
      <c r="P2108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8">
        <f t="shared" si="195"/>
        <v>41270.21497685185</v>
      </c>
      <c r="T2108" s="8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7"/>
        <v>107.73299999999999</v>
      </c>
      <c r="P2109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8">
        <f t="shared" si="195"/>
        <v>41934.71056712963</v>
      </c>
      <c r="T2109" s="8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7"/>
        <v>107.31250000000001</v>
      </c>
      <c r="P2110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8">
        <f t="shared" si="195"/>
        <v>41135.175694444442</v>
      </c>
      <c r="T2110" s="8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7"/>
        <v>106.52500000000001</v>
      </c>
      <c r="P2111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8">
        <f t="shared" si="195"/>
        <v>42160.708530092597</v>
      </c>
      <c r="T2111" s="8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7"/>
        <v>100.35000000000001</v>
      </c>
      <c r="P2112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8">
        <f t="shared" si="195"/>
        <v>41759.670937499999</v>
      </c>
      <c r="T2112" s="8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7"/>
        <v>106.5</v>
      </c>
      <c r="P2113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8">
        <f t="shared" si="195"/>
        <v>40703.197048611109</v>
      </c>
      <c r="T2113" s="8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7"/>
        <v>100</v>
      </c>
      <c r="P2114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8">
        <f t="shared" si="195"/>
        <v>41365.928159722222</v>
      </c>
      <c r="T2114" s="8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7"/>
        <v>104.85714285714285</v>
      </c>
      <c r="P2115">
        <f t="shared" ref="P2115:P2178" si="198">E2115/L2115</f>
        <v>68.598130841121488</v>
      </c>
      <c r="Q2115" t="str">
        <f t="shared" ref="Q2115:Q2178" si="199">LEFT(N2115, SEARCH("/",N2115,1)-1)</f>
        <v>music</v>
      </c>
      <c r="R2115" t="str">
        <f t="shared" ref="R2115:R2178" si="200">RIGHT(N2115,LEN(N2115)-FIND("/",N2115))</f>
        <v>indie rock</v>
      </c>
      <c r="S2115" s="8">
        <f t="shared" ref="S2115:S2178" si="201">(((J2115/60)/60)/24)+DATE(1970,1,1)</f>
        <v>41870.86546296296</v>
      </c>
      <c r="T2115" s="8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7"/>
        <v>104.69999999999999</v>
      </c>
      <c r="P211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8">
        <f t="shared" si="201"/>
        <v>40458.815625000003</v>
      </c>
      <c r="T2116" s="8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ref="O2117:O2180" si="203">E2117/D2117*100</f>
        <v>225.66666666666669</v>
      </c>
      <c r="P211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8">
        <f t="shared" si="201"/>
        <v>40564.081030092595</v>
      </c>
      <c r="T2117" s="8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3"/>
        <v>100.90416666666667</v>
      </c>
      <c r="P2118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8">
        <f t="shared" si="201"/>
        <v>41136.777812500004</v>
      </c>
      <c r="T2118" s="8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3"/>
        <v>147.75</v>
      </c>
      <c r="P2119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8">
        <f t="shared" si="201"/>
        <v>42290.059594907405</v>
      </c>
      <c r="T2119" s="8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3"/>
        <v>134.61099999999999</v>
      </c>
      <c r="P2120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8">
        <f t="shared" si="201"/>
        <v>40718.839537037034</v>
      </c>
      <c r="T2120" s="8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3"/>
        <v>100.75</v>
      </c>
      <c r="P2121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8">
        <f t="shared" si="201"/>
        <v>41107.130150462966</v>
      </c>
      <c r="T2121" s="8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3"/>
        <v>100.880375</v>
      </c>
      <c r="P2122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8">
        <f t="shared" si="201"/>
        <v>41591.964537037034</v>
      </c>
      <c r="T2122" s="8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3"/>
        <v>0.56800000000000006</v>
      </c>
      <c r="P2123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8">
        <f t="shared" si="201"/>
        <v>42716.7424537037</v>
      </c>
      <c r="T2123" s="8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3"/>
        <v>0.38750000000000001</v>
      </c>
      <c r="P2124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8">
        <f t="shared" si="201"/>
        <v>42712.300567129627</v>
      </c>
      <c r="T2124" s="8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3"/>
        <v>10</v>
      </c>
      <c r="P2125">
        <f t="shared" si="198"/>
        <v>10</v>
      </c>
      <c r="Q2125" t="str">
        <f t="shared" si="199"/>
        <v>games</v>
      </c>
      <c r="R2125" t="str">
        <f t="shared" si="200"/>
        <v>video games</v>
      </c>
      <c r="S2125" s="8">
        <f t="shared" si="201"/>
        <v>40198.424849537041</v>
      </c>
      <c r="T2125" s="8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3"/>
        <v>10.454545454545453</v>
      </c>
      <c r="P212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8">
        <f t="shared" si="201"/>
        <v>40464.028182870366</v>
      </c>
      <c r="T2126" s="8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3"/>
        <v>1.4200000000000002</v>
      </c>
      <c r="P212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8">
        <f t="shared" si="201"/>
        <v>42191.023530092592</v>
      </c>
      <c r="T2127" s="8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3"/>
        <v>0.05</v>
      </c>
      <c r="P2128">
        <f t="shared" si="198"/>
        <v>5</v>
      </c>
      <c r="Q2128" t="str">
        <f t="shared" si="199"/>
        <v>games</v>
      </c>
      <c r="R2128" t="str">
        <f t="shared" si="200"/>
        <v>video games</v>
      </c>
      <c r="S2128" s="8">
        <f t="shared" si="201"/>
        <v>41951.973229166666</v>
      </c>
      <c r="T2128" s="8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3"/>
        <v>28.842857142857142</v>
      </c>
      <c r="P2129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8">
        <f t="shared" si="201"/>
        <v>42045.50535879629</v>
      </c>
      <c r="T2129" s="8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3"/>
        <v>0.16666666666666669</v>
      </c>
      <c r="P2130">
        <f t="shared" si="198"/>
        <v>25</v>
      </c>
      <c r="Q2130" t="str">
        <f t="shared" si="199"/>
        <v>games</v>
      </c>
      <c r="R2130" t="str">
        <f t="shared" si="200"/>
        <v>video games</v>
      </c>
      <c r="S2130" s="8">
        <f t="shared" si="201"/>
        <v>41843.772789351853</v>
      </c>
      <c r="T2130" s="8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3"/>
        <v>11.799999999999999</v>
      </c>
      <c r="P2131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8">
        <f t="shared" si="201"/>
        <v>42409.024305555555</v>
      </c>
      <c r="T2131" s="8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3"/>
        <v>0.20238095238095236</v>
      </c>
      <c r="P2132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8">
        <f t="shared" si="201"/>
        <v>41832.086377314816</v>
      </c>
      <c r="T2132" s="8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3"/>
        <v>5</v>
      </c>
      <c r="P2133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8">
        <f t="shared" si="201"/>
        <v>42167.207071759258</v>
      </c>
      <c r="T2133" s="8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3"/>
        <v>2.1129899999999995</v>
      </c>
      <c r="P2134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8">
        <f t="shared" si="201"/>
        <v>41643.487175925926</v>
      </c>
      <c r="T2134" s="8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3"/>
        <v>1.6</v>
      </c>
      <c r="P2135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8">
        <f t="shared" si="201"/>
        <v>40619.097210648149</v>
      </c>
      <c r="T2135" s="8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3"/>
        <v>1.7333333333333332</v>
      </c>
      <c r="P213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8">
        <f t="shared" si="201"/>
        <v>41361.886469907404</v>
      </c>
      <c r="T2136" s="8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3"/>
        <v>9.56</v>
      </c>
      <c r="P213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8">
        <f t="shared" si="201"/>
        <v>41156.963344907403</v>
      </c>
      <c r="T2137" s="8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3"/>
        <v>5.9612499999999999E-2</v>
      </c>
      <c r="P2138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8">
        <f t="shared" si="201"/>
        <v>41536.509097222224</v>
      </c>
      <c r="T2138" s="8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3"/>
        <v>28.405999999999999</v>
      </c>
      <c r="P2139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8">
        <f t="shared" si="201"/>
        <v>41948.771168981482</v>
      </c>
      <c r="T2139" s="8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3"/>
        <v>12.8</v>
      </c>
      <c r="P2140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8">
        <f t="shared" si="201"/>
        <v>41557.013182870374</v>
      </c>
      <c r="T2140" s="8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3"/>
        <v>5.42</v>
      </c>
      <c r="P2141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8">
        <f t="shared" si="201"/>
        <v>42647.750092592592</v>
      </c>
      <c r="T2141" s="8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3"/>
        <v>0.11199999999999999</v>
      </c>
      <c r="P2142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8">
        <f t="shared" si="201"/>
        <v>41255.833611111113</v>
      </c>
      <c r="T2142" s="8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3"/>
        <v>0</v>
      </c>
      <c r="P2143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8">
        <f t="shared" si="201"/>
        <v>41927.235636574071</v>
      </c>
      <c r="T2143" s="8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3"/>
        <v>5.7238095238095239</v>
      </c>
      <c r="P2144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8">
        <f t="shared" si="201"/>
        <v>42340.701504629629</v>
      </c>
      <c r="T2144" s="8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3"/>
        <v>11.25</v>
      </c>
      <c r="P2145">
        <f t="shared" si="198"/>
        <v>45</v>
      </c>
      <c r="Q2145" t="str">
        <f t="shared" si="199"/>
        <v>games</v>
      </c>
      <c r="R2145" t="str">
        <f t="shared" si="200"/>
        <v>video games</v>
      </c>
      <c r="S2145" s="8">
        <f t="shared" si="201"/>
        <v>40332.886712962965</v>
      </c>
      <c r="T2145" s="8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3"/>
        <v>1.7098591549295776</v>
      </c>
      <c r="P214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8">
        <f t="shared" si="201"/>
        <v>41499.546759259261</v>
      </c>
      <c r="T2146" s="8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3"/>
        <v>30.433333333333334</v>
      </c>
      <c r="P214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8">
        <f t="shared" si="201"/>
        <v>41575.237430555557</v>
      </c>
      <c r="T2147" s="8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3"/>
        <v>0.02</v>
      </c>
      <c r="P2148">
        <f t="shared" si="198"/>
        <v>1</v>
      </c>
      <c r="Q2148" t="str">
        <f t="shared" si="199"/>
        <v>games</v>
      </c>
      <c r="R2148" t="str">
        <f t="shared" si="200"/>
        <v>video games</v>
      </c>
      <c r="S2148" s="8">
        <f t="shared" si="201"/>
        <v>42397.679513888885</v>
      </c>
      <c r="T2148" s="8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3"/>
        <v>0.69641025641025645</v>
      </c>
      <c r="P2149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8">
        <f t="shared" si="201"/>
        <v>41927.295694444445</v>
      </c>
      <c r="T2149" s="8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3"/>
        <v>2</v>
      </c>
      <c r="P2150">
        <f t="shared" si="198"/>
        <v>1</v>
      </c>
      <c r="Q2150" t="str">
        <f t="shared" si="199"/>
        <v>games</v>
      </c>
      <c r="R2150" t="str">
        <f t="shared" si="200"/>
        <v>video games</v>
      </c>
      <c r="S2150" s="8">
        <f t="shared" si="201"/>
        <v>42066.733587962968</v>
      </c>
      <c r="T2150" s="8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3"/>
        <v>0</v>
      </c>
      <c r="P2151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8">
        <f t="shared" si="201"/>
        <v>40355.024953703702</v>
      </c>
      <c r="T2151" s="8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3"/>
        <v>0.80999999999999994</v>
      </c>
      <c r="P2152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8">
        <f t="shared" si="201"/>
        <v>42534.284710648149</v>
      </c>
      <c r="T2152" s="8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3"/>
        <v>0.26222222222222225</v>
      </c>
      <c r="P2153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8">
        <f t="shared" si="201"/>
        <v>42520.847384259265</v>
      </c>
      <c r="T2153" s="8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3"/>
        <v>0.16666666666666669</v>
      </c>
      <c r="P2154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8">
        <f t="shared" si="201"/>
        <v>41683.832280092596</v>
      </c>
      <c r="T2154" s="8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3"/>
        <v>9.124454880912446E-3</v>
      </c>
      <c r="P2155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8">
        <f t="shared" si="201"/>
        <v>41974.911087962959</v>
      </c>
      <c r="T2155" s="8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3"/>
        <v>0.8</v>
      </c>
      <c r="P2156">
        <f t="shared" si="198"/>
        <v>1</v>
      </c>
      <c r="Q2156" t="str">
        <f t="shared" si="199"/>
        <v>games</v>
      </c>
      <c r="R2156" t="str">
        <f t="shared" si="200"/>
        <v>video games</v>
      </c>
      <c r="S2156" s="8">
        <f t="shared" si="201"/>
        <v>41647.632256944446</v>
      </c>
      <c r="T2156" s="8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3"/>
        <v>2.2999999999999998</v>
      </c>
      <c r="P215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8">
        <f t="shared" si="201"/>
        <v>42430.747511574074</v>
      </c>
      <c r="T2157" s="8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3"/>
        <v>2.6660714285714282</v>
      </c>
      <c r="P2158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8">
        <f t="shared" si="201"/>
        <v>41488.85423611111</v>
      </c>
      <c r="T2158" s="8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3"/>
        <v>28.192</v>
      </c>
      <c r="P2159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8">
        <f t="shared" si="201"/>
        <v>42694.98128472222</v>
      </c>
      <c r="T2159" s="8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3"/>
        <v>6.5900366666666672</v>
      </c>
      <c r="P2160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8">
        <f t="shared" si="201"/>
        <v>41264.853865740741</v>
      </c>
      <c r="T2160" s="8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3"/>
        <v>0.72222222222222221</v>
      </c>
      <c r="P2161">
        <f t="shared" si="198"/>
        <v>13</v>
      </c>
      <c r="Q2161" t="str">
        <f t="shared" si="199"/>
        <v>games</v>
      </c>
      <c r="R2161" t="str">
        <f t="shared" si="200"/>
        <v>video games</v>
      </c>
      <c r="S2161" s="8">
        <f t="shared" si="201"/>
        <v>40710.731180555551</v>
      </c>
      <c r="T2161" s="8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3"/>
        <v>0.85000000000000009</v>
      </c>
      <c r="P2162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8">
        <f t="shared" si="201"/>
        <v>41018.711863425924</v>
      </c>
      <c r="T2162" s="8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3"/>
        <v>115.75</v>
      </c>
      <c r="P2163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8">
        <f t="shared" si="201"/>
        <v>42240.852534722217</v>
      </c>
      <c r="T2163" s="8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3"/>
        <v>112.26666666666667</v>
      </c>
      <c r="P2164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8">
        <f t="shared" si="201"/>
        <v>41813.766099537039</v>
      </c>
      <c r="T2164" s="8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3"/>
        <v>132.20000000000002</v>
      </c>
      <c r="P2165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8">
        <f t="shared" si="201"/>
        <v>42111.899537037039</v>
      </c>
      <c r="T2165" s="8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3"/>
        <v>102.63636363636364</v>
      </c>
      <c r="P216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8">
        <f t="shared" si="201"/>
        <v>42515.71775462963</v>
      </c>
      <c r="T2166" s="8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3"/>
        <v>138.64000000000001</v>
      </c>
      <c r="P216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8">
        <f t="shared" si="201"/>
        <v>42438.667071759264</v>
      </c>
      <c r="T2167" s="8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3"/>
        <v>146.6</v>
      </c>
      <c r="P2168">
        <f t="shared" si="198"/>
        <v>91.625</v>
      </c>
      <c r="Q2168" t="str">
        <f t="shared" si="199"/>
        <v>music</v>
      </c>
      <c r="R2168" t="str">
        <f t="shared" si="200"/>
        <v>rock</v>
      </c>
      <c r="S2168" s="8">
        <f t="shared" si="201"/>
        <v>41933.838171296295</v>
      </c>
      <c r="T2168" s="8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3"/>
        <v>120</v>
      </c>
      <c r="P2169">
        <f t="shared" si="198"/>
        <v>22.5</v>
      </c>
      <c r="Q2169" t="str">
        <f t="shared" si="199"/>
        <v>music</v>
      </c>
      <c r="R2169" t="str">
        <f t="shared" si="200"/>
        <v>rock</v>
      </c>
      <c r="S2169" s="8">
        <f t="shared" si="201"/>
        <v>41153.066400462965</v>
      </c>
      <c r="T2169" s="8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3"/>
        <v>121.5816111111111</v>
      </c>
      <c r="P2170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8">
        <f t="shared" si="201"/>
        <v>42745.600243055553</v>
      </c>
      <c r="T2170" s="8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3"/>
        <v>100</v>
      </c>
      <c r="P2171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8">
        <f t="shared" si="201"/>
        <v>42793.700821759259</v>
      </c>
      <c r="T2171" s="8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3"/>
        <v>180.85714285714286</v>
      </c>
      <c r="P2172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8">
        <f t="shared" si="201"/>
        <v>42198.750254629631</v>
      </c>
      <c r="T2172" s="8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3"/>
        <v>106.075</v>
      </c>
      <c r="P2173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8">
        <f t="shared" si="201"/>
        <v>42141.95711805555</v>
      </c>
      <c r="T2173" s="8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3"/>
        <v>100</v>
      </c>
      <c r="P2174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8">
        <f t="shared" si="201"/>
        <v>42082.580092592587</v>
      </c>
      <c r="T2174" s="8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3"/>
        <v>126.92857142857143</v>
      </c>
      <c r="P2175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8">
        <f t="shared" si="201"/>
        <v>41495.692627314813</v>
      </c>
      <c r="T2175" s="8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3"/>
        <v>102.97499999999999</v>
      </c>
      <c r="P217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8">
        <f t="shared" si="201"/>
        <v>42465.542905092589</v>
      </c>
      <c r="T2176" s="8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3"/>
        <v>250</v>
      </c>
      <c r="P217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8">
        <f t="shared" si="201"/>
        <v>42565.009097222224</v>
      </c>
      <c r="T2177" s="8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3"/>
        <v>126.02</v>
      </c>
      <c r="P2178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8">
        <f t="shared" si="201"/>
        <v>42096.633206018523</v>
      </c>
      <c r="T2178" s="8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3"/>
        <v>100.12</v>
      </c>
      <c r="P2179">
        <f t="shared" ref="P2179:P2242" si="204">E2179/L2179</f>
        <v>65.868421052631575</v>
      </c>
      <c r="Q2179" t="str">
        <f t="shared" ref="Q2179:Q2242" si="205">LEFT(N2179, SEARCH("/",N2179,1)-1)</f>
        <v>music</v>
      </c>
      <c r="R2179" t="str">
        <f t="shared" ref="R2179:R2242" si="206">RIGHT(N2179,LEN(N2179)-FIND("/",N2179))</f>
        <v>rock</v>
      </c>
      <c r="S2179" s="8">
        <f t="shared" ref="S2179:S2242" si="207">(((J2179/60)/60)/24)+DATE(1970,1,1)</f>
        <v>42502.250775462962</v>
      </c>
      <c r="T2179" s="8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3"/>
        <v>138.64000000000001</v>
      </c>
      <c r="P2180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8">
        <f t="shared" si="207"/>
        <v>42723.63653935185</v>
      </c>
      <c r="T2180" s="8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ref="O2181:O2244" si="209">E2181/D2181*100</f>
        <v>161.4</v>
      </c>
      <c r="P2181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8">
        <f t="shared" si="207"/>
        <v>42075.171203703707</v>
      </c>
      <c r="T2181" s="8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9"/>
        <v>107.18419999999999</v>
      </c>
      <c r="P2182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8">
        <f t="shared" si="207"/>
        <v>42279.669768518521</v>
      </c>
      <c r="T2182" s="8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9"/>
        <v>153.1</v>
      </c>
      <c r="P2183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8">
        <f t="shared" si="207"/>
        <v>42773.005243055552</v>
      </c>
      <c r="T2183" s="8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9"/>
        <v>524.16666666666663</v>
      </c>
      <c r="P2184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8">
        <f t="shared" si="207"/>
        <v>41879.900752314818</v>
      </c>
      <c r="T2184" s="8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9"/>
        <v>489.27777777777777</v>
      </c>
      <c r="P2185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8">
        <f t="shared" si="207"/>
        <v>42745.365474537044</v>
      </c>
      <c r="T2185" s="8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9"/>
        <v>284.74</v>
      </c>
      <c r="P218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8">
        <f t="shared" si="207"/>
        <v>42380.690289351856</v>
      </c>
      <c r="T2186" s="8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9"/>
        <v>1856.97</v>
      </c>
      <c r="P218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8">
        <f t="shared" si="207"/>
        <v>41319.349988425929</v>
      </c>
      <c r="T2187" s="8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9"/>
        <v>109.67499999999998</v>
      </c>
      <c r="P2188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8">
        <f t="shared" si="207"/>
        <v>42583.615081018521</v>
      </c>
      <c r="T2188" s="8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9"/>
        <v>1014.6425</v>
      </c>
      <c r="P2189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8">
        <f t="shared" si="207"/>
        <v>42068.209097222221</v>
      </c>
      <c r="T2189" s="8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9"/>
        <v>412.17692027666544</v>
      </c>
      <c r="P2190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8">
        <f t="shared" si="207"/>
        <v>42633.586122685185</v>
      </c>
      <c r="T2190" s="8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9"/>
        <v>503.25</v>
      </c>
      <c r="P2191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8">
        <f t="shared" si="207"/>
        <v>42467.788194444445</v>
      </c>
      <c r="T2191" s="8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9"/>
        <v>184.61052631578946</v>
      </c>
      <c r="P2192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8">
        <f t="shared" si="207"/>
        <v>42417.625046296293</v>
      </c>
      <c r="T2192" s="8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9"/>
        <v>119.73333333333333</v>
      </c>
      <c r="P2193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8">
        <f t="shared" si="207"/>
        <v>42768.833645833336</v>
      </c>
      <c r="T2193" s="8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9"/>
        <v>1081.2401666666667</v>
      </c>
      <c r="P2194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8">
        <f t="shared" si="207"/>
        <v>42691.8512037037</v>
      </c>
      <c r="T2194" s="8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9"/>
        <v>452.37333333333333</v>
      </c>
      <c r="P2195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8">
        <f t="shared" si="207"/>
        <v>42664.405925925923</v>
      </c>
      <c r="T2195" s="8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9"/>
        <v>537.37</v>
      </c>
      <c r="P219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8">
        <f t="shared" si="207"/>
        <v>42425.757986111115</v>
      </c>
      <c r="T2196" s="8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9"/>
        <v>120.32608695652173</v>
      </c>
      <c r="P219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8">
        <f t="shared" si="207"/>
        <v>42197.771990740745</v>
      </c>
      <c r="T2197" s="8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9"/>
        <v>113.83571428571429</v>
      </c>
      <c r="P2198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8">
        <f t="shared" si="207"/>
        <v>42675.487291666665</v>
      </c>
      <c r="T2198" s="8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9"/>
        <v>951.03109999999992</v>
      </c>
      <c r="P2199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8">
        <f t="shared" si="207"/>
        <v>42033.584016203706</v>
      </c>
      <c r="T2199" s="8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9"/>
        <v>132.89249999999998</v>
      </c>
      <c r="P2200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8">
        <f t="shared" si="207"/>
        <v>42292.513888888891</v>
      </c>
      <c r="T2200" s="8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9"/>
        <v>146.97777777777779</v>
      </c>
      <c r="P2201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8">
        <f t="shared" si="207"/>
        <v>42262.416643518518</v>
      </c>
      <c r="T2201" s="8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9"/>
        <v>542.15</v>
      </c>
      <c r="P2202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8">
        <f t="shared" si="207"/>
        <v>42163.625787037032</v>
      </c>
      <c r="T2202" s="8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9"/>
        <v>382.71818181818185</v>
      </c>
      <c r="P2203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8">
        <f t="shared" si="207"/>
        <v>41276.846817129634</v>
      </c>
      <c r="T2203" s="8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9"/>
        <v>704.18124999999998</v>
      </c>
      <c r="P2204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8">
        <f t="shared" si="207"/>
        <v>41184.849166666667</v>
      </c>
      <c r="T2204" s="8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9"/>
        <v>109.55</v>
      </c>
      <c r="P2205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8">
        <f t="shared" si="207"/>
        <v>42241.85974537037</v>
      </c>
      <c r="T2205" s="8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9"/>
        <v>132.86666666666667</v>
      </c>
      <c r="P220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8">
        <f t="shared" si="207"/>
        <v>41312.311562499999</v>
      </c>
      <c r="T2206" s="8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9"/>
        <v>152</v>
      </c>
      <c r="P220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8">
        <f t="shared" si="207"/>
        <v>41031.82163194444</v>
      </c>
      <c r="T2207" s="8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9"/>
        <v>102.72727272727273</v>
      </c>
      <c r="P2208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8">
        <f t="shared" si="207"/>
        <v>40997.257222222222</v>
      </c>
      <c r="T2208" s="8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9"/>
        <v>100</v>
      </c>
      <c r="P2209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8">
        <f t="shared" si="207"/>
        <v>41564.194131944445</v>
      </c>
      <c r="T2209" s="8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9"/>
        <v>101.6</v>
      </c>
      <c r="P2210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8">
        <f t="shared" si="207"/>
        <v>40946.882245370369</v>
      </c>
      <c r="T2210" s="8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9"/>
        <v>150.80000000000001</v>
      </c>
      <c r="P2211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8">
        <f t="shared" si="207"/>
        <v>41732.479675925926</v>
      </c>
      <c r="T2211" s="8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9"/>
        <v>111.425</v>
      </c>
      <c r="P2212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8">
        <f t="shared" si="207"/>
        <v>40956.066087962965</v>
      </c>
      <c r="T2212" s="8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9"/>
        <v>195.6</v>
      </c>
      <c r="P2213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8">
        <f t="shared" si="207"/>
        <v>41716.785011574073</v>
      </c>
      <c r="T2213" s="8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9"/>
        <v>114.38333333333333</v>
      </c>
      <c r="P2214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8">
        <f t="shared" si="207"/>
        <v>41548.747418981482</v>
      </c>
      <c r="T2214" s="8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9"/>
        <v>200</v>
      </c>
      <c r="P2215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8">
        <f t="shared" si="207"/>
        <v>42109.826145833329</v>
      </c>
      <c r="T2215" s="8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9"/>
        <v>292.50166666666667</v>
      </c>
      <c r="P221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8">
        <f t="shared" si="207"/>
        <v>41646.792222222226</v>
      </c>
      <c r="T2216" s="8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9"/>
        <v>156.36363636363637</v>
      </c>
      <c r="P221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8">
        <f t="shared" si="207"/>
        <v>40958.717268518521</v>
      </c>
      <c r="T2217" s="8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9"/>
        <v>105.66666666666666</v>
      </c>
      <c r="P2218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8">
        <f t="shared" si="207"/>
        <v>42194.751678240747</v>
      </c>
      <c r="T2218" s="8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9"/>
        <v>101.19047619047619</v>
      </c>
      <c r="P2219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8">
        <f t="shared" si="207"/>
        <v>42299.776770833334</v>
      </c>
      <c r="T2219" s="8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9"/>
        <v>122.833</v>
      </c>
      <c r="P2220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8">
        <f t="shared" si="207"/>
        <v>41127.812303240738</v>
      </c>
      <c r="T2220" s="8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9"/>
        <v>101.49999999999999</v>
      </c>
      <c r="P2221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8">
        <f t="shared" si="207"/>
        <v>42205.718888888892</v>
      </c>
      <c r="T2221" s="8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9"/>
        <v>101.14285714285714</v>
      </c>
      <c r="P2222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8">
        <f t="shared" si="207"/>
        <v>41452.060601851852</v>
      </c>
      <c r="T2222" s="8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9"/>
        <v>108.11999999999999</v>
      </c>
      <c r="P2223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8">
        <f t="shared" si="207"/>
        <v>42452.666770833333</v>
      </c>
      <c r="T2223" s="8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9"/>
        <v>162.6</v>
      </c>
      <c r="P2224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8">
        <f t="shared" si="207"/>
        <v>40906.787581018521</v>
      </c>
      <c r="T2224" s="8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9"/>
        <v>105.80000000000001</v>
      </c>
      <c r="P2225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8">
        <f t="shared" si="207"/>
        <v>42152.640833333338</v>
      </c>
      <c r="T2225" s="8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9"/>
        <v>243.15000000000003</v>
      </c>
      <c r="P222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8">
        <f t="shared" si="207"/>
        <v>42644.667534722219</v>
      </c>
      <c r="T2226" s="8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9"/>
        <v>944.83338095238094</v>
      </c>
      <c r="P222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8">
        <f t="shared" si="207"/>
        <v>41873.79184027778</v>
      </c>
      <c r="T2227" s="8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9"/>
        <v>108.46283333333334</v>
      </c>
      <c r="P2228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8">
        <f t="shared" si="207"/>
        <v>42381.79886574074</v>
      </c>
      <c r="T2228" s="8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9"/>
        <v>157.37692307692308</v>
      </c>
      <c r="P2229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8">
        <f t="shared" si="207"/>
        <v>41561.807349537034</v>
      </c>
      <c r="T2229" s="8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9"/>
        <v>1174.49</v>
      </c>
      <c r="P2230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8">
        <f t="shared" si="207"/>
        <v>42202.278194444443</v>
      </c>
      <c r="T2230" s="8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9"/>
        <v>171.04755366949576</v>
      </c>
      <c r="P2231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8">
        <f t="shared" si="207"/>
        <v>41484.664247685185</v>
      </c>
      <c r="T2231" s="8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9"/>
        <v>125.95294117647057</v>
      </c>
      <c r="P2232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8">
        <f t="shared" si="207"/>
        <v>41724.881099537037</v>
      </c>
      <c r="T2232" s="8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9"/>
        <v>1212.1296000000002</v>
      </c>
      <c r="P2233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8">
        <f t="shared" si="207"/>
        <v>41423.910891203705</v>
      </c>
      <c r="T2233" s="8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9"/>
        <v>495.8</v>
      </c>
      <c r="P2234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8">
        <f t="shared" si="207"/>
        <v>41806.794074074074</v>
      </c>
      <c r="T2234" s="8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9"/>
        <v>332.03999999999996</v>
      </c>
      <c r="P2235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8">
        <f t="shared" si="207"/>
        <v>42331.378923611104</v>
      </c>
      <c r="T2235" s="8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9"/>
        <v>1165</v>
      </c>
      <c r="P223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8">
        <f t="shared" si="207"/>
        <v>42710.824618055558</v>
      </c>
      <c r="T2236" s="8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9"/>
        <v>153.3153846153846</v>
      </c>
      <c r="P223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8">
        <f t="shared" si="207"/>
        <v>42062.022118055553</v>
      </c>
      <c r="T2237" s="8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9"/>
        <v>537.10714285714289</v>
      </c>
      <c r="P2238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8">
        <f t="shared" si="207"/>
        <v>42371.617164351846</v>
      </c>
      <c r="T2238" s="8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9"/>
        <v>352.92777777777775</v>
      </c>
      <c r="P2239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8">
        <f t="shared" si="207"/>
        <v>41915.003275462965</v>
      </c>
      <c r="T2239" s="8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9"/>
        <v>137.4</v>
      </c>
      <c r="P2240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8">
        <f t="shared" si="207"/>
        <v>42774.621712962966</v>
      </c>
      <c r="T2240" s="8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9"/>
        <v>128.02668</v>
      </c>
      <c r="P2241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8">
        <f t="shared" si="207"/>
        <v>41572.958495370374</v>
      </c>
      <c r="T2241" s="8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9"/>
        <v>270.68</v>
      </c>
      <c r="P2242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8">
        <f t="shared" si="207"/>
        <v>42452.825740740736</v>
      </c>
      <c r="T2242" s="8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09"/>
        <v>806.4</v>
      </c>
      <c r="P2243">
        <f t="shared" ref="P2243:P2306" si="210">E2243/L2243</f>
        <v>49.472392638036808</v>
      </c>
      <c r="Q2243" t="str">
        <f t="shared" ref="Q2243:Q2306" si="211">LEFT(N2243, SEARCH("/",N2243,1)-1)</f>
        <v>games</v>
      </c>
      <c r="R2243" t="str">
        <f t="shared" ref="R2243:R2306" si="212">RIGHT(N2243,LEN(N2243)-FIND("/",N2243))</f>
        <v>tabletop games</v>
      </c>
      <c r="S2243" s="8">
        <f t="shared" ref="S2243:S2306" si="213">(((J2243/60)/60)/24)+DATE(1970,1,1)</f>
        <v>42766.827546296292</v>
      </c>
      <c r="T2243" s="8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09"/>
        <v>1360.0976000000001</v>
      </c>
      <c r="P2244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8">
        <f t="shared" si="213"/>
        <v>41569.575613425928</v>
      </c>
      <c r="T2244" s="8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ref="O2245:O2308" si="215">E2245/D2245*100</f>
        <v>930250</v>
      </c>
      <c r="P2245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8">
        <f t="shared" si="213"/>
        <v>42800.751041666663</v>
      </c>
      <c r="T2245" s="8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5"/>
        <v>377.02</v>
      </c>
      <c r="P224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8">
        <f t="shared" si="213"/>
        <v>42647.818819444445</v>
      </c>
      <c r="T2246" s="8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5"/>
        <v>2647.0250000000001</v>
      </c>
      <c r="P224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8">
        <f t="shared" si="213"/>
        <v>41660.708530092597</v>
      </c>
      <c r="T2247" s="8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5"/>
        <v>100.12</v>
      </c>
      <c r="P2248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8">
        <f t="shared" si="213"/>
        <v>42221.79178240741</v>
      </c>
      <c r="T2248" s="8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5"/>
        <v>104.45405405405405</v>
      </c>
      <c r="P2249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8">
        <f t="shared" si="213"/>
        <v>42200.666261574079</v>
      </c>
      <c r="T2249" s="8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5"/>
        <v>107.21428571428571</v>
      </c>
      <c r="P2250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8">
        <f t="shared" si="213"/>
        <v>42688.875902777778</v>
      </c>
      <c r="T2250" s="8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5"/>
        <v>168.77142857142857</v>
      </c>
      <c r="P2251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8">
        <f t="shared" si="213"/>
        <v>41336.703298611108</v>
      </c>
      <c r="T2251" s="8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5"/>
        <v>975.11200000000008</v>
      </c>
      <c r="P2252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8">
        <f t="shared" si="213"/>
        <v>42677.005474537036</v>
      </c>
      <c r="T2252" s="8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5"/>
        <v>134.44929411764704</v>
      </c>
      <c r="P2253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8">
        <f t="shared" si="213"/>
        <v>41846.34579861111</v>
      </c>
      <c r="T2253" s="8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5"/>
        <v>272.27777777777777</v>
      </c>
      <c r="P2254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8">
        <f t="shared" si="213"/>
        <v>42573.327986111108</v>
      </c>
      <c r="T2254" s="8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5"/>
        <v>112.6875</v>
      </c>
      <c r="P2255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8">
        <f t="shared" si="213"/>
        <v>42296.631331018521</v>
      </c>
      <c r="T2255" s="8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5"/>
        <v>459.8</v>
      </c>
      <c r="P225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8">
        <f t="shared" si="213"/>
        <v>42752.647777777776</v>
      </c>
      <c r="T2256" s="8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5"/>
        <v>286.65822784810126</v>
      </c>
      <c r="P225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8">
        <f t="shared" si="213"/>
        <v>42467.951979166668</v>
      </c>
      <c r="T2257" s="8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5"/>
        <v>222.70833333333334</v>
      </c>
      <c r="P2258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8">
        <f t="shared" si="213"/>
        <v>42682.451921296291</v>
      </c>
      <c r="T2258" s="8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5"/>
        <v>636.14</v>
      </c>
      <c r="P2259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8">
        <f t="shared" si="213"/>
        <v>42505.936678240745</v>
      </c>
      <c r="T2259" s="8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5"/>
        <v>146.5</v>
      </c>
      <c r="P2260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8">
        <f t="shared" si="213"/>
        <v>42136.75100694444</v>
      </c>
      <c r="T2260" s="8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5"/>
        <v>1867.1</v>
      </c>
      <c r="P2261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8">
        <f t="shared" si="213"/>
        <v>42702.804814814815</v>
      </c>
      <c r="T2261" s="8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5"/>
        <v>326.92</v>
      </c>
      <c r="P2262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8">
        <f t="shared" si="213"/>
        <v>41695.016782407409</v>
      </c>
      <c r="T2262" s="8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5"/>
        <v>779.5</v>
      </c>
      <c r="P2263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8">
        <f t="shared" si="213"/>
        <v>42759.724768518514</v>
      </c>
      <c r="T2263" s="8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5"/>
        <v>154.15151515151516</v>
      </c>
      <c r="P2264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8">
        <f t="shared" si="213"/>
        <v>41926.585162037038</v>
      </c>
      <c r="T2264" s="8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5"/>
        <v>115.54666666666667</v>
      </c>
      <c r="P2265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8">
        <f t="shared" si="213"/>
        <v>42014.832326388889</v>
      </c>
      <c r="T2265" s="8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5"/>
        <v>180.03333333333333</v>
      </c>
      <c r="P226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8">
        <f t="shared" si="213"/>
        <v>42496.582337962958</v>
      </c>
      <c r="T2266" s="8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5"/>
        <v>298.5</v>
      </c>
      <c r="P226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8">
        <f t="shared" si="213"/>
        <v>42689.853090277778</v>
      </c>
      <c r="T2267" s="8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5"/>
        <v>320.26666666666665</v>
      </c>
      <c r="P2268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8">
        <f t="shared" si="213"/>
        <v>42469.874907407408</v>
      </c>
      <c r="T2268" s="8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5"/>
        <v>380.52499999999998</v>
      </c>
      <c r="P2269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8">
        <f t="shared" si="213"/>
        <v>41968.829826388886</v>
      </c>
      <c r="T2269" s="8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5"/>
        <v>102.60000000000001</v>
      </c>
      <c r="P2270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8">
        <f t="shared" si="213"/>
        <v>42776.082349537035</v>
      </c>
      <c r="T2270" s="8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5"/>
        <v>1801.64</v>
      </c>
      <c r="P2271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8">
        <f t="shared" si="213"/>
        <v>42776.704432870371</v>
      </c>
      <c r="T2271" s="8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5"/>
        <v>720.24800000000005</v>
      </c>
      <c r="P2272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8">
        <f t="shared" si="213"/>
        <v>42725.869363425925</v>
      </c>
      <c r="T2272" s="8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5"/>
        <v>283.09000000000003</v>
      </c>
      <c r="P2273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8">
        <f t="shared" si="213"/>
        <v>42684.000046296293</v>
      </c>
      <c r="T2273" s="8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5"/>
        <v>1356.6000000000001</v>
      </c>
      <c r="P2274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8">
        <f t="shared" si="213"/>
        <v>42315.699490740735</v>
      </c>
      <c r="T2274" s="8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5"/>
        <v>220.35999999999999</v>
      </c>
      <c r="P2275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8">
        <f t="shared" si="213"/>
        <v>42781.549097222218</v>
      </c>
      <c r="T2275" s="8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5"/>
        <v>119.6</v>
      </c>
      <c r="P227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8">
        <f t="shared" si="213"/>
        <v>41663.500659722224</v>
      </c>
      <c r="T2276" s="8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5"/>
        <v>407.76923076923077</v>
      </c>
      <c r="P227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8">
        <f t="shared" si="213"/>
        <v>41965.616655092599</v>
      </c>
      <c r="T2277" s="8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5"/>
        <v>105.81826105905425</v>
      </c>
      <c r="P2278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8">
        <f t="shared" si="213"/>
        <v>41614.651493055557</v>
      </c>
      <c r="T2278" s="8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5"/>
        <v>141.08235294117648</v>
      </c>
      <c r="P2279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8">
        <f t="shared" si="213"/>
        <v>40936.678506944445</v>
      </c>
      <c r="T2279" s="8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5"/>
        <v>270.7</v>
      </c>
      <c r="P2280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8">
        <f t="shared" si="213"/>
        <v>42338.709108796291</v>
      </c>
      <c r="T2280" s="8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5"/>
        <v>153.80000000000001</v>
      </c>
      <c r="P2281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8">
        <f t="shared" si="213"/>
        <v>42020.806701388887</v>
      </c>
      <c r="T2281" s="8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5"/>
        <v>403.57653061224488</v>
      </c>
      <c r="P2282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8">
        <f t="shared" si="213"/>
        <v>42234.624895833331</v>
      </c>
      <c r="T2282" s="8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5"/>
        <v>185</v>
      </c>
      <c r="P2283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8">
        <f t="shared" si="213"/>
        <v>40687.285844907405</v>
      </c>
      <c r="T2283" s="8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5"/>
        <v>185.33333333333331</v>
      </c>
      <c r="P2284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8">
        <f t="shared" si="213"/>
        <v>42323.17460648148</v>
      </c>
      <c r="T2284" s="8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5"/>
        <v>100.85533333333332</v>
      </c>
      <c r="P2285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8">
        <f t="shared" si="213"/>
        <v>40978.125046296293</v>
      </c>
      <c r="T2285" s="8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5"/>
        <v>106.22116666666668</v>
      </c>
      <c r="P228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8">
        <f t="shared" si="213"/>
        <v>40585.796817129631</v>
      </c>
      <c r="T2286" s="8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5"/>
        <v>121.36666666666667</v>
      </c>
      <c r="P228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8">
        <f t="shared" si="213"/>
        <v>41059.185682870368</v>
      </c>
      <c r="T2287" s="8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5"/>
        <v>100.06666666666666</v>
      </c>
      <c r="P2288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8">
        <f t="shared" si="213"/>
        <v>41494.963587962964</v>
      </c>
      <c r="T2288" s="8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5"/>
        <v>119.97755555555555</v>
      </c>
      <c r="P2289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8">
        <f t="shared" si="213"/>
        <v>41792.667361111111</v>
      </c>
      <c r="T2289" s="8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5"/>
        <v>100.1</v>
      </c>
      <c r="P2290">
        <f t="shared" si="210"/>
        <v>40.04</v>
      </c>
      <c r="Q2290" t="str">
        <f t="shared" si="211"/>
        <v>music</v>
      </c>
      <c r="R2290" t="str">
        <f t="shared" si="212"/>
        <v>rock</v>
      </c>
      <c r="S2290" s="8">
        <f t="shared" si="213"/>
        <v>41067.827418981484</v>
      </c>
      <c r="T2290" s="8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5"/>
        <v>107.4</v>
      </c>
      <c r="P2291">
        <f t="shared" si="210"/>
        <v>64.44</v>
      </c>
      <c r="Q2291" t="str">
        <f t="shared" si="211"/>
        <v>music</v>
      </c>
      <c r="R2291" t="str">
        <f t="shared" si="212"/>
        <v>rock</v>
      </c>
      <c r="S2291" s="8">
        <f t="shared" si="213"/>
        <v>41571.998379629629</v>
      </c>
      <c r="T2291" s="8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5"/>
        <v>104.06666666666666</v>
      </c>
      <c r="P2292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8">
        <f t="shared" si="213"/>
        <v>40070.253819444442</v>
      </c>
      <c r="T2292" s="8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5"/>
        <v>172.8</v>
      </c>
      <c r="P2293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8">
        <f t="shared" si="213"/>
        <v>40987.977060185185</v>
      </c>
      <c r="T2293" s="8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5"/>
        <v>107.2505</v>
      </c>
      <c r="P2294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8">
        <f t="shared" si="213"/>
        <v>40987.697638888887</v>
      </c>
      <c r="T2294" s="8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5"/>
        <v>108.23529411764706</v>
      </c>
      <c r="P2295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8">
        <f t="shared" si="213"/>
        <v>41151.708321759259</v>
      </c>
      <c r="T2295" s="8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5"/>
        <v>146.08079999999998</v>
      </c>
      <c r="P229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8">
        <f t="shared" si="213"/>
        <v>41264.72314814815</v>
      </c>
      <c r="T2296" s="8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5"/>
        <v>125.25</v>
      </c>
      <c r="P229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8">
        <f t="shared" si="213"/>
        <v>41270.954351851848</v>
      </c>
      <c r="T2297" s="8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5"/>
        <v>149.07142857142856</v>
      </c>
      <c r="P2298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8">
        <f t="shared" si="213"/>
        <v>40927.731782407405</v>
      </c>
      <c r="T2298" s="8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5"/>
        <v>100.6</v>
      </c>
      <c r="P2299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8">
        <f t="shared" si="213"/>
        <v>40948.042233796295</v>
      </c>
      <c r="T2299" s="8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5"/>
        <v>105.07333333333332</v>
      </c>
      <c r="P2300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8">
        <f t="shared" si="213"/>
        <v>41694.84065972222</v>
      </c>
      <c r="T2300" s="8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5"/>
        <v>350.16666666666663</v>
      </c>
      <c r="P2301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8">
        <f t="shared" si="213"/>
        <v>40565.032511574071</v>
      </c>
      <c r="T2301" s="8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5"/>
        <v>101.25</v>
      </c>
      <c r="P2302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8">
        <f t="shared" si="213"/>
        <v>41074.727037037039</v>
      </c>
      <c r="T2302" s="8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5"/>
        <v>133.6044</v>
      </c>
      <c r="P2303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8">
        <f t="shared" si="213"/>
        <v>41416.146944444445</v>
      </c>
      <c r="T2303" s="8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5"/>
        <v>170.65217391304347</v>
      </c>
      <c r="P2304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8">
        <f t="shared" si="213"/>
        <v>41605.868449074071</v>
      </c>
      <c r="T2304" s="8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5"/>
        <v>109.35829457364341</v>
      </c>
      <c r="P2305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8">
        <f t="shared" si="213"/>
        <v>40850.111064814817</v>
      </c>
      <c r="T2305" s="8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5"/>
        <v>100.70033333333335</v>
      </c>
      <c r="P2306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8">
        <f t="shared" si="213"/>
        <v>40502.815868055557</v>
      </c>
      <c r="T2306" s="8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5"/>
        <v>101.22777777777779</v>
      </c>
      <c r="P2307">
        <f t="shared" ref="P2307:P2370" si="216">E2307/L2307</f>
        <v>109.10778443113773</v>
      </c>
      <c r="Q2307" t="str">
        <f t="shared" ref="Q2307:Q2370" si="217">LEFT(N2307, SEARCH("/",N2307,1)-1)</f>
        <v>music</v>
      </c>
      <c r="R2307" t="str">
        <f t="shared" ref="R2307:R2370" si="218">RIGHT(N2307,LEN(N2307)-FIND("/",N2307))</f>
        <v>indie rock</v>
      </c>
      <c r="S2307" s="8">
        <f t="shared" ref="S2307:S2370" si="219">(((J2307/60)/60)/24)+DATE(1970,1,1)</f>
        <v>41834.695277777777</v>
      </c>
      <c r="T2307" s="8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5"/>
        <v>106.75857142857143</v>
      </c>
      <c r="P2308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8">
        <f t="shared" si="219"/>
        <v>40948.16815972222</v>
      </c>
      <c r="T2308" s="8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ref="O2309:O2372" si="221">E2309/D2309*100</f>
        <v>106.65777537961894</v>
      </c>
      <c r="P2309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8">
        <f t="shared" si="219"/>
        <v>41004.802465277775</v>
      </c>
      <c r="T2309" s="8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1"/>
        <v>101.30622</v>
      </c>
      <c r="P2310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8">
        <f t="shared" si="219"/>
        <v>41851.962916666671</v>
      </c>
      <c r="T2310" s="8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1"/>
        <v>106.67450000000001</v>
      </c>
      <c r="P2311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8">
        <f t="shared" si="219"/>
        <v>41307.987696759257</v>
      </c>
      <c r="T2311" s="8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1"/>
        <v>428.83978378378379</v>
      </c>
      <c r="P2312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8">
        <f t="shared" si="219"/>
        <v>41324.79415509259</v>
      </c>
      <c r="T2312" s="8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1"/>
        <v>104.11111111111111</v>
      </c>
      <c r="P2313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8">
        <f t="shared" si="219"/>
        <v>41736.004502314812</v>
      </c>
      <c r="T2313" s="8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1"/>
        <v>107.86666666666666</v>
      </c>
      <c r="P2314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8">
        <f t="shared" si="219"/>
        <v>41716.632847222223</v>
      </c>
      <c r="T2314" s="8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1"/>
        <v>175.84040000000002</v>
      </c>
      <c r="P2315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8">
        <f t="shared" si="219"/>
        <v>41002.958634259259</v>
      </c>
      <c r="T2315" s="8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1"/>
        <v>156.97</v>
      </c>
      <c r="P231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8">
        <f t="shared" si="219"/>
        <v>41037.551585648151</v>
      </c>
      <c r="T2316" s="8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1"/>
        <v>102.60000000000001</v>
      </c>
      <c r="P231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8">
        <f t="shared" si="219"/>
        <v>41004.72619212963</v>
      </c>
      <c r="T2317" s="8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1"/>
        <v>104.04266666666666</v>
      </c>
      <c r="P2318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8">
        <f t="shared" si="219"/>
        <v>40079.725115740745</v>
      </c>
      <c r="T2318" s="8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1"/>
        <v>104</v>
      </c>
      <c r="P2319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8">
        <f t="shared" si="219"/>
        <v>40192.542233796295</v>
      </c>
      <c r="T2319" s="8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1"/>
        <v>121.05999999999999</v>
      </c>
      <c r="P2320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8">
        <f t="shared" si="219"/>
        <v>40050.643680555557</v>
      </c>
      <c r="T2320" s="8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1"/>
        <v>107.69999999999999</v>
      </c>
      <c r="P2321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8">
        <f t="shared" si="219"/>
        <v>41593.082002314812</v>
      </c>
      <c r="T2321" s="8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1"/>
        <v>108.66</v>
      </c>
      <c r="P2322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8">
        <f t="shared" si="219"/>
        <v>41696.817129629628</v>
      </c>
      <c r="T2322" s="8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1"/>
        <v>39.120962394619681</v>
      </c>
      <c r="P2323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8">
        <f t="shared" si="219"/>
        <v>42799.260428240741</v>
      </c>
      <c r="T2323" s="8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1"/>
        <v>3.1481481481481479</v>
      </c>
      <c r="P2324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8">
        <f t="shared" si="219"/>
        <v>42804.895474537043</v>
      </c>
      <c r="T2324" s="8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1"/>
        <v>48</v>
      </c>
      <c r="P2325">
        <f t="shared" si="216"/>
        <v>30</v>
      </c>
      <c r="Q2325" t="str">
        <f t="shared" si="217"/>
        <v>food</v>
      </c>
      <c r="R2325" t="str">
        <f t="shared" si="218"/>
        <v>small batch</v>
      </c>
      <c r="S2325" s="8">
        <f t="shared" si="219"/>
        <v>42807.755173611105</v>
      </c>
      <c r="T2325" s="8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1"/>
        <v>20.733333333333334</v>
      </c>
      <c r="P232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8">
        <f t="shared" si="219"/>
        <v>42790.885243055556</v>
      </c>
      <c r="T2326" s="8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1"/>
        <v>8</v>
      </c>
      <c r="P232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8">
        <f t="shared" si="219"/>
        <v>42794.022349537037</v>
      </c>
      <c r="T2327" s="8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1"/>
        <v>0.72</v>
      </c>
      <c r="P2328">
        <f t="shared" si="216"/>
        <v>108</v>
      </c>
      <c r="Q2328" t="str">
        <f t="shared" si="217"/>
        <v>food</v>
      </c>
      <c r="R2328" t="str">
        <f t="shared" si="218"/>
        <v>small batch</v>
      </c>
      <c r="S2328" s="8">
        <f t="shared" si="219"/>
        <v>42804.034120370372</v>
      </c>
      <c r="T2328" s="8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1"/>
        <v>526.09431428571429</v>
      </c>
      <c r="P2329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8">
        <f t="shared" si="219"/>
        <v>41842.917129629634</v>
      </c>
      <c r="T2329" s="8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1"/>
        <v>254.45000000000002</v>
      </c>
      <c r="P2330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8">
        <f t="shared" si="219"/>
        <v>42139.781678240746</v>
      </c>
      <c r="T2330" s="8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1"/>
        <v>105.91999999999999</v>
      </c>
      <c r="P2331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8">
        <f t="shared" si="219"/>
        <v>41807.624374999999</v>
      </c>
      <c r="T2331" s="8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1"/>
        <v>102.42285714285715</v>
      </c>
      <c r="P2332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8">
        <f t="shared" si="219"/>
        <v>42332.89980324074</v>
      </c>
      <c r="T2332" s="8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1"/>
        <v>144.31375</v>
      </c>
      <c r="P2333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8">
        <f t="shared" si="219"/>
        <v>41839.005671296298</v>
      </c>
      <c r="T2333" s="8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1"/>
        <v>106.30800000000001</v>
      </c>
      <c r="P2334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8">
        <f t="shared" si="219"/>
        <v>42011.628136574072</v>
      </c>
      <c r="T2334" s="8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1"/>
        <v>212.16666666666666</v>
      </c>
      <c r="P2335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8">
        <f t="shared" si="219"/>
        <v>41767.650347222225</v>
      </c>
      <c r="T2335" s="8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1"/>
        <v>101.95</v>
      </c>
      <c r="P233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8">
        <f t="shared" si="219"/>
        <v>41918.670115740737</v>
      </c>
      <c r="T2336" s="8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1"/>
        <v>102.27200000000001</v>
      </c>
      <c r="P233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8">
        <f t="shared" si="219"/>
        <v>41771.572256944448</v>
      </c>
      <c r="T2337" s="8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1"/>
        <v>520.73254999999995</v>
      </c>
      <c r="P2338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8">
        <f t="shared" si="219"/>
        <v>41666.924710648149</v>
      </c>
      <c r="T2338" s="8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1"/>
        <v>110.65833333333333</v>
      </c>
      <c r="P2339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8">
        <f t="shared" si="219"/>
        <v>41786.640543981484</v>
      </c>
      <c r="T2339" s="8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1"/>
        <v>101.14333333333335</v>
      </c>
      <c r="P2340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8">
        <f t="shared" si="219"/>
        <v>41789.896805555552</v>
      </c>
      <c r="T2340" s="8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1"/>
        <v>294.20799999999997</v>
      </c>
      <c r="P2341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8">
        <f t="shared" si="219"/>
        <v>42692.79987268518</v>
      </c>
      <c r="T2341" s="8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1"/>
        <v>105.77749999999999</v>
      </c>
      <c r="P2342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8">
        <f t="shared" si="219"/>
        <v>42643.642800925925</v>
      </c>
      <c r="T2342" s="8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1"/>
        <v>0</v>
      </c>
      <c r="P2343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8">
        <f t="shared" si="219"/>
        <v>42167.813703703709</v>
      </c>
      <c r="T2343" s="8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1"/>
        <v>0</v>
      </c>
      <c r="P2344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8">
        <f t="shared" si="219"/>
        <v>41897.702199074076</v>
      </c>
      <c r="T2344" s="8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1"/>
        <v>3</v>
      </c>
      <c r="P2345">
        <f t="shared" si="216"/>
        <v>300</v>
      </c>
      <c r="Q2345" t="str">
        <f t="shared" si="217"/>
        <v>technology</v>
      </c>
      <c r="R2345" t="str">
        <f t="shared" si="218"/>
        <v>web</v>
      </c>
      <c r="S2345" s="8">
        <f t="shared" si="219"/>
        <v>42327.825289351851</v>
      </c>
      <c r="T2345" s="8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1"/>
        <v>0.1</v>
      </c>
      <c r="P2346">
        <f t="shared" si="216"/>
        <v>1</v>
      </c>
      <c r="Q2346" t="str">
        <f t="shared" si="217"/>
        <v>technology</v>
      </c>
      <c r="R2346" t="str">
        <f t="shared" si="218"/>
        <v>web</v>
      </c>
      <c r="S2346" s="8">
        <f t="shared" si="219"/>
        <v>42515.727650462963</v>
      </c>
      <c r="T2346" s="8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1"/>
        <v>0</v>
      </c>
      <c r="P234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8">
        <f t="shared" si="219"/>
        <v>42060.001805555556</v>
      </c>
      <c r="T2347" s="8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1"/>
        <v>6.5000000000000002E-2</v>
      </c>
      <c r="P2348">
        <f t="shared" si="216"/>
        <v>13</v>
      </c>
      <c r="Q2348" t="str">
        <f t="shared" si="217"/>
        <v>technology</v>
      </c>
      <c r="R2348" t="str">
        <f t="shared" si="218"/>
        <v>web</v>
      </c>
      <c r="S2348" s="8">
        <f t="shared" si="219"/>
        <v>42615.79896990741</v>
      </c>
      <c r="T2348" s="8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1"/>
        <v>1.5</v>
      </c>
      <c r="P2349">
        <f t="shared" si="216"/>
        <v>15</v>
      </c>
      <c r="Q2349" t="str">
        <f t="shared" si="217"/>
        <v>technology</v>
      </c>
      <c r="R2349" t="str">
        <f t="shared" si="218"/>
        <v>web</v>
      </c>
      <c r="S2349" s="8">
        <f t="shared" si="219"/>
        <v>42577.607361111113</v>
      </c>
      <c r="T2349" s="8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1"/>
        <v>0.38571428571428573</v>
      </c>
      <c r="P2350">
        <f t="shared" si="216"/>
        <v>54</v>
      </c>
      <c r="Q2350" t="str">
        <f t="shared" si="217"/>
        <v>technology</v>
      </c>
      <c r="R2350" t="str">
        <f t="shared" si="218"/>
        <v>web</v>
      </c>
      <c r="S2350" s="8">
        <f t="shared" si="219"/>
        <v>42360.932152777779</v>
      </c>
      <c r="T2350" s="8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1"/>
        <v>0</v>
      </c>
      <c r="P2351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8">
        <f t="shared" si="219"/>
        <v>42198.775787037041</v>
      </c>
      <c r="T2351" s="8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1"/>
        <v>0</v>
      </c>
      <c r="P2352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8">
        <f t="shared" si="219"/>
        <v>42708.842245370368</v>
      </c>
      <c r="T2352" s="8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1"/>
        <v>0.5714285714285714</v>
      </c>
      <c r="P2353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8">
        <f t="shared" si="219"/>
        <v>42094.101145833338</v>
      </c>
      <c r="T2353" s="8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1"/>
        <v>0</v>
      </c>
      <c r="P2354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8">
        <f t="shared" si="219"/>
        <v>42101.633703703701</v>
      </c>
      <c r="T2354" s="8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1"/>
        <v>0</v>
      </c>
      <c r="P2355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8">
        <f t="shared" si="219"/>
        <v>42103.676180555558</v>
      </c>
      <c r="T2355" s="8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1"/>
        <v>7.1428571428571425E-2</v>
      </c>
      <c r="P2356">
        <f t="shared" si="216"/>
        <v>25</v>
      </c>
      <c r="Q2356" t="str">
        <f t="shared" si="217"/>
        <v>technology</v>
      </c>
      <c r="R2356" t="str">
        <f t="shared" si="218"/>
        <v>web</v>
      </c>
      <c r="S2356" s="8">
        <f t="shared" si="219"/>
        <v>41954.722916666666</v>
      </c>
      <c r="T2356" s="8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1"/>
        <v>0.6875</v>
      </c>
      <c r="P2357">
        <f t="shared" si="216"/>
        <v>27.5</v>
      </c>
      <c r="Q2357" t="str">
        <f t="shared" si="217"/>
        <v>technology</v>
      </c>
      <c r="R2357" t="str">
        <f t="shared" si="218"/>
        <v>web</v>
      </c>
      <c r="S2357" s="8">
        <f t="shared" si="219"/>
        <v>42096.918240740735</v>
      </c>
      <c r="T2357" s="8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1"/>
        <v>0</v>
      </c>
      <c r="P2358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8">
        <f t="shared" si="219"/>
        <v>42130.78361111111</v>
      </c>
      <c r="T2358" s="8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1"/>
        <v>0</v>
      </c>
      <c r="P2359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8">
        <f t="shared" si="219"/>
        <v>42264.620115740734</v>
      </c>
      <c r="T2359" s="8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1"/>
        <v>0</v>
      </c>
      <c r="P2360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8">
        <f t="shared" si="219"/>
        <v>41978.930972222224</v>
      </c>
      <c r="T2360" s="8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1"/>
        <v>14.680000000000001</v>
      </c>
      <c r="P2361">
        <f t="shared" si="216"/>
        <v>367</v>
      </c>
      <c r="Q2361" t="str">
        <f t="shared" si="217"/>
        <v>technology</v>
      </c>
      <c r="R2361" t="str">
        <f t="shared" si="218"/>
        <v>web</v>
      </c>
      <c r="S2361" s="8">
        <f t="shared" si="219"/>
        <v>42159.649583333332</v>
      </c>
      <c r="T2361" s="8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1"/>
        <v>0.04</v>
      </c>
      <c r="P2362">
        <f t="shared" si="216"/>
        <v>2</v>
      </c>
      <c r="Q2362" t="str">
        <f t="shared" si="217"/>
        <v>technology</v>
      </c>
      <c r="R2362" t="str">
        <f t="shared" si="218"/>
        <v>web</v>
      </c>
      <c r="S2362" s="8">
        <f t="shared" si="219"/>
        <v>42377.70694444445</v>
      </c>
      <c r="T2362" s="8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1"/>
        <v>0</v>
      </c>
      <c r="P2363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8">
        <f t="shared" si="219"/>
        <v>42466.858888888892</v>
      </c>
      <c r="T2363" s="8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1"/>
        <v>28.571428571428569</v>
      </c>
      <c r="P2364">
        <f t="shared" si="216"/>
        <v>60</v>
      </c>
      <c r="Q2364" t="str">
        <f t="shared" si="217"/>
        <v>technology</v>
      </c>
      <c r="R2364" t="str">
        <f t="shared" si="218"/>
        <v>web</v>
      </c>
      <c r="S2364" s="8">
        <f t="shared" si="219"/>
        <v>41954.688310185185</v>
      </c>
      <c r="T2364" s="8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1"/>
        <v>0</v>
      </c>
      <c r="P2365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8">
        <f t="shared" si="219"/>
        <v>42322.011574074073</v>
      </c>
      <c r="T2365" s="8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1"/>
        <v>0</v>
      </c>
      <c r="P236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8">
        <f t="shared" si="219"/>
        <v>42248.934675925921</v>
      </c>
      <c r="T2366" s="8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1"/>
        <v>0</v>
      </c>
      <c r="P236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8">
        <f t="shared" si="219"/>
        <v>42346.736400462964</v>
      </c>
      <c r="T2367" s="8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1"/>
        <v>10.52</v>
      </c>
      <c r="P2368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8">
        <f t="shared" si="219"/>
        <v>42268.531631944439</v>
      </c>
      <c r="T2368" s="8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1"/>
        <v>1.34</v>
      </c>
      <c r="P2369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8">
        <f t="shared" si="219"/>
        <v>42425.970092592594</v>
      </c>
      <c r="T2369" s="8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1"/>
        <v>0.25</v>
      </c>
      <c r="P2370">
        <f t="shared" si="216"/>
        <v>50</v>
      </c>
      <c r="Q2370" t="str">
        <f t="shared" si="217"/>
        <v>technology</v>
      </c>
      <c r="R2370" t="str">
        <f t="shared" si="218"/>
        <v>web</v>
      </c>
      <c r="S2370" s="8">
        <f t="shared" si="219"/>
        <v>42063.721817129626</v>
      </c>
      <c r="T2370" s="8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1"/>
        <v>0</v>
      </c>
      <c r="P2371" t="e">
        <f t="shared" ref="P2371:P2434" si="222">E2371/L2371</f>
        <v>#DIV/0!</v>
      </c>
      <c r="Q2371" t="str">
        <f t="shared" ref="Q2371:Q2434" si="223">LEFT(N2371, SEARCH("/",N2371,1)-1)</f>
        <v>technology</v>
      </c>
      <c r="R2371" t="str">
        <f t="shared" ref="R2371:R2434" si="224">RIGHT(N2371,LEN(N2371)-FIND("/",N2371))</f>
        <v>web</v>
      </c>
      <c r="S2371" s="8">
        <f t="shared" ref="S2371:S2434" si="225">(((J2371/60)/60)/24)+DATE(1970,1,1)</f>
        <v>42380.812627314815</v>
      </c>
      <c r="T2371" s="8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1"/>
        <v>0.32800000000000001</v>
      </c>
      <c r="P2372">
        <f t="shared" si="222"/>
        <v>20.5</v>
      </c>
      <c r="Q2372" t="str">
        <f t="shared" si="223"/>
        <v>technology</v>
      </c>
      <c r="R2372" t="str">
        <f t="shared" si="224"/>
        <v>web</v>
      </c>
      <c r="S2372" s="8">
        <f t="shared" si="225"/>
        <v>41961.18913194444</v>
      </c>
      <c r="T2372" s="8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ref="O2373:O2436" si="227">E2373/D2373*100</f>
        <v>0</v>
      </c>
      <c r="P2373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8">
        <f t="shared" si="225"/>
        <v>42150.777731481481</v>
      </c>
      <c r="T2373" s="8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7"/>
        <v>3.2727272727272729</v>
      </c>
      <c r="P2374">
        <f t="shared" si="222"/>
        <v>30</v>
      </c>
      <c r="Q2374" t="str">
        <f t="shared" si="223"/>
        <v>technology</v>
      </c>
      <c r="R2374" t="str">
        <f t="shared" si="224"/>
        <v>web</v>
      </c>
      <c r="S2374" s="8">
        <f t="shared" si="225"/>
        <v>42088.069108796291</v>
      </c>
      <c r="T2374" s="8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7"/>
        <v>5.8823529411764705E-3</v>
      </c>
      <c r="P2375">
        <f t="shared" si="222"/>
        <v>50</v>
      </c>
      <c r="Q2375" t="str">
        <f t="shared" si="223"/>
        <v>technology</v>
      </c>
      <c r="R2375" t="str">
        <f t="shared" si="224"/>
        <v>web</v>
      </c>
      <c r="S2375" s="8">
        <f t="shared" si="225"/>
        <v>42215.662314814821</v>
      </c>
      <c r="T2375" s="8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7"/>
        <v>4.5454545454545456E-2</v>
      </c>
      <c r="P2376">
        <f t="shared" si="222"/>
        <v>10</v>
      </c>
      <c r="Q2376" t="str">
        <f t="shared" si="223"/>
        <v>technology</v>
      </c>
      <c r="R2376" t="str">
        <f t="shared" si="224"/>
        <v>web</v>
      </c>
      <c r="S2376" s="8">
        <f t="shared" si="225"/>
        <v>42017.843287037031</v>
      </c>
      <c r="T2376" s="8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7"/>
        <v>0</v>
      </c>
      <c r="P237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8">
        <f t="shared" si="225"/>
        <v>42592.836076388892</v>
      </c>
      <c r="T2377" s="8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7"/>
        <v>10.877666666666666</v>
      </c>
      <c r="P2378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8">
        <f t="shared" si="225"/>
        <v>42318.925532407404</v>
      </c>
      <c r="T2378" s="8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7"/>
        <v>0</v>
      </c>
      <c r="P2379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8">
        <f t="shared" si="225"/>
        <v>42669.870173611111</v>
      </c>
      <c r="T2379" s="8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7"/>
        <v>0</v>
      </c>
      <c r="P2380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8">
        <f t="shared" si="225"/>
        <v>42213.013078703705</v>
      </c>
      <c r="T2380" s="8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7"/>
        <v>0</v>
      </c>
      <c r="P2381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8">
        <f t="shared" si="225"/>
        <v>42237.016388888893</v>
      </c>
      <c r="T2381" s="8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7"/>
        <v>0.36666666666666664</v>
      </c>
      <c r="P2382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8">
        <f t="shared" si="225"/>
        <v>42248.793310185181</v>
      </c>
      <c r="T2382" s="8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7"/>
        <v>1.8193398957730169</v>
      </c>
      <c r="P2383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8">
        <f t="shared" si="225"/>
        <v>42074.935740740737</v>
      </c>
      <c r="T2383" s="8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7"/>
        <v>2.5</v>
      </c>
      <c r="P2384">
        <f t="shared" si="222"/>
        <v>37.5</v>
      </c>
      <c r="Q2384" t="str">
        <f t="shared" si="223"/>
        <v>technology</v>
      </c>
      <c r="R2384" t="str">
        <f t="shared" si="224"/>
        <v>web</v>
      </c>
      <c r="S2384" s="8">
        <f t="shared" si="225"/>
        <v>42195.187534722223</v>
      </c>
      <c r="T2384" s="8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7"/>
        <v>4.3499999999999996</v>
      </c>
      <c r="P2385">
        <f t="shared" si="222"/>
        <v>145</v>
      </c>
      <c r="Q2385" t="str">
        <f t="shared" si="223"/>
        <v>technology</v>
      </c>
      <c r="R2385" t="str">
        <f t="shared" si="224"/>
        <v>web</v>
      </c>
      <c r="S2385" s="8">
        <f t="shared" si="225"/>
        <v>42027.056793981479</v>
      </c>
      <c r="T2385" s="8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7"/>
        <v>0.8</v>
      </c>
      <c r="P2386">
        <f t="shared" si="222"/>
        <v>1</v>
      </c>
      <c r="Q2386" t="str">
        <f t="shared" si="223"/>
        <v>technology</v>
      </c>
      <c r="R2386" t="str">
        <f t="shared" si="224"/>
        <v>web</v>
      </c>
      <c r="S2386" s="8">
        <f t="shared" si="225"/>
        <v>41927.067627314813</v>
      </c>
      <c r="T2386" s="8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7"/>
        <v>1.2123076923076923</v>
      </c>
      <c r="P238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8">
        <f t="shared" si="225"/>
        <v>42191.70175925926</v>
      </c>
      <c r="T2387" s="8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7"/>
        <v>0</v>
      </c>
      <c r="P2388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8">
        <f t="shared" si="225"/>
        <v>41954.838240740741</v>
      </c>
      <c r="T2388" s="8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7"/>
        <v>0.68399999999999994</v>
      </c>
      <c r="P2389">
        <f t="shared" si="222"/>
        <v>342</v>
      </c>
      <c r="Q2389" t="str">
        <f t="shared" si="223"/>
        <v>technology</v>
      </c>
      <c r="R2389" t="str">
        <f t="shared" si="224"/>
        <v>web</v>
      </c>
      <c r="S2389" s="8">
        <f t="shared" si="225"/>
        <v>42528.626620370371</v>
      </c>
      <c r="T2389" s="8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7"/>
        <v>1.2513513513513512</v>
      </c>
      <c r="P2390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8">
        <f t="shared" si="225"/>
        <v>41989.853692129633</v>
      </c>
      <c r="T2390" s="8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7"/>
        <v>0.1875</v>
      </c>
      <c r="P2391">
        <f t="shared" si="222"/>
        <v>30</v>
      </c>
      <c r="Q2391" t="str">
        <f t="shared" si="223"/>
        <v>technology</v>
      </c>
      <c r="R2391" t="str">
        <f t="shared" si="224"/>
        <v>web</v>
      </c>
      <c r="S2391" s="8">
        <f t="shared" si="225"/>
        <v>42179.653379629628</v>
      </c>
      <c r="T2391" s="8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7"/>
        <v>0</v>
      </c>
      <c r="P2392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8">
        <f t="shared" si="225"/>
        <v>41968.262314814812</v>
      </c>
      <c r="T2392" s="8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7"/>
        <v>0.125</v>
      </c>
      <c r="P2393">
        <f t="shared" si="222"/>
        <v>25</v>
      </c>
      <c r="Q2393" t="str">
        <f t="shared" si="223"/>
        <v>technology</v>
      </c>
      <c r="R2393" t="str">
        <f t="shared" si="224"/>
        <v>web</v>
      </c>
      <c r="S2393" s="8">
        <f t="shared" si="225"/>
        <v>42064.794490740736</v>
      </c>
      <c r="T2393" s="8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7"/>
        <v>0</v>
      </c>
      <c r="P2394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8">
        <f t="shared" si="225"/>
        <v>42276.120636574073</v>
      </c>
      <c r="T2394" s="8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7"/>
        <v>0.05</v>
      </c>
      <c r="P2395">
        <f t="shared" si="222"/>
        <v>50</v>
      </c>
      <c r="Q2395" t="str">
        <f t="shared" si="223"/>
        <v>technology</v>
      </c>
      <c r="R2395" t="str">
        <f t="shared" si="224"/>
        <v>web</v>
      </c>
      <c r="S2395" s="8">
        <f t="shared" si="225"/>
        <v>42194.648344907408</v>
      </c>
      <c r="T2395" s="8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7"/>
        <v>0.06</v>
      </c>
      <c r="P2396">
        <f t="shared" si="222"/>
        <v>1.5</v>
      </c>
      <c r="Q2396" t="str">
        <f t="shared" si="223"/>
        <v>technology</v>
      </c>
      <c r="R2396" t="str">
        <f t="shared" si="224"/>
        <v>web</v>
      </c>
      <c r="S2396" s="8">
        <f t="shared" si="225"/>
        <v>42031.362187499995</v>
      </c>
      <c r="T2396" s="8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7"/>
        <v>0</v>
      </c>
      <c r="P239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8">
        <f t="shared" si="225"/>
        <v>42717.121377314819</v>
      </c>
      <c r="T2397" s="8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7"/>
        <v>0.2</v>
      </c>
      <c r="P2398">
        <f t="shared" si="222"/>
        <v>10</v>
      </c>
      <c r="Q2398" t="str">
        <f t="shared" si="223"/>
        <v>technology</v>
      </c>
      <c r="R2398" t="str">
        <f t="shared" si="224"/>
        <v>web</v>
      </c>
      <c r="S2398" s="8">
        <f t="shared" si="225"/>
        <v>42262.849050925928</v>
      </c>
      <c r="T2398" s="8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7"/>
        <v>0</v>
      </c>
      <c r="P2399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8">
        <f t="shared" si="225"/>
        <v>41976.88490740741</v>
      </c>
      <c r="T2399" s="8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7"/>
        <v>0</v>
      </c>
      <c r="P2400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8">
        <f t="shared" si="225"/>
        <v>42157.916481481487</v>
      </c>
      <c r="T2400" s="8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7"/>
        <v>0</v>
      </c>
      <c r="P2401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8">
        <f t="shared" si="225"/>
        <v>41956.853078703702</v>
      </c>
      <c r="T2401" s="8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7"/>
        <v>0</v>
      </c>
      <c r="P2402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8">
        <f t="shared" si="225"/>
        <v>42444.268101851849</v>
      </c>
      <c r="T2402" s="8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7"/>
        <v>0.71785714285714286</v>
      </c>
      <c r="P2403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8">
        <f t="shared" si="225"/>
        <v>42374.822870370372</v>
      </c>
      <c r="T2403" s="8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7"/>
        <v>0.43333333333333329</v>
      </c>
      <c r="P2404">
        <f t="shared" si="222"/>
        <v>52</v>
      </c>
      <c r="Q2404" t="str">
        <f t="shared" si="223"/>
        <v>food</v>
      </c>
      <c r="R2404" t="str">
        <f t="shared" si="224"/>
        <v>food trucks</v>
      </c>
      <c r="S2404" s="8">
        <f t="shared" si="225"/>
        <v>42107.679756944446</v>
      </c>
      <c r="T2404" s="8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7"/>
        <v>16.833333333333332</v>
      </c>
      <c r="P2405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8">
        <f t="shared" si="225"/>
        <v>42399.882615740738</v>
      </c>
      <c r="T2405" s="8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7"/>
        <v>0</v>
      </c>
      <c r="P240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8">
        <f t="shared" si="225"/>
        <v>42342.03943287037</v>
      </c>
      <c r="T2406" s="8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7"/>
        <v>22.52</v>
      </c>
      <c r="P240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8">
        <f t="shared" si="225"/>
        <v>42595.585358796292</v>
      </c>
      <c r="T2407" s="8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7"/>
        <v>41.384615384615387</v>
      </c>
      <c r="P2408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8">
        <f t="shared" si="225"/>
        <v>41983.110995370371</v>
      </c>
      <c r="T2408" s="8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7"/>
        <v>25.259090909090908</v>
      </c>
      <c r="P2409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8">
        <f t="shared" si="225"/>
        <v>42082.575555555552</v>
      </c>
      <c r="T2409" s="8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7"/>
        <v>0.2</v>
      </c>
      <c r="P2410">
        <f t="shared" si="222"/>
        <v>15</v>
      </c>
      <c r="Q2410" t="str">
        <f t="shared" si="223"/>
        <v>food</v>
      </c>
      <c r="R2410" t="str">
        <f t="shared" si="224"/>
        <v>food trucks</v>
      </c>
      <c r="S2410" s="8">
        <f t="shared" si="225"/>
        <v>41919.140706018516</v>
      </c>
      <c r="T2410" s="8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7"/>
        <v>1.8399999999999999</v>
      </c>
      <c r="P2411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8">
        <f t="shared" si="225"/>
        <v>42204.875868055555</v>
      </c>
      <c r="T2411" s="8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7"/>
        <v>0</v>
      </c>
      <c r="P2412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8">
        <f t="shared" si="225"/>
        <v>42224.408275462964</v>
      </c>
      <c r="T2412" s="8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7"/>
        <v>0.60399999999999998</v>
      </c>
      <c r="P2413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8">
        <f t="shared" si="225"/>
        <v>42211.732430555552</v>
      </c>
      <c r="T2413" s="8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7"/>
        <v>0</v>
      </c>
      <c r="P2414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8">
        <f t="shared" si="225"/>
        <v>42655.736956018518</v>
      </c>
      <c r="T2414" s="8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7"/>
        <v>0.83333333333333337</v>
      </c>
      <c r="P2415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8">
        <f t="shared" si="225"/>
        <v>41760.10974537037</v>
      </c>
      <c r="T2415" s="8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7"/>
        <v>3.0666666666666664</v>
      </c>
      <c r="P241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8">
        <f t="shared" si="225"/>
        <v>42198.695138888885</v>
      </c>
      <c r="T2416" s="8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7"/>
        <v>0.55833333333333335</v>
      </c>
      <c r="P241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8">
        <f t="shared" si="225"/>
        <v>42536.862800925926</v>
      </c>
      <c r="T2417" s="8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7"/>
        <v>2.5000000000000001E-2</v>
      </c>
      <c r="P2418">
        <f t="shared" si="222"/>
        <v>5</v>
      </c>
      <c r="Q2418" t="str">
        <f t="shared" si="223"/>
        <v>food</v>
      </c>
      <c r="R2418" t="str">
        <f t="shared" si="224"/>
        <v>food trucks</v>
      </c>
      <c r="S2418" s="8">
        <f t="shared" si="225"/>
        <v>42019.737766203703</v>
      </c>
      <c r="T2418" s="8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7"/>
        <v>0</v>
      </c>
      <c r="P2419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8">
        <f t="shared" si="225"/>
        <v>41831.884108796294</v>
      </c>
      <c r="T2419" s="8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7"/>
        <v>0.02</v>
      </c>
      <c r="P2420">
        <f t="shared" si="222"/>
        <v>1</v>
      </c>
      <c r="Q2420" t="str">
        <f t="shared" si="223"/>
        <v>food</v>
      </c>
      <c r="R2420" t="str">
        <f t="shared" si="224"/>
        <v>food trucks</v>
      </c>
      <c r="S2420" s="8">
        <f t="shared" si="225"/>
        <v>42027.856990740736</v>
      </c>
      <c r="T2420" s="8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7"/>
        <v>0</v>
      </c>
      <c r="P2421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8">
        <f t="shared" si="225"/>
        <v>41993.738298611104</v>
      </c>
      <c r="T2421" s="8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7"/>
        <v>14.825133372851216</v>
      </c>
      <c r="P2422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8">
        <f t="shared" si="225"/>
        <v>41893.028877314813</v>
      </c>
      <c r="T2422" s="8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7"/>
        <v>1.6666666666666666E-2</v>
      </c>
      <c r="P2423">
        <f t="shared" si="222"/>
        <v>1</v>
      </c>
      <c r="Q2423" t="str">
        <f t="shared" si="223"/>
        <v>food</v>
      </c>
      <c r="R2423" t="str">
        <f t="shared" si="224"/>
        <v>food trucks</v>
      </c>
      <c r="S2423" s="8">
        <f t="shared" si="225"/>
        <v>42026.687453703707</v>
      </c>
      <c r="T2423" s="8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7"/>
        <v>0.2</v>
      </c>
      <c r="P2424">
        <f t="shared" si="222"/>
        <v>1</v>
      </c>
      <c r="Q2424" t="str">
        <f t="shared" si="223"/>
        <v>food</v>
      </c>
      <c r="R2424" t="str">
        <f t="shared" si="224"/>
        <v>food trucks</v>
      </c>
      <c r="S2424" s="8">
        <f t="shared" si="225"/>
        <v>42044.724953703699</v>
      </c>
      <c r="T2424" s="8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7"/>
        <v>1.3333333333333334E-2</v>
      </c>
      <c r="P2425">
        <f t="shared" si="222"/>
        <v>8</v>
      </c>
      <c r="Q2425" t="str">
        <f t="shared" si="223"/>
        <v>food</v>
      </c>
      <c r="R2425" t="str">
        <f t="shared" si="224"/>
        <v>food trucks</v>
      </c>
      <c r="S2425" s="8">
        <f t="shared" si="225"/>
        <v>41974.704745370371</v>
      </c>
      <c r="T2425" s="8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7"/>
        <v>1.24</v>
      </c>
      <c r="P242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8">
        <f t="shared" si="225"/>
        <v>41909.892453703702</v>
      </c>
      <c r="T2426" s="8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7"/>
        <v>2.8571428571428574E-2</v>
      </c>
      <c r="P2427">
        <f t="shared" si="222"/>
        <v>1</v>
      </c>
      <c r="Q2427" t="str">
        <f t="shared" si="223"/>
        <v>food</v>
      </c>
      <c r="R2427" t="str">
        <f t="shared" si="224"/>
        <v>food trucks</v>
      </c>
      <c r="S2427" s="8">
        <f t="shared" si="225"/>
        <v>42502.913761574076</v>
      </c>
      <c r="T2427" s="8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7"/>
        <v>0</v>
      </c>
      <c r="P2428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8">
        <f t="shared" si="225"/>
        <v>42164.170046296291</v>
      </c>
      <c r="T2428" s="8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7"/>
        <v>2E-3</v>
      </c>
      <c r="P2429">
        <f t="shared" si="222"/>
        <v>1</v>
      </c>
      <c r="Q2429" t="str">
        <f t="shared" si="223"/>
        <v>food</v>
      </c>
      <c r="R2429" t="str">
        <f t="shared" si="224"/>
        <v>food trucks</v>
      </c>
      <c r="S2429" s="8">
        <f t="shared" si="225"/>
        <v>42412.318668981476</v>
      </c>
      <c r="T2429" s="8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7"/>
        <v>2.8571428571428571E-3</v>
      </c>
      <c r="P2430">
        <f t="shared" si="222"/>
        <v>1</v>
      </c>
      <c r="Q2430" t="str">
        <f t="shared" si="223"/>
        <v>food</v>
      </c>
      <c r="R2430" t="str">
        <f t="shared" si="224"/>
        <v>food trucks</v>
      </c>
      <c r="S2430" s="8">
        <f t="shared" si="225"/>
        <v>42045.784155092595</v>
      </c>
      <c r="T2430" s="8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7"/>
        <v>1.4321428571428572</v>
      </c>
      <c r="P2431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8">
        <f t="shared" si="225"/>
        <v>42734.879236111112</v>
      </c>
      <c r="T2431" s="8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7"/>
        <v>0.70000000000000007</v>
      </c>
      <c r="P2432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8">
        <f t="shared" si="225"/>
        <v>42382.130833333329</v>
      </c>
      <c r="T2432" s="8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7"/>
        <v>2E-3</v>
      </c>
      <c r="P2433">
        <f t="shared" si="222"/>
        <v>1</v>
      </c>
      <c r="Q2433" t="str">
        <f t="shared" si="223"/>
        <v>food</v>
      </c>
      <c r="R2433" t="str">
        <f t="shared" si="224"/>
        <v>food trucks</v>
      </c>
      <c r="S2433" s="8">
        <f t="shared" si="225"/>
        <v>42489.099687499998</v>
      </c>
      <c r="T2433" s="8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7"/>
        <v>1.4285714285714287E-2</v>
      </c>
      <c r="P2434">
        <f t="shared" si="222"/>
        <v>1</v>
      </c>
      <c r="Q2434" t="str">
        <f t="shared" si="223"/>
        <v>food</v>
      </c>
      <c r="R2434" t="str">
        <f t="shared" si="224"/>
        <v>food trucks</v>
      </c>
      <c r="S2434" s="8">
        <f t="shared" si="225"/>
        <v>42041.218715277777</v>
      </c>
      <c r="T2434" s="8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7"/>
        <v>0</v>
      </c>
      <c r="P2435" t="e">
        <f t="shared" ref="P2435:P2498" si="228">E2435/L2435</f>
        <v>#DIV/0!</v>
      </c>
      <c r="Q2435" t="str">
        <f t="shared" ref="Q2435:Q2498" si="229">LEFT(N2435, SEARCH("/",N2435,1)-1)</f>
        <v>food</v>
      </c>
      <c r="R2435" t="str">
        <f t="shared" ref="R2435:R2498" si="230">RIGHT(N2435,LEN(N2435)-FIND("/",N2435))</f>
        <v>food trucks</v>
      </c>
      <c r="S2435" s="8">
        <f t="shared" ref="S2435:S2498" si="231">(((J2435/60)/60)/24)+DATE(1970,1,1)</f>
        <v>42397.89980324074</v>
      </c>
      <c r="T2435" s="8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7"/>
        <v>0.13</v>
      </c>
      <c r="P2436">
        <f t="shared" si="228"/>
        <v>13</v>
      </c>
      <c r="Q2436" t="str">
        <f t="shared" si="229"/>
        <v>food</v>
      </c>
      <c r="R2436" t="str">
        <f t="shared" si="230"/>
        <v>food trucks</v>
      </c>
      <c r="S2436" s="8">
        <f t="shared" si="231"/>
        <v>42180.18604166666</v>
      </c>
      <c r="T2436" s="8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ref="O2437:O2500" si="233">E2437/D2437*100</f>
        <v>0.48960000000000004</v>
      </c>
      <c r="P243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8">
        <f t="shared" si="231"/>
        <v>42252.277615740735</v>
      </c>
      <c r="T2437" s="8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3"/>
        <v>3.8461538461538464E-2</v>
      </c>
      <c r="P2438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8">
        <f t="shared" si="231"/>
        <v>42338.615393518514</v>
      </c>
      <c r="T2438" s="8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3"/>
        <v>0</v>
      </c>
      <c r="P2439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8">
        <f t="shared" si="231"/>
        <v>42031.965138888889</v>
      </c>
      <c r="T2439" s="8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3"/>
        <v>0.33333333333333337</v>
      </c>
      <c r="P2440">
        <f t="shared" si="228"/>
        <v>50</v>
      </c>
      <c r="Q2440" t="str">
        <f t="shared" si="229"/>
        <v>food</v>
      </c>
      <c r="R2440" t="str">
        <f t="shared" si="230"/>
        <v>food trucks</v>
      </c>
      <c r="S2440" s="8">
        <f t="shared" si="231"/>
        <v>42285.91506944444</v>
      </c>
      <c r="T2440" s="8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3"/>
        <v>0</v>
      </c>
      <c r="P2441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8">
        <f t="shared" si="231"/>
        <v>42265.818622685183</v>
      </c>
      <c r="T2441" s="8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3"/>
        <v>0.2</v>
      </c>
      <c r="P2442">
        <f t="shared" si="228"/>
        <v>5</v>
      </c>
      <c r="Q2442" t="str">
        <f t="shared" si="229"/>
        <v>food</v>
      </c>
      <c r="R2442" t="str">
        <f t="shared" si="230"/>
        <v>food trucks</v>
      </c>
      <c r="S2442" s="8">
        <f t="shared" si="231"/>
        <v>42383.899456018517</v>
      </c>
      <c r="T2442" s="8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3"/>
        <v>107.88</v>
      </c>
      <c r="P2443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8">
        <f t="shared" si="231"/>
        <v>42187.125625000001</v>
      </c>
      <c r="T2443" s="8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3"/>
        <v>125.94166666666666</v>
      </c>
      <c r="P2444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8">
        <f t="shared" si="231"/>
        <v>42052.666990740734</v>
      </c>
      <c r="T2444" s="8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3"/>
        <v>202.51495</v>
      </c>
      <c r="P2445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8">
        <f t="shared" si="231"/>
        <v>41836.625254629631</v>
      </c>
      <c r="T2445" s="8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3"/>
        <v>108.60000000000001</v>
      </c>
      <c r="P244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8">
        <f t="shared" si="231"/>
        <v>42485.754525462966</v>
      </c>
      <c r="T2446" s="8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3"/>
        <v>172.8</v>
      </c>
      <c r="P244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8">
        <f t="shared" si="231"/>
        <v>42243.190057870372</v>
      </c>
      <c r="T2447" s="8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3"/>
        <v>167.98</v>
      </c>
      <c r="P2448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8">
        <f t="shared" si="231"/>
        <v>42670.602673611109</v>
      </c>
      <c r="T2448" s="8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3"/>
        <v>427.20000000000005</v>
      </c>
      <c r="P2449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8">
        <f t="shared" si="231"/>
        <v>42654.469826388886</v>
      </c>
      <c r="T2449" s="8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3"/>
        <v>107.5</v>
      </c>
      <c r="P2450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8">
        <f t="shared" si="231"/>
        <v>42607.316122685181</v>
      </c>
      <c r="T2450" s="8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3"/>
        <v>108</v>
      </c>
      <c r="P2451">
        <f t="shared" si="228"/>
        <v>90</v>
      </c>
      <c r="Q2451" t="str">
        <f t="shared" si="229"/>
        <v>food</v>
      </c>
      <c r="R2451" t="str">
        <f t="shared" si="230"/>
        <v>small batch</v>
      </c>
      <c r="S2451" s="8">
        <f t="shared" si="231"/>
        <v>41943.142534722225</v>
      </c>
      <c r="T2451" s="8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3"/>
        <v>101.53353333333335</v>
      </c>
      <c r="P2452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8">
        <f t="shared" si="231"/>
        <v>41902.07240740741</v>
      </c>
      <c r="T2452" s="8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3"/>
        <v>115.45</v>
      </c>
      <c r="P2453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8">
        <f t="shared" si="231"/>
        <v>42779.908449074079</v>
      </c>
      <c r="T2453" s="8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3"/>
        <v>133.5</v>
      </c>
      <c r="P2454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8">
        <f t="shared" si="231"/>
        <v>42338.84375</v>
      </c>
      <c r="T2454" s="8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3"/>
        <v>154.69999999999999</v>
      </c>
      <c r="P2455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8">
        <f t="shared" si="231"/>
        <v>42738.692233796297</v>
      </c>
      <c r="T2455" s="8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3"/>
        <v>100.84571428571429</v>
      </c>
      <c r="P245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8">
        <f t="shared" si="231"/>
        <v>42770.201481481476</v>
      </c>
      <c r="T2456" s="8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3"/>
        <v>182</v>
      </c>
      <c r="P245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8">
        <f t="shared" si="231"/>
        <v>42452.781828703708</v>
      </c>
      <c r="T2457" s="8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3"/>
        <v>180.86666666666667</v>
      </c>
      <c r="P2458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8">
        <f t="shared" si="231"/>
        <v>42761.961099537039</v>
      </c>
      <c r="T2458" s="8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3"/>
        <v>102.30434782608695</v>
      </c>
      <c r="P2459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8">
        <f t="shared" si="231"/>
        <v>42423.602500000001</v>
      </c>
      <c r="T2459" s="8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3"/>
        <v>110.17999999999999</v>
      </c>
      <c r="P2460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8">
        <f t="shared" si="231"/>
        <v>42495.871736111112</v>
      </c>
      <c r="T2460" s="8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3"/>
        <v>102.25</v>
      </c>
      <c r="P2461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8">
        <f t="shared" si="231"/>
        <v>42407.637557870374</v>
      </c>
      <c r="T2461" s="8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3"/>
        <v>100.78823529411764</v>
      </c>
      <c r="P2462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8">
        <f t="shared" si="231"/>
        <v>42704.187118055561</v>
      </c>
      <c r="T2462" s="8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3"/>
        <v>103.8</v>
      </c>
      <c r="P2463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8">
        <f t="shared" si="231"/>
        <v>40784.012696759259</v>
      </c>
      <c r="T2463" s="8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3"/>
        <v>110.70833333333334</v>
      </c>
      <c r="P2464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8">
        <f t="shared" si="231"/>
        <v>41089.186296296299</v>
      </c>
      <c r="T2464" s="8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3"/>
        <v>116.25000000000001</v>
      </c>
      <c r="P2465">
        <f t="shared" si="228"/>
        <v>31</v>
      </c>
      <c r="Q2465" t="str">
        <f t="shared" si="229"/>
        <v>music</v>
      </c>
      <c r="R2465" t="str">
        <f t="shared" si="230"/>
        <v>indie rock</v>
      </c>
      <c r="S2465" s="8">
        <f t="shared" si="231"/>
        <v>41341.111400462964</v>
      </c>
      <c r="T2465" s="8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3"/>
        <v>111.1</v>
      </c>
      <c r="P246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8">
        <f t="shared" si="231"/>
        <v>42248.90042824074</v>
      </c>
      <c r="T2466" s="8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3"/>
        <v>180.14285714285714</v>
      </c>
      <c r="P246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8">
        <f t="shared" si="231"/>
        <v>41145.719305555554</v>
      </c>
      <c r="T2467" s="8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3"/>
        <v>100</v>
      </c>
      <c r="P2468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8">
        <f t="shared" si="231"/>
        <v>41373.102465277778</v>
      </c>
      <c r="T2468" s="8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3"/>
        <v>118.5</v>
      </c>
      <c r="P2469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8">
        <f t="shared" si="231"/>
        <v>41025.874201388891</v>
      </c>
      <c r="T2469" s="8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3"/>
        <v>107.21700000000001</v>
      </c>
      <c r="P2470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8">
        <f t="shared" si="231"/>
        <v>41174.154178240737</v>
      </c>
      <c r="T2470" s="8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3"/>
        <v>113.66666666666667</v>
      </c>
      <c r="P2471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8">
        <f t="shared" si="231"/>
        <v>40557.429733796293</v>
      </c>
      <c r="T2471" s="8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3"/>
        <v>103.16400000000002</v>
      </c>
      <c r="P2472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8">
        <f t="shared" si="231"/>
        <v>41023.07471064815</v>
      </c>
      <c r="T2472" s="8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3"/>
        <v>128</v>
      </c>
      <c r="P2473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8">
        <f t="shared" si="231"/>
        <v>40893.992962962962</v>
      </c>
      <c r="T2473" s="8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3"/>
        <v>135.76026666666667</v>
      </c>
      <c r="P2474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8">
        <f t="shared" si="231"/>
        <v>40354.11550925926</v>
      </c>
      <c r="T2474" s="8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3"/>
        <v>100</v>
      </c>
      <c r="P2475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8">
        <f t="shared" si="231"/>
        <v>41193.748483796298</v>
      </c>
      <c r="T2475" s="8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3"/>
        <v>100.00360000000002</v>
      </c>
      <c r="P247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8">
        <f t="shared" si="231"/>
        <v>40417.011296296296</v>
      </c>
      <c r="T2476" s="8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3"/>
        <v>104.71999999999998</v>
      </c>
      <c r="P247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8">
        <f t="shared" si="231"/>
        <v>40310.287673611114</v>
      </c>
      <c r="T2477" s="8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3"/>
        <v>105.02249999999999</v>
      </c>
      <c r="P2478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8">
        <f t="shared" si="231"/>
        <v>41913.328356481477</v>
      </c>
      <c r="T2478" s="8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3"/>
        <v>171.33333333333334</v>
      </c>
      <c r="P2479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8">
        <f t="shared" si="231"/>
        <v>41088.691493055558</v>
      </c>
      <c r="T2479" s="8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3"/>
        <v>127.49999999999999</v>
      </c>
      <c r="P2480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8">
        <f t="shared" si="231"/>
        <v>41257.950381944444</v>
      </c>
      <c r="T2480" s="8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3"/>
        <v>133.44333333333333</v>
      </c>
      <c r="P2481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8">
        <f t="shared" si="231"/>
        <v>41107.726782407408</v>
      </c>
      <c r="T2481" s="8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3"/>
        <v>100</v>
      </c>
      <c r="P2482">
        <f t="shared" si="228"/>
        <v>250</v>
      </c>
      <c r="Q2482" t="str">
        <f t="shared" si="229"/>
        <v>music</v>
      </c>
      <c r="R2482" t="str">
        <f t="shared" si="230"/>
        <v>indie rock</v>
      </c>
      <c r="S2482" s="8">
        <f t="shared" si="231"/>
        <v>42227.936157407406</v>
      </c>
      <c r="T2482" s="8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3"/>
        <v>112.91099999999999</v>
      </c>
      <c r="P2483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8">
        <f t="shared" si="231"/>
        <v>40999.645925925928</v>
      </c>
      <c r="T2483" s="8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3"/>
        <v>100.1</v>
      </c>
      <c r="P2484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8">
        <f t="shared" si="231"/>
        <v>40711.782210648147</v>
      </c>
      <c r="T2484" s="8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3"/>
        <v>113.72727272727272</v>
      </c>
      <c r="P2485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8">
        <f t="shared" si="231"/>
        <v>40970.750034722223</v>
      </c>
      <c r="T2485" s="8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3"/>
        <v>119.31742857142855</v>
      </c>
      <c r="P248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8">
        <f t="shared" si="231"/>
        <v>40771.916701388887</v>
      </c>
      <c r="T2486" s="8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3"/>
        <v>103.25</v>
      </c>
      <c r="P248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8">
        <f t="shared" si="231"/>
        <v>40793.998599537037</v>
      </c>
      <c r="T2487" s="8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3"/>
        <v>265.66666666666669</v>
      </c>
      <c r="P2488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8">
        <f t="shared" si="231"/>
        <v>40991.708055555559</v>
      </c>
      <c r="T2488" s="8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3"/>
        <v>100.05066666666667</v>
      </c>
      <c r="P2489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8">
        <f t="shared" si="231"/>
        <v>41026.083298611113</v>
      </c>
      <c r="T2489" s="8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3"/>
        <v>106.69999999999999</v>
      </c>
      <c r="P2490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8">
        <f t="shared" si="231"/>
        <v>40833.633194444446</v>
      </c>
      <c r="T2490" s="8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3"/>
        <v>133.67142857142858</v>
      </c>
      <c r="P2491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8">
        <f t="shared" si="231"/>
        <v>41373.690266203703</v>
      </c>
      <c r="T2491" s="8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3"/>
        <v>121.39999999999999</v>
      </c>
      <c r="P2492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8">
        <f t="shared" si="231"/>
        <v>41023.227731481478</v>
      </c>
      <c r="T2492" s="8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3"/>
        <v>103.2</v>
      </c>
      <c r="P2493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8">
        <f t="shared" si="231"/>
        <v>40542.839282407411</v>
      </c>
      <c r="T2493" s="8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3"/>
        <v>125</v>
      </c>
      <c r="P2494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8">
        <f t="shared" si="231"/>
        <v>41024.985972222225</v>
      </c>
      <c r="T2494" s="8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3"/>
        <v>128.69999999999999</v>
      </c>
      <c r="P2495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8">
        <f t="shared" si="231"/>
        <v>41348.168287037035</v>
      </c>
      <c r="T2495" s="8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3"/>
        <v>101.00533333333333</v>
      </c>
      <c r="P249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8">
        <f t="shared" si="231"/>
        <v>41022.645185185182</v>
      </c>
      <c r="T2496" s="8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3"/>
        <v>127.53666666666665</v>
      </c>
      <c r="P249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8">
        <f t="shared" si="231"/>
        <v>41036.946469907409</v>
      </c>
      <c r="T2497" s="8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3"/>
        <v>100</v>
      </c>
      <c r="P2498">
        <f t="shared" si="228"/>
        <v>600</v>
      </c>
      <c r="Q2498" t="str">
        <f t="shared" si="229"/>
        <v>music</v>
      </c>
      <c r="R2498" t="str">
        <f t="shared" si="230"/>
        <v>indie rock</v>
      </c>
      <c r="S2498" s="8">
        <f t="shared" si="231"/>
        <v>41327.996435185189</v>
      </c>
      <c r="T2498" s="8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3"/>
        <v>112.7715</v>
      </c>
      <c r="P2499">
        <f t="shared" ref="P2499:P2562" si="234">E2499/L2499</f>
        <v>80.551071428571419</v>
      </c>
      <c r="Q2499" t="str">
        <f t="shared" ref="Q2499:Q2562" si="235">LEFT(N2499, SEARCH("/",N2499,1)-1)</f>
        <v>music</v>
      </c>
      <c r="R2499" t="str">
        <f t="shared" ref="R2499:R2562" si="236">RIGHT(N2499,LEN(N2499)-FIND("/",N2499))</f>
        <v>indie rock</v>
      </c>
      <c r="S2499" s="8">
        <f t="shared" ref="S2499:S2562" si="237">(((J2499/60)/60)/24)+DATE(1970,1,1)</f>
        <v>40730.878912037035</v>
      </c>
      <c r="T2499" s="8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3"/>
        <v>105.60000000000001</v>
      </c>
      <c r="P2500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8">
        <f t="shared" si="237"/>
        <v>42017.967442129629</v>
      </c>
      <c r="T2500" s="8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ref="O2501:O2564" si="239">E2501/D2501*100</f>
        <v>202.625</v>
      </c>
      <c r="P2501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8">
        <f t="shared" si="237"/>
        <v>41226.648576388885</v>
      </c>
      <c r="T2501" s="8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9"/>
        <v>113.33333333333333</v>
      </c>
      <c r="P2502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8">
        <f t="shared" si="237"/>
        <v>41053.772858796299</v>
      </c>
      <c r="T2502" s="8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9"/>
        <v>2.5545454545454547</v>
      </c>
      <c r="P2503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8">
        <f t="shared" si="237"/>
        <v>42244.776666666665</v>
      </c>
      <c r="T2503" s="8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9"/>
        <v>7.8181818181818186E-2</v>
      </c>
      <c r="P2504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8">
        <f t="shared" si="237"/>
        <v>41858.825439814813</v>
      </c>
      <c r="T2504" s="8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9"/>
        <v>0</v>
      </c>
      <c r="P2505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8">
        <f t="shared" si="237"/>
        <v>42498.899398148147</v>
      </c>
      <c r="T2505" s="8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9"/>
        <v>0</v>
      </c>
      <c r="P250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8">
        <f t="shared" si="237"/>
        <v>41928.015439814815</v>
      </c>
      <c r="T2506" s="8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9"/>
        <v>0</v>
      </c>
      <c r="P250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8">
        <f t="shared" si="237"/>
        <v>42047.05574074074</v>
      </c>
      <c r="T2507" s="8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9"/>
        <v>0.6</v>
      </c>
      <c r="P2508">
        <f t="shared" si="234"/>
        <v>15</v>
      </c>
      <c r="Q2508" t="str">
        <f t="shared" si="235"/>
        <v>food</v>
      </c>
      <c r="R2508" t="str">
        <f t="shared" si="236"/>
        <v>restaurants</v>
      </c>
      <c r="S2508" s="8">
        <f t="shared" si="237"/>
        <v>42258.297094907408</v>
      </c>
      <c r="T2508" s="8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9"/>
        <v>0</v>
      </c>
      <c r="P2509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8">
        <f t="shared" si="237"/>
        <v>42105.072962962964</v>
      </c>
      <c r="T2509" s="8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9"/>
        <v>0</v>
      </c>
      <c r="P2510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8">
        <f t="shared" si="237"/>
        <v>41835.951782407406</v>
      </c>
      <c r="T2510" s="8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9"/>
        <v>1.0526315789473684</v>
      </c>
      <c r="P2511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8">
        <f t="shared" si="237"/>
        <v>42058.809594907405</v>
      </c>
      <c r="T2511" s="8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9"/>
        <v>0.15</v>
      </c>
      <c r="P2512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8">
        <f t="shared" si="237"/>
        <v>42078.997361111105</v>
      </c>
      <c r="T2512" s="8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9"/>
        <v>0</v>
      </c>
      <c r="P2513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8">
        <f t="shared" si="237"/>
        <v>42371.446909722217</v>
      </c>
      <c r="T2513" s="8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9"/>
        <v>0</v>
      </c>
      <c r="P2514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8">
        <f t="shared" si="237"/>
        <v>41971.876863425925</v>
      </c>
      <c r="T2514" s="8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9"/>
        <v>0</v>
      </c>
      <c r="P2515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8">
        <f t="shared" si="237"/>
        <v>42732.00681712963</v>
      </c>
      <c r="T2515" s="8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9"/>
        <v>1.7500000000000002</v>
      </c>
      <c r="P251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8">
        <f t="shared" si="237"/>
        <v>41854.389780092592</v>
      </c>
      <c r="T2516" s="8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9"/>
        <v>18.600000000000001</v>
      </c>
      <c r="P251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8">
        <f t="shared" si="237"/>
        <v>42027.839733796296</v>
      </c>
      <c r="T2517" s="8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9"/>
        <v>0</v>
      </c>
      <c r="P2518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8">
        <f t="shared" si="237"/>
        <v>41942.653379629628</v>
      </c>
      <c r="T2518" s="8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9"/>
        <v>9.8166666666666664</v>
      </c>
      <c r="P2519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8">
        <f t="shared" si="237"/>
        <v>42052.802430555559</v>
      </c>
      <c r="T2519" s="8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9"/>
        <v>0</v>
      </c>
      <c r="P2520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8">
        <f t="shared" si="237"/>
        <v>41926.680879629632</v>
      </c>
      <c r="T2520" s="8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9"/>
        <v>4.3333333333333335E-2</v>
      </c>
      <c r="P2521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8">
        <f t="shared" si="237"/>
        <v>41809.155138888891</v>
      </c>
      <c r="T2521" s="8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9"/>
        <v>0</v>
      </c>
      <c r="P2522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8">
        <f t="shared" si="237"/>
        <v>42612.600520833337</v>
      </c>
      <c r="T2522" s="8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9"/>
        <v>109.48792</v>
      </c>
      <c r="P2523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8">
        <f t="shared" si="237"/>
        <v>42269.967835648145</v>
      </c>
      <c r="T2523" s="8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9"/>
        <v>100</v>
      </c>
      <c r="P2524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8">
        <f t="shared" si="237"/>
        <v>42460.573611111111</v>
      </c>
      <c r="T2524" s="8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9"/>
        <v>156.44444444444446</v>
      </c>
      <c r="P2525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8">
        <f t="shared" si="237"/>
        <v>41930.975601851853</v>
      </c>
      <c r="T2525" s="8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9"/>
        <v>101.6</v>
      </c>
      <c r="P252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8">
        <f t="shared" si="237"/>
        <v>41961.807372685187</v>
      </c>
      <c r="T2526" s="8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9"/>
        <v>100.325</v>
      </c>
      <c r="P252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8">
        <f t="shared" si="237"/>
        <v>41058.844571759262</v>
      </c>
      <c r="T2527" s="8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9"/>
        <v>112.94999999999999</v>
      </c>
      <c r="P2528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8">
        <f t="shared" si="237"/>
        <v>41953.091134259259</v>
      </c>
      <c r="T2528" s="8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9"/>
        <v>102.125</v>
      </c>
      <c r="P2529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8">
        <f t="shared" si="237"/>
        <v>41546.75105324074</v>
      </c>
      <c r="T2529" s="8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9"/>
        <v>107.24974999999999</v>
      </c>
      <c r="P2530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8">
        <f t="shared" si="237"/>
        <v>42217.834525462968</v>
      </c>
      <c r="T2530" s="8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9"/>
        <v>104.28333333333333</v>
      </c>
      <c r="P2531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8">
        <f t="shared" si="237"/>
        <v>40948.080729166664</v>
      </c>
      <c r="T2531" s="8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9"/>
        <v>100</v>
      </c>
      <c r="P2532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8">
        <f t="shared" si="237"/>
        <v>42081.864641203705</v>
      </c>
      <c r="T2532" s="8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9"/>
        <v>100.4</v>
      </c>
      <c r="P2533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8">
        <f t="shared" si="237"/>
        <v>42208.680023148147</v>
      </c>
      <c r="T2533" s="8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9"/>
        <v>126.125</v>
      </c>
      <c r="P2534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8">
        <f t="shared" si="237"/>
        <v>41107.849143518521</v>
      </c>
      <c r="T2534" s="8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9"/>
        <v>110.66666666666667</v>
      </c>
      <c r="P2535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8">
        <f t="shared" si="237"/>
        <v>41304.751284722224</v>
      </c>
      <c r="T2535" s="8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9"/>
        <v>105</v>
      </c>
      <c r="P253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8">
        <f t="shared" si="237"/>
        <v>40127.700370370374</v>
      </c>
      <c r="T2536" s="8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9"/>
        <v>103.77499999999999</v>
      </c>
      <c r="P253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8">
        <f t="shared" si="237"/>
        <v>41943.791030092594</v>
      </c>
      <c r="T2537" s="8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9"/>
        <v>115.99999999999999</v>
      </c>
      <c r="P2538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8">
        <f t="shared" si="237"/>
        <v>41464.106087962966</v>
      </c>
      <c r="T2538" s="8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9"/>
        <v>110.00000000000001</v>
      </c>
      <c r="P2539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8">
        <f t="shared" si="237"/>
        <v>40696.648784722223</v>
      </c>
      <c r="T2539" s="8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9"/>
        <v>113.01761111111111</v>
      </c>
      <c r="P2540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8">
        <f t="shared" si="237"/>
        <v>41298.509965277779</v>
      </c>
      <c r="T2540" s="8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9"/>
        <v>100.25</v>
      </c>
      <c r="P2541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8">
        <f t="shared" si="237"/>
        <v>41977.902222222227</v>
      </c>
      <c r="T2541" s="8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9"/>
        <v>103.4</v>
      </c>
      <c r="P2542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8">
        <f t="shared" si="237"/>
        <v>40785.675011574072</v>
      </c>
      <c r="T2542" s="8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9"/>
        <v>107.02857142857142</v>
      </c>
      <c r="P2543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8">
        <f t="shared" si="237"/>
        <v>41483.449282407404</v>
      </c>
      <c r="T2543" s="8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9"/>
        <v>103.57142857142858</v>
      </c>
      <c r="P2544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8">
        <f t="shared" si="237"/>
        <v>41509.426585648151</v>
      </c>
      <c r="T2544" s="8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9"/>
        <v>156.4</v>
      </c>
      <c r="P2545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8">
        <f t="shared" si="237"/>
        <v>40514.107615740737</v>
      </c>
      <c r="T2545" s="8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9"/>
        <v>100.82</v>
      </c>
      <c r="P254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8">
        <f t="shared" si="237"/>
        <v>41068.520474537036</v>
      </c>
      <c r="T2546" s="8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9"/>
        <v>195.3</v>
      </c>
      <c r="P254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8">
        <f t="shared" si="237"/>
        <v>42027.13817129629</v>
      </c>
      <c r="T2547" s="8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9"/>
        <v>111.71428571428572</v>
      </c>
      <c r="P2548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8">
        <f t="shared" si="237"/>
        <v>41524.858553240738</v>
      </c>
      <c r="T2548" s="8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9"/>
        <v>119.85454545454546</v>
      </c>
      <c r="P2549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8">
        <f t="shared" si="237"/>
        <v>40973.773182870369</v>
      </c>
      <c r="T2549" s="8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9"/>
        <v>101.85</v>
      </c>
      <c r="P2550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8">
        <f t="shared" si="237"/>
        <v>42618.625428240746</v>
      </c>
      <c r="T2550" s="8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9"/>
        <v>102.80254777070064</v>
      </c>
      <c r="P2551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8">
        <f t="shared" si="237"/>
        <v>41390.757754629631</v>
      </c>
      <c r="T2551" s="8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9"/>
        <v>100.84615384615385</v>
      </c>
      <c r="P2552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8">
        <f t="shared" si="237"/>
        <v>42228.634328703702</v>
      </c>
      <c r="T2552" s="8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9"/>
        <v>102.73469387755102</v>
      </c>
      <c r="P2553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8">
        <f t="shared" si="237"/>
        <v>40961.252141203702</v>
      </c>
      <c r="T2553" s="8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9"/>
        <v>106.5</v>
      </c>
      <c r="P2554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8">
        <f t="shared" si="237"/>
        <v>42769.809965277775</v>
      </c>
      <c r="T2554" s="8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9"/>
        <v>155.53333333333333</v>
      </c>
      <c r="P2555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8">
        <f t="shared" si="237"/>
        <v>41113.199155092596</v>
      </c>
      <c r="T2555" s="8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9"/>
        <v>122.8</v>
      </c>
      <c r="P255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8">
        <f t="shared" si="237"/>
        <v>42125.078275462962</v>
      </c>
      <c r="T2556" s="8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9"/>
        <v>107.35</v>
      </c>
      <c r="P255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8">
        <f t="shared" si="237"/>
        <v>41026.655011574076</v>
      </c>
      <c r="T2557" s="8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9"/>
        <v>105.50335570469798</v>
      </c>
      <c r="P2558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8">
        <f t="shared" si="237"/>
        <v>41222.991400462961</v>
      </c>
      <c r="T2558" s="8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9"/>
        <v>118.44444444444444</v>
      </c>
      <c r="P2559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8">
        <f t="shared" si="237"/>
        <v>41744.745208333334</v>
      </c>
      <c r="T2559" s="8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9"/>
        <v>108.88</v>
      </c>
      <c r="P2560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8">
        <f t="shared" si="237"/>
        <v>42093.860023148154</v>
      </c>
      <c r="T2560" s="8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9"/>
        <v>111.25</v>
      </c>
      <c r="P2561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8">
        <f t="shared" si="237"/>
        <v>40829.873657407406</v>
      </c>
      <c r="T2561" s="8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9"/>
        <v>100.1</v>
      </c>
      <c r="P2562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8">
        <f t="shared" si="237"/>
        <v>42039.951087962967</v>
      </c>
      <c r="T2562" s="8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39"/>
        <v>0</v>
      </c>
      <c r="P2563" t="e">
        <f t="shared" ref="P2563:P2626" si="240">E2563/L2563</f>
        <v>#DIV/0!</v>
      </c>
      <c r="Q2563" t="str">
        <f t="shared" ref="Q2563:Q2626" si="241">LEFT(N2563, SEARCH("/",N2563,1)-1)</f>
        <v>food</v>
      </c>
      <c r="R2563" t="str">
        <f t="shared" ref="R2563:R2626" si="242">RIGHT(N2563,LEN(N2563)-FIND("/",N2563))</f>
        <v>food trucks</v>
      </c>
      <c r="S2563" s="8">
        <f t="shared" ref="S2563:S2626" si="243">(((J2563/60)/60)/24)+DATE(1970,1,1)</f>
        <v>42260.528807870374</v>
      </c>
      <c r="T2563" s="8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39"/>
        <v>0.75</v>
      </c>
      <c r="P2564">
        <f t="shared" si="240"/>
        <v>25</v>
      </c>
      <c r="Q2564" t="str">
        <f t="shared" si="241"/>
        <v>food</v>
      </c>
      <c r="R2564" t="str">
        <f t="shared" si="242"/>
        <v>food trucks</v>
      </c>
      <c r="S2564" s="8">
        <f t="shared" si="243"/>
        <v>42594.524756944447</v>
      </c>
      <c r="T2564" s="8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ref="O2565:O2628" si="245">E2565/D2565*100</f>
        <v>0</v>
      </c>
      <c r="P2565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8">
        <f t="shared" si="243"/>
        <v>42155.139479166668</v>
      </c>
      <c r="T2565" s="8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5"/>
        <v>0</v>
      </c>
      <c r="P256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8">
        <f t="shared" si="243"/>
        <v>41822.040497685186</v>
      </c>
      <c r="T2566" s="8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5"/>
        <v>1</v>
      </c>
      <c r="P256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8">
        <f t="shared" si="243"/>
        <v>42440.650335648148</v>
      </c>
      <c r="T2567" s="8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5"/>
        <v>0</v>
      </c>
      <c r="P2568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8">
        <f t="shared" si="243"/>
        <v>41842.980879629627</v>
      </c>
      <c r="T2568" s="8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5"/>
        <v>0.26666666666666666</v>
      </c>
      <c r="P2569">
        <f t="shared" si="240"/>
        <v>60</v>
      </c>
      <c r="Q2569" t="str">
        <f t="shared" si="241"/>
        <v>food</v>
      </c>
      <c r="R2569" t="str">
        <f t="shared" si="242"/>
        <v>food trucks</v>
      </c>
      <c r="S2569" s="8">
        <f t="shared" si="243"/>
        <v>42087.878912037035</v>
      </c>
      <c r="T2569" s="8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5"/>
        <v>0.5</v>
      </c>
      <c r="P2570">
        <f t="shared" si="240"/>
        <v>50</v>
      </c>
      <c r="Q2570" t="str">
        <f t="shared" si="241"/>
        <v>food</v>
      </c>
      <c r="R2570" t="str">
        <f t="shared" si="242"/>
        <v>food trucks</v>
      </c>
      <c r="S2570" s="8">
        <f t="shared" si="243"/>
        <v>42584.666597222225</v>
      </c>
      <c r="T2570" s="8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5"/>
        <v>2.2307692307692308</v>
      </c>
      <c r="P2571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8">
        <f t="shared" si="243"/>
        <v>42234.105462962965</v>
      </c>
      <c r="T2571" s="8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5"/>
        <v>0.84285714285714297</v>
      </c>
      <c r="P2572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8">
        <f t="shared" si="243"/>
        <v>42744.903182870374</v>
      </c>
      <c r="T2572" s="8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5"/>
        <v>0.25</v>
      </c>
      <c r="P2573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8">
        <f t="shared" si="243"/>
        <v>42449.341678240744</v>
      </c>
      <c r="T2573" s="8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5"/>
        <v>0</v>
      </c>
      <c r="P2574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8">
        <f t="shared" si="243"/>
        <v>42077.119409722218</v>
      </c>
      <c r="T2574" s="8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5"/>
        <v>0</v>
      </c>
      <c r="P2575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8">
        <f t="shared" si="243"/>
        <v>41829.592002314814</v>
      </c>
      <c r="T2575" s="8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5"/>
        <v>0</v>
      </c>
      <c r="P257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8">
        <f t="shared" si="243"/>
        <v>42487.825752314813</v>
      </c>
      <c r="T2576" s="8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5"/>
        <v>0</v>
      </c>
      <c r="P257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8">
        <f t="shared" si="243"/>
        <v>41986.108726851846</v>
      </c>
      <c r="T2577" s="8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5"/>
        <v>0</v>
      </c>
      <c r="P2578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8">
        <f t="shared" si="243"/>
        <v>42060.00980324074</v>
      </c>
      <c r="T2578" s="8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5"/>
        <v>0</v>
      </c>
      <c r="P2579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8">
        <f t="shared" si="243"/>
        <v>41830.820567129631</v>
      </c>
      <c r="T2579" s="8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5"/>
        <v>0</v>
      </c>
      <c r="P2580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8">
        <f t="shared" si="243"/>
        <v>42238.022905092599</v>
      </c>
      <c r="T2580" s="8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5"/>
        <v>0.13849999999999998</v>
      </c>
      <c r="P2581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8">
        <f t="shared" si="243"/>
        <v>41837.829895833333</v>
      </c>
      <c r="T2581" s="8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5"/>
        <v>0.6</v>
      </c>
      <c r="P2582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8">
        <f t="shared" si="243"/>
        <v>42110.326423611114</v>
      </c>
      <c r="T2582" s="8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5"/>
        <v>10.6</v>
      </c>
      <c r="P2583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8">
        <f t="shared" si="243"/>
        <v>42294.628449074073</v>
      </c>
      <c r="T2583" s="8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5"/>
        <v>1.1111111111111111E-3</v>
      </c>
      <c r="P2584">
        <f t="shared" si="240"/>
        <v>1</v>
      </c>
      <c r="Q2584" t="str">
        <f t="shared" si="241"/>
        <v>food</v>
      </c>
      <c r="R2584" t="str">
        <f t="shared" si="242"/>
        <v>food trucks</v>
      </c>
      <c r="S2584" s="8">
        <f t="shared" si="243"/>
        <v>42642.988819444443</v>
      </c>
      <c r="T2584" s="8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5"/>
        <v>0.5</v>
      </c>
      <c r="P2585">
        <f t="shared" si="240"/>
        <v>1</v>
      </c>
      <c r="Q2585" t="str">
        <f t="shared" si="241"/>
        <v>food</v>
      </c>
      <c r="R2585" t="str">
        <f t="shared" si="242"/>
        <v>food trucks</v>
      </c>
      <c r="S2585" s="8">
        <f t="shared" si="243"/>
        <v>42019.76944444445</v>
      </c>
      <c r="T2585" s="8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5"/>
        <v>0</v>
      </c>
      <c r="P258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8">
        <f t="shared" si="243"/>
        <v>42140.173252314817</v>
      </c>
      <c r="T2586" s="8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5"/>
        <v>0.16666666666666669</v>
      </c>
      <c r="P2587">
        <f t="shared" si="240"/>
        <v>50</v>
      </c>
      <c r="Q2587" t="str">
        <f t="shared" si="241"/>
        <v>food</v>
      </c>
      <c r="R2587" t="str">
        <f t="shared" si="242"/>
        <v>food trucks</v>
      </c>
      <c r="S2587" s="8">
        <f t="shared" si="243"/>
        <v>41795.963333333333</v>
      </c>
      <c r="T2587" s="8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5"/>
        <v>0.16666666666666669</v>
      </c>
      <c r="P2588">
        <f t="shared" si="240"/>
        <v>5</v>
      </c>
      <c r="Q2588" t="str">
        <f t="shared" si="241"/>
        <v>food</v>
      </c>
      <c r="R2588" t="str">
        <f t="shared" si="242"/>
        <v>food trucks</v>
      </c>
      <c r="S2588" s="8">
        <f t="shared" si="243"/>
        <v>42333.330277777779</v>
      </c>
      <c r="T2588" s="8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5"/>
        <v>2.4340000000000002</v>
      </c>
      <c r="P2589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8">
        <f t="shared" si="243"/>
        <v>42338.675381944442</v>
      </c>
      <c r="T2589" s="8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5"/>
        <v>3.8833333333333329</v>
      </c>
      <c r="P2590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8">
        <f t="shared" si="243"/>
        <v>42042.676226851851</v>
      </c>
      <c r="T2590" s="8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5"/>
        <v>0.01</v>
      </c>
      <c r="P2591">
        <f t="shared" si="240"/>
        <v>5</v>
      </c>
      <c r="Q2591" t="str">
        <f t="shared" si="241"/>
        <v>food</v>
      </c>
      <c r="R2591" t="str">
        <f t="shared" si="242"/>
        <v>food trucks</v>
      </c>
      <c r="S2591" s="8">
        <f t="shared" si="243"/>
        <v>42422.536192129628</v>
      </c>
      <c r="T2591" s="8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5"/>
        <v>0</v>
      </c>
      <c r="P2592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8">
        <f t="shared" si="243"/>
        <v>42388.589085648149</v>
      </c>
      <c r="T2592" s="8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5"/>
        <v>1.7333333333333332</v>
      </c>
      <c r="P2593">
        <f t="shared" si="240"/>
        <v>13</v>
      </c>
      <c r="Q2593" t="str">
        <f t="shared" si="241"/>
        <v>food</v>
      </c>
      <c r="R2593" t="str">
        <f t="shared" si="242"/>
        <v>food trucks</v>
      </c>
      <c r="S2593" s="8">
        <f t="shared" si="243"/>
        <v>42382.906527777777</v>
      </c>
      <c r="T2593" s="8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5"/>
        <v>0.16666666666666669</v>
      </c>
      <c r="P2594">
        <f t="shared" si="240"/>
        <v>50</v>
      </c>
      <c r="Q2594" t="str">
        <f t="shared" si="241"/>
        <v>food</v>
      </c>
      <c r="R2594" t="str">
        <f t="shared" si="242"/>
        <v>food trucks</v>
      </c>
      <c r="S2594" s="8">
        <f t="shared" si="243"/>
        <v>41887.801168981481</v>
      </c>
      <c r="T2594" s="8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5"/>
        <v>0</v>
      </c>
      <c r="P2595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8">
        <f t="shared" si="243"/>
        <v>42089.84520833334</v>
      </c>
      <c r="T2595" s="8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5"/>
        <v>1.25E-3</v>
      </c>
      <c r="P2596">
        <f t="shared" si="240"/>
        <v>1</v>
      </c>
      <c r="Q2596" t="str">
        <f t="shared" si="241"/>
        <v>food</v>
      </c>
      <c r="R2596" t="str">
        <f t="shared" si="242"/>
        <v>food trucks</v>
      </c>
      <c r="S2596" s="8">
        <f t="shared" si="243"/>
        <v>41828.967916666668</v>
      </c>
      <c r="T2596" s="8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5"/>
        <v>12.166666666666668</v>
      </c>
      <c r="P259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8">
        <f t="shared" si="243"/>
        <v>42760.244212962964</v>
      </c>
      <c r="T2597" s="8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5"/>
        <v>23.588571428571427</v>
      </c>
      <c r="P2598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8">
        <f t="shared" si="243"/>
        <v>41828.664456018516</v>
      </c>
      <c r="T2598" s="8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5"/>
        <v>5.6666666666666661</v>
      </c>
      <c r="P2599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8">
        <f t="shared" si="243"/>
        <v>42510.341631944444</v>
      </c>
      <c r="T2599" s="8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5"/>
        <v>39</v>
      </c>
      <c r="P2600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8">
        <f t="shared" si="243"/>
        <v>42240.840289351851</v>
      </c>
      <c r="T2600" s="8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5"/>
        <v>0.99546510341776351</v>
      </c>
      <c r="P2601">
        <f t="shared" si="240"/>
        <v>18</v>
      </c>
      <c r="Q2601" t="str">
        <f t="shared" si="241"/>
        <v>food</v>
      </c>
      <c r="R2601" t="str">
        <f t="shared" si="242"/>
        <v>food trucks</v>
      </c>
      <c r="S2601" s="8">
        <f t="shared" si="243"/>
        <v>41809.754016203704</v>
      </c>
      <c r="T2601" s="8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5"/>
        <v>6.9320000000000004</v>
      </c>
      <c r="P2602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8">
        <f t="shared" si="243"/>
        <v>42394.900462962964</v>
      </c>
      <c r="T2602" s="8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5"/>
        <v>661.4</v>
      </c>
      <c r="P2603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8">
        <f t="shared" si="243"/>
        <v>41150.902187499996</v>
      </c>
      <c r="T2603" s="8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5"/>
        <v>326.0916666666667</v>
      </c>
      <c r="P2604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8">
        <f t="shared" si="243"/>
        <v>41915.747314814813</v>
      </c>
      <c r="T2604" s="8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5"/>
        <v>101.48571428571429</v>
      </c>
      <c r="P2605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8">
        <f t="shared" si="243"/>
        <v>41617.912662037037</v>
      </c>
      <c r="T2605" s="8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5"/>
        <v>104.21799999999999</v>
      </c>
      <c r="P260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8">
        <f t="shared" si="243"/>
        <v>40998.051192129627</v>
      </c>
      <c r="T2606" s="8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5"/>
        <v>107.42157000000002</v>
      </c>
      <c r="P260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8">
        <f t="shared" si="243"/>
        <v>42508.541550925926</v>
      </c>
      <c r="T2607" s="8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5"/>
        <v>110.05454545454545</v>
      </c>
      <c r="P2608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8">
        <f t="shared" si="243"/>
        <v>41726.712754629632</v>
      </c>
      <c r="T2608" s="8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5"/>
        <v>407.7</v>
      </c>
      <c r="P2609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8">
        <f t="shared" si="243"/>
        <v>42184.874675925923</v>
      </c>
      <c r="T2609" s="8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5"/>
        <v>223.92500000000001</v>
      </c>
      <c r="P2610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8">
        <f t="shared" si="243"/>
        <v>42767.801712962959</v>
      </c>
      <c r="T2610" s="8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5"/>
        <v>303.80111428571428</v>
      </c>
      <c r="P2611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8">
        <f t="shared" si="243"/>
        <v>41075.237858796296</v>
      </c>
      <c r="T2611" s="8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5"/>
        <v>141.3251043268175</v>
      </c>
      <c r="P2612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8">
        <f t="shared" si="243"/>
        <v>42564.881076388891</v>
      </c>
      <c r="T2612" s="8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5"/>
        <v>2790.6363636363635</v>
      </c>
      <c r="P2613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8">
        <f t="shared" si="243"/>
        <v>42704.335810185185</v>
      </c>
      <c r="T2613" s="8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5"/>
        <v>171.76130000000001</v>
      </c>
      <c r="P2614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8">
        <f t="shared" si="243"/>
        <v>41982.143171296295</v>
      </c>
      <c r="T2614" s="8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5"/>
        <v>101.01333333333334</v>
      </c>
      <c r="P2615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8">
        <f t="shared" si="243"/>
        <v>41143.81821759259</v>
      </c>
      <c r="T2615" s="8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5"/>
        <v>102</v>
      </c>
      <c r="P261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8">
        <f t="shared" si="243"/>
        <v>41730.708472222221</v>
      </c>
      <c r="T2616" s="8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5"/>
        <v>169.76511744127936</v>
      </c>
      <c r="P261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8">
        <f t="shared" si="243"/>
        <v>42453.49726851852</v>
      </c>
      <c r="T2617" s="8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5"/>
        <v>114.53400000000001</v>
      </c>
      <c r="P2618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8">
        <f t="shared" si="243"/>
        <v>42211.99454861111</v>
      </c>
      <c r="T2618" s="8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5"/>
        <v>877.6</v>
      </c>
      <c r="P2619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8">
        <f t="shared" si="243"/>
        <v>41902.874432870369</v>
      </c>
      <c r="T2619" s="8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5"/>
        <v>105.38666666666667</v>
      </c>
      <c r="P2620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8">
        <f t="shared" si="243"/>
        <v>42279.792372685188</v>
      </c>
      <c r="T2620" s="8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5"/>
        <v>188.39999999999998</v>
      </c>
      <c r="P2621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8">
        <f t="shared" si="243"/>
        <v>42273.884305555555</v>
      </c>
      <c r="T2621" s="8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5"/>
        <v>143.65230769230772</v>
      </c>
      <c r="P2622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8">
        <f t="shared" si="243"/>
        <v>42251.16715277778</v>
      </c>
      <c r="T2622" s="8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5"/>
        <v>145.88</v>
      </c>
      <c r="P2623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8">
        <f t="shared" si="243"/>
        <v>42115.74754629629</v>
      </c>
      <c r="T2623" s="8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5"/>
        <v>131.184</v>
      </c>
      <c r="P2624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8">
        <f t="shared" si="243"/>
        <v>42689.74324074074</v>
      </c>
      <c r="T2624" s="8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5"/>
        <v>113.99999999999999</v>
      </c>
      <c r="P2625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8">
        <f t="shared" si="243"/>
        <v>42692.256550925929</v>
      </c>
      <c r="T2625" s="8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5"/>
        <v>1379.4206249999997</v>
      </c>
      <c r="P2626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8">
        <f t="shared" si="243"/>
        <v>41144.42155092593</v>
      </c>
      <c r="T2626" s="8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5"/>
        <v>956</v>
      </c>
      <c r="P2627">
        <f t="shared" ref="P2627:P2690" si="246">E2627/L2627</f>
        <v>27.576923076923077</v>
      </c>
      <c r="Q2627" t="str">
        <f t="shared" ref="Q2627:Q2690" si="247">LEFT(N2627, SEARCH("/",N2627,1)-1)</f>
        <v>technology</v>
      </c>
      <c r="R2627" t="str">
        <f t="shared" ref="R2627:R2690" si="248">RIGHT(N2627,LEN(N2627)-FIND("/",N2627))</f>
        <v>space exploration</v>
      </c>
      <c r="S2627" s="8">
        <f t="shared" ref="S2627:S2690" si="249">(((J2627/60)/60)/24)+DATE(1970,1,1)</f>
        <v>42658.810277777782</v>
      </c>
      <c r="T2627" s="8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5"/>
        <v>112.00000000000001</v>
      </c>
      <c r="P2628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8">
        <f t="shared" si="249"/>
        <v>42128.628113425926</v>
      </c>
      <c r="T2628" s="8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ref="O2629:O2692" si="251">E2629/D2629*100</f>
        <v>646.66666666666663</v>
      </c>
      <c r="P2629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8">
        <f t="shared" si="249"/>
        <v>42304.829409722224</v>
      </c>
      <c r="T2629" s="8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1"/>
        <v>110.36948748510132</v>
      </c>
      <c r="P2630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8">
        <f t="shared" si="249"/>
        <v>41953.966053240743</v>
      </c>
      <c r="T2630" s="8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1"/>
        <v>127.74000000000001</v>
      </c>
      <c r="P2631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8">
        <f t="shared" si="249"/>
        <v>42108.538449074069</v>
      </c>
      <c r="T2631" s="8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1"/>
        <v>157.9</v>
      </c>
      <c r="P2632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8">
        <f t="shared" si="249"/>
        <v>42524.105462962965</v>
      </c>
      <c r="T2632" s="8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1"/>
        <v>114.66525000000001</v>
      </c>
      <c r="P2633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8">
        <f t="shared" si="249"/>
        <v>42218.169293981482</v>
      </c>
      <c r="T2633" s="8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1"/>
        <v>137.00934579439252</v>
      </c>
      <c r="P2634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8">
        <f t="shared" si="249"/>
        <v>42494.061793981484</v>
      </c>
      <c r="T2634" s="8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1"/>
        <v>354.62</v>
      </c>
      <c r="P2635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8">
        <f t="shared" si="249"/>
        <v>41667.823287037041</v>
      </c>
      <c r="T2635" s="8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1"/>
        <v>106.02150537634409</v>
      </c>
      <c r="P263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8">
        <f t="shared" si="249"/>
        <v>42612.656493055561</v>
      </c>
      <c r="T2636" s="8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1"/>
        <v>100</v>
      </c>
      <c r="P263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8">
        <f t="shared" si="249"/>
        <v>42037.950937500005</v>
      </c>
      <c r="T2637" s="8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1"/>
        <v>187.3</v>
      </c>
      <c r="P2638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8">
        <f t="shared" si="249"/>
        <v>42636.614745370374</v>
      </c>
      <c r="T2638" s="8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1"/>
        <v>166.2</v>
      </c>
      <c r="P2639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8">
        <f t="shared" si="249"/>
        <v>42639.549479166672</v>
      </c>
      <c r="T2639" s="8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1"/>
        <v>101.72910662824208</v>
      </c>
      <c r="P2640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8">
        <f t="shared" si="249"/>
        <v>41989.913136574076</v>
      </c>
      <c r="T2640" s="8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1"/>
        <v>164</v>
      </c>
      <c r="P2641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8">
        <f t="shared" si="249"/>
        <v>42024.86513888889</v>
      </c>
      <c r="T2641" s="8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1"/>
        <v>105.66666666666666</v>
      </c>
      <c r="P2642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8">
        <f t="shared" si="249"/>
        <v>42103.160578703704</v>
      </c>
      <c r="T2642" s="8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1"/>
        <v>1</v>
      </c>
      <c r="P2643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8">
        <f t="shared" si="249"/>
        <v>41880.827118055553</v>
      </c>
      <c r="T2643" s="8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1"/>
        <v>0</v>
      </c>
      <c r="P2644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8">
        <f t="shared" si="249"/>
        <v>42536.246620370366</v>
      </c>
      <c r="T2644" s="8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1"/>
        <v>33.559730999999999</v>
      </c>
      <c r="P2645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8">
        <f t="shared" si="249"/>
        <v>42689.582349537035</v>
      </c>
      <c r="T2645" s="8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1"/>
        <v>2.0529999999999999</v>
      </c>
      <c r="P264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8">
        <f t="shared" si="249"/>
        <v>42774.792071759264</v>
      </c>
      <c r="T2646" s="8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1"/>
        <v>10.5</v>
      </c>
      <c r="P264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8">
        <f t="shared" si="249"/>
        <v>41921.842627314814</v>
      </c>
      <c r="T2647" s="8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1"/>
        <v>8.4172840000000004</v>
      </c>
      <c r="P2648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8">
        <f t="shared" si="249"/>
        <v>42226.313298611116</v>
      </c>
      <c r="T2648" s="8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1"/>
        <v>1.44</v>
      </c>
      <c r="P2649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8">
        <f t="shared" si="249"/>
        <v>42200.261793981481</v>
      </c>
      <c r="T2649" s="8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1"/>
        <v>0.88333333333333341</v>
      </c>
      <c r="P2650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8">
        <f t="shared" si="249"/>
        <v>42408.714814814812</v>
      </c>
      <c r="T2650" s="8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1"/>
        <v>9.920000000000001E-2</v>
      </c>
      <c r="P2651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8">
        <f t="shared" si="249"/>
        <v>42341.99700231482</v>
      </c>
      <c r="T2651" s="8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1"/>
        <v>0.59666666666666668</v>
      </c>
      <c r="P2652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8">
        <f t="shared" si="249"/>
        <v>42695.624340277776</v>
      </c>
      <c r="T2652" s="8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1"/>
        <v>1.8689285714285715</v>
      </c>
      <c r="P2653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8">
        <f t="shared" si="249"/>
        <v>42327.805659722217</v>
      </c>
      <c r="T2653" s="8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1"/>
        <v>0.88500000000000001</v>
      </c>
      <c r="P2654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8">
        <f t="shared" si="249"/>
        <v>41953.158854166672</v>
      </c>
      <c r="T2654" s="8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1"/>
        <v>11.52156862745098</v>
      </c>
      <c r="P2655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8">
        <f t="shared" si="249"/>
        <v>41771.651932870373</v>
      </c>
      <c r="T2655" s="8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1"/>
        <v>5.1000000000000004E-2</v>
      </c>
      <c r="P265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8">
        <f t="shared" si="249"/>
        <v>42055.600995370376</v>
      </c>
      <c r="T2656" s="8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1"/>
        <v>21.033333333333335</v>
      </c>
      <c r="P265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8">
        <f t="shared" si="249"/>
        <v>42381.866284722222</v>
      </c>
      <c r="T2657" s="8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1"/>
        <v>11.436666666666667</v>
      </c>
      <c r="P2658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8">
        <f t="shared" si="249"/>
        <v>42767.688518518517</v>
      </c>
      <c r="T2658" s="8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1"/>
        <v>18.737933333333334</v>
      </c>
      <c r="P2659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8">
        <f t="shared" si="249"/>
        <v>42551.928854166668</v>
      </c>
      <c r="T2659" s="8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1"/>
        <v>9.285714285714286E-2</v>
      </c>
      <c r="P2660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8">
        <f t="shared" si="249"/>
        <v>42551.884189814817</v>
      </c>
      <c r="T2660" s="8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1"/>
        <v>2.7204081632653061</v>
      </c>
      <c r="P2661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8">
        <f t="shared" si="249"/>
        <v>42082.069560185191</v>
      </c>
      <c r="T2661" s="8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1"/>
        <v>9.5000000000000001E-2</v>
      </c>
      <c r="P2662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8">
        <f t="shared" si="249"/>
        <v>42272.713171296295</v>
      </c>
      <c r="T2662" s="8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1"/>
        <v>102.89999999999999</v>
      </c>
      <c r="P2663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8">
        <f t="shared" si="249"/>
        <v>41542.958449074074</v>
      </c>
      <c r="T2663" s="8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1"/>
        <v>106.80000000000001</v>
      </c>
      <c r="P2664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8">
        <f t="shared" si="249"/>
        <v>42207.746678240743</v>
      </c>
      <c r="T2664" s="8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1"/>
        <v>104.59625</v>
      </c>
      <c r="P2665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8">
        <f t="shared" si="249"/>
        <v>42222.622766203705</v>
      </c>
      <c r="T2665" s="8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1"/>
        <v>103.42857142857143</v>
      </c>
      <c r="P266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8">
        <f t="shared" si="249"/>
        <v>42313.02542824074</v>
      </c>
      <c r="T2666" s="8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1"/>
        <v>123.14285714285715</v>
      </c>
      <c r="P266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8">
        <f t="shared" si="249"/>
        <v>42083.895532407405</v>
      </c>
      <c r="T2667" s="8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1"/>
        <v>159.29509999999999</v>
      </c>
      <c r="P2668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8">
        <f t="shared" si="249"/>
        <v>42235.764340277776</v>
      </c>
      <c r="T2668" s="8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1"/>
        <v>110.66666666666667</v>
      </c>
      <c r="P2669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8">
        <f t="shared" si="249"/>
        <v>42380.926111111112</v>
      </c>
      <c r="T2669" s="8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1"/>
        <v>170.70000000000002</v>
      </c>
      <c r="P2670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8">
        <f t="shared" si="249"/>
        <v>42275.588715277772</v>
      </c>
      <c r="T2670" s="8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1"/>
        <v>125.125</v>
      </c>
      <c r="P2671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8">
        <f t="shared" si="249"/>
        <v>42319.035833333335</v>
      </c>
      <c r="T2671" s="8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1"/>
        <v>6.4158609339642041</v>
      </c>
      <c r="P2672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8">
        <f t="shared" si="249"/>
        <v>41821.020601851851</v>
      </c>
      <c r="T2672" s="8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1"/>
        <v>11.343999999999999</v>
      </c>
      <c r="P2673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8">
        <f t="shared" si="249"/>
        <v>41962.749027777783</v>
      </c>
      <c r="T2673" s="8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1"/>
        <v>33.19</v>
      </c>
      <c r="P2674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8">
        <f t="shared" si="249"/>
        <v>42344.884143518517</v>
      </c>
      <c r="T2674" s="8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1"/>
        <v>27.58</v>
      </c>
      <c r="P2675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8">
        <f t="shared" si="249"/>
        <v>41912.541655092595</v>
      </c>
      <c r="T2675" s="8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1"/>
        <v>62.839999999999996</v>
      </c>
      <c r="P267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8">
        <f t="shared" si="249"/>
        <v>42529.632754629631</v>
      </c>
      <c r="T2676" s="8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1"/>
        <v>7.5880000000000001</v>
      </c>
      <c r="P267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8">
        <f t="shared" si="249"/>
        <v>41923.857511574075</v>
      </c>
      <c r="T2677" s="8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1"/>
        <v>50.38095238095238</v>
      </c>
      <c r="P2678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8">
        <f t="shared" si="249"/>
        <v>42482.624699074076</v>
      </c>
      <c r="T2678" s="8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1"/>
        <v>17.512820512820511</v>
      </c>
      <c r="P2679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8">
        <f t="shared" si="249"/>
        <v>41793.029432870368</v>
      </c>
      <c r="T2679" s="8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1"/>
        <v>1.375E-2</v>
      </c>
      <c r="P2680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8">
        <f t="shared" si="249"/>
        <v>42241.798206018517</v>
      </c>
      <c r="T2680" s="8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1"/>
        <v>0.33</v>
      </c>
      <c r="P2681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8">
        <f t="shared" si="249"/>
        <v>42033.001087962963</v>
      </c>
      <c r="T2681" s="8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1"/>
        <v>0.86250000000000004</v>
      </c>
      <c r="P2682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8">
        <f t="shared" si="249"/>
        <v>42436.211701388893</v>
      </c>
      <c r="T2682" s="8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1"/>
        <v>0.6875</v>
      </c>
      <c r="P2683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8">
        <f t="shared" si="249"/>
        <v>41805.895254629628</v>
      </c>
      <c r="T2683" s="8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1"/>
        <v>28.299999999999997</v>
      </c>
      <c r="P2684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8">
        <f t="shared" si="249"/>
        <v>41932.871990740743</v>
      </c>
      <c r="T2684" s="8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1"/>
        <v>0.24</v>
      </c>
      <c r="P2685">
        <f t="shared" si="246"/>
        <v>12</v>
      </c>
      <c r="Q2685" t="str">
        <f t="shared" si="247"/>
        <v>food</v>
      </c>
      <c r="R2685" t="str">
        <f t="shared" si="248"/>
        <v>food trucks</v>
      </c>
      <c r="S2685" s="8">
        <f t="shared" si="249"/>
        <v>42034.75509259259</v>
      </c>
      <c r="T2685" s="8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1"/>
        <v>1.1428571428571428</v>
      </c>
      <c r="P268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8">
        <f t="shared" si="249"/>
        <v>41820.914641203701</v>
      </c>
      <c r="T2686" s="8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1"/>
        <v>0.02</v>
      </c>
      <c r="P2687">
        <f t="shared" si="246"/>
        <v>10</v>
      </c>
      <c r="Q2687" t="str">
        <f t="shared" si="247"/>
        <v>food</v>
      </c>
      <c r="R2687" t="str">
        <f t="shared" si="248"/>
        <v>food trucks</v>
      </c>
      <c r="S2687" s="8">
        <f t="shared" si="249"/>
        <v>42061.69594907407</v>
      </c>
      <c r="T2687" s="8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1"/>
        <v>0</v>
      </c>
      <c r="P2688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8">
        <f t="shared" si="249"/>
        <v>41892.974803240737</v>
      </c>
      <c r="T2688" s="8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1"/>
        <v>0</v>
      </c>
      <c r="P2689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8">
        <f t="shared" si="249"/>
        <v>42154.64025462963</v>
      </c>
      <c r="T2689" s="8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1"/>
        <v>0.14799999999999999</v>
      </c>
      <c r="P2690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8">
        <f t="shared" si="249"/>
        <v>42028.118865740747</v>
      </c>
      <c r="T2690" s="8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1"/>
        <v>2.8571428571428571E-3</v>
      </c>
      <c r="P2691">
        <f t="shared" ref="P2691:P2754" si="252">E2691/L2691</f>
        <v>1</v>
      </c>
      <c r="Q2691" t="str">
        <f t="shared" ref="Q2691:Q2754" si="253">LEFT(N2691, SEARCH("/",N2691,1)-1)</f>
        <v>food</v>
      </c>
      <c r="R2691" t="str">
        <f t="shared" ref="R2691:R2754" si="254">RIGHT(N2691,LEN(N2691)-FIND("/",N2691))</f>
        <v>food trucks</v>
      </c>
      <c r="S2691" s="8">
        <f t="shared" ref="S2691:S2754" si="255">(((J2691/60)/60)/24)+DATE(1970,1,1)</f>
        <v>42551.961689814809</v>
      </c>
      <c r="T2691" s="8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1"/>
        <v>10.7325</v>
      </c>
      <c r="P2692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8">
        <f t="shared" si="255"/>
        <v>42113.105046296296</v>
      </c>
      <c r="T2692" s="8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ref="O2693:O2756" si="257">E2693/D2693*100</f>
        <v>5.3846153846153842E-2</v>
      </c>
      <c r="P2693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8">
        <f t="shared" si="255"/>
        <v>42089.724039351851</v>
      </c>
      <c r="T2693" s="8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7"/>
        <v>0.7142857142857143</v>
      </c>
      <c r="P2694">
        <f t="shared" si="252"/>
        <v>25</v>
      </c>
      <c r="Q2694" t="str">
        <f t="shared" si="253"/>
        <v>food</v>
      </c>
      <c r="R2694" t="str">
        <f t="shared" si="254"/>
        <v>food trucks</v>
      </c>
      <c r="S2694" s="8">
        <f t="shared" si="255"/>
        <v>42058.334027777775</v>
      </c>
      <c r="T2694" s="8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7"/>
        <v>0.8</v>
      </c>
      <c r="P2695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8">
        <f t="shared" si="255"/>
        <v>41834.138495370367</v>
      </c>
      <c r="T2695" s="8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7"/>
        <v>3.3333333333333335E-3</v>
      </c>
      <c r="P2696">
        <f t="shared" si="252"/>
        <v>1</v>
      </c>
      <c r="Q2696" t="str">
        <f t="shared" si="253"/>
        <v>food</v>
      </c>
      <c r="R2696" t="str">
        <f t="shared" si="254"/>
        <v>food trucks</v>
      </c>
      <c r="S2696" s="8">
        <f t="shared" si="255"/>
        <v>41878.140497685185</v>
      </c>
      <c r="T2696" s="8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7"/>
        <v>0.47333333333333333</v>
      </c>
      <c r="P269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8">
        <f t="shared" si="255"/>
        <v>42048.181921296295</v>
      </c>
      <c r="T2697" s="8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7"/>
        <v>5.65</v>
      </c>
      <c r="P2698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8">
        <f t="shared" si="255"/>
        <v>41964.844444444447</v>
      </c>
      <c r="T2698" s="8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7"/>
        <v>26.35217391304348</v>
      </c>
      <c r="P2699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8">
        <f t="shared" si="255"/>
        <v>42187.940081018518</v>
      </c>
      <c r="T2699" s="8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7"/>
        <v>0.325125</v>
      </c>
      <c r="P2700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8">
        <f t="shared" si="255"/>
        <v>41787.898240740738</v>
      </c>
      <c r="T2700" s="8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7"/>
        <v>0</v>
      </c>
      <c r="P2701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8">
        <f t="shared" si="255"/>
        <v>41829.896562499998</v>
      </c>
      <c r="T2701" s="8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7"/>
        <v>0.7000700070007001</v>
      </c>
      <c r="P2702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8">
        <f t="shared" si="255"/>
        <v>41870.87467592593</v>
      </c>
      <c r="T2702" s="8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7"/>
        <v>46.176470588235297</v>
      </c>
      <c r="P2703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8">
        <f t="shared" si="255"/>
        <v>42801.774699074071</v>
      </c>
      <c r="T2703" s="8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7"/>
        <v>34.410000000000004</v>
      </c>
      <c r="P2704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8">
        <f t="shared" si="255"/>
        <v>42800.801817129628</v>
      </c>
      <c r="T2704" s="8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7"/>
        <v>103.75000000000001</v>
      </c>
      <c r="P2705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8">
        <f t="shared" si="255"/>
        <v>42756.690162037034</v>
      </c>
      <c r="T2705" s="8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7"/>
        <v>6.0263157894736841</v>
      </c>
      <c r="P270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8">
        <f t="shared" si="255"/>
        <v>42787.862430555557</v>
      </c>
      <c r="T2706" s="8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7"/>
        <v>10.539393939393939</v>
      </c>
      <c r="P270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8">
        <f t="shared" si="255"/>
        <v>42773.916180555556</v>
      </c>
      <c r="T2707" s="8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7"/>
        <v>112.29714285714284</v>
      </c>
      <c r="P2708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8">
        <f t="shared" si="255"/>
        <v>41899.294942129629</v>
      </c>
      <c r="T2708" s="8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7"/>
        <v>350.84462500000001</v>
      </c>
      <c r="P2709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8">
        <f t="shared" si="255"/>
        <v>41391.782905092594</v>
      </c>
      <c r="T2709" s="8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7"/>
        <v>233.21535</v>
      </c>
      <c r="P2710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8">
        <f t="shared" si="255"/>
        <v>42512.698217592595</v>
      </c>
      <c r="T2710" s="8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7"/>
        <v>101.60599999999999</v>
      </c>
      <c r="P2711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8">
        <f t="shared" si="255"/>
        <v>42612.149780092594</v>
      </c>
      <c r="T2711" s="8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7"/>
        <v>153.90035000000003</v>
      </c>
      <c r="P2712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8">
        <f t="shared" si="255"/>
        <v>41828.229490740741</v>
      </c>
      <c r="T2712" s="8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7"/>
        <v>100.7161125319693</v>
      </c>
      <c r="P2713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8">
        <f t="shared" si="255"/>
        <v>41780.745254629634</v>
      </c>
      <c r="T2713" s="8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7"/>
        <v>131.38181818181818</v>
      </c>
      <c r="P2714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8">
        <f t="shared" si="255"/>
        <v>41432.062037037038</v>
      </c>
      <c r="T2714" s="8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7"/>
        <v>102.24133333333334</v>
      </c>
      <c r="P2715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8">
        <f t="shared" si="255"/>
        <v>42322.653749999998</v>
      </c>
      <c r="T2715" s="8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7"/>
        <v>116.35599999999999</v>
      </c>
      <c r="P271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8">
        <f t="shared" si="255"/>
        <v>42629.655046296291</v>
      </c>
      <c r="T2716" s="8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7"/>
        <v>264.62241666666665</v>
      </c>
      <c r="P271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8">
        <f t="shared" si="255"/>
        <v>42387.398472222223</v>
      </c>
      <c r="T2717" s="8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7"/>
        <v>119.98010000000001</v>
      </c>
      <c r="P2718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8">
        <f t="shared" si="255"/>
        <v>42255.333252314813</v>
      </c>
      <c r="T2718" s="8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7"/>
        <v>120.10400000000001</v>
      </c>
      <c r="P2719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8">
        <f t="shared" si="255"/>
        <v>41934.914918981485</v>
      </c>
      <c r="T2719" s="8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7"/>
        <v>103.58333333333334</v>
      </c>
      <c r="P2720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8">
        <f t="shared" si="255"/>
        <v>42465.596585648149</v>
      </c>
      <c r="T2720" s="8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7"/>
        <v>108.83333333333334</v>
      </c>
      <c r="P2721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8">
        <f t="shared" si="255"/>
        <v>42418.031180555554</v>
      </c>
      <c r="T2721" s="8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7"/>
        <v>118.12400000000001</v>
      </c>
      <c r="P2722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8">
        <f t="shared" si="255"/>
        <v>42655.465891203698</v>
      </c>
      <c r="T2722" s="8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7"/>
        <v>1462</v>
      </c>
      <c r="P2723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8">
        <f t="shared" si="255"/>
        <v>41493.543958333335</v>
      </c>
      <c r="T2723" s="8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7"/>
        <v>252.54</v>
      </c>
      <c r="P2724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8">
        <f t="shared" si="255"/>
        <v>42704.857094907406</v>
      </c>
      <c r="T2724" s="8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7"/>
        <v>140.05000000000001</v>
      </c>
      <c r="P2725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8">
        <f t="shared" si="255"/>
        <v>41944.83898148148</v>
      </c>
      <c r="T2725" s="8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7"/>
        <v>296.87520259319291</v>
      </c>
      <c r="P272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8">
        <f t="shared" si="255"/>
        <v>42199.32707175926</v>
      </c>
      <c r="T2726" s="8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7"/>
        <v>144.54249999999999</v>
      </c>
      <c r="P272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8">
        <f t="shared" si="255"/>
        <v>42745.744618055556</v>
      </c>
      <c r="T2727" s="8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7"/>
        <v>105.745</v>
      </c>
      <c r="P2728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8">
        <f t="shared" si="255"/>
        <v>42452.579988425925</v>
      </c>
      <c r="T2728" s="8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7"/>
        <v>493.21000000000004</v>
      </c>
      <c r="P2729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8">
        <f t="shared" si="255"/>
        <v>42198.676655092597</v>
      </c>
      <c r="T2729" s="8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7"/>
        <v>201.82666666666668</v>
      </c>
      <c r="P2730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8">
        <f t="shared" si="255"/>
        <v>42333.59993055556</v>
      </c>
      <c r="T2730" s="8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7"/>
        <v>104.44</v>
      </c>
      <c r="P2731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8">
        <f t="shared" si="255"/>
        <v>42095.240706018521</v>
      </c>
      <c r="T2731" s="8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7"/>
        <v>170.29262962962963</v>
      </c>
      <c r="P2732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8">
        <f t="shared" si="255"/>
        <v>41351.541377314818</v>
      </c>
      <c r="T2732" s="8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7"/>
        <v>104.30333333333333</v>
      </c>
      <c r="P2733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8">
        <f t="shared" si="255"/>
        <v>41872.525717592594</v>
      </c>
      <c r="T2733" s="8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7"/>
        <v>118.25000000000001</v>
      </c>
      <c r="P2734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8">
        <f t="shared" si="255"/>
        <v>41389.808194444442</v>
      </c>
      <c r="T2734" s="8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7"/>
        <v>107.538</v>
      </c>
      <c r="P2735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8">
        <f t="shared" si="255"/>
        <v>42044.272847222222</v>
      </c>
      <c r="T2735" s="8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7"/>
        <v>2260300</v>
      </c>
      <c r="P273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8">
        <f t="shared" si="255"/>
        <v>42626.668888888889</v>
      </c>
      <c r="T2736" s="8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7"/>
        <v>978.13466666666682</v>
      </c>
      <c r="P273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8">
        <f t="shared" si="255"/>
        <v>41316.120949074073</v>
      </c>
      <c r="T2737" s="8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7"/>
        <v>122.9</v>
      </c>
      <c r="P2738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8">
        <f t="shared" si="255"/>
        <v>41722.666354166664</v>
      </c>
      <c r="T2738" s="8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7"/>
        <v>246.0608</v>
      </c>
      <c r="P2739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8">
        <f t="shared" si="255"/>
        <v>41611.917673611111</v>
      </c>
      <c r="T2739" s="8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7"/>
        <v>147.94</v>
      </c>
      <c r="P2740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8">
        <f t="shared" si="255"/>
        <v>42620.143564814818</v>
      </c>
      <c r="T2740" s="8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7"/>
        <v>384.09090909090907</v>
      </c>
      <c r="P2741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8">
        <f t="shared" si="255"/>
        <v>41719.887928240743</v>
      </c>
      <c r="T2741" s="8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7"/>
        <v>103.33333333333334</v>
      </c>
      <c r="P2742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8">
        <f t="shared" si="255"/>
        <v>42045.031851851847</v>
      </c>
      <c r="T2742" s="8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7"/>
        <v>0.43750000000000006</v>
      </c>
      <c r="P2743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8">
        <f t="shared" si="255"/>
        <v>41911.657430555555</v>
      </c>
      <c r="T2743" s="8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7"/>
        <v>29.24</v>
      </c>
      <c r="P2744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8">
        <f t="shared" si="255"/>
        <v>41030.719756944447</v>
      </c>
      <c r="T2744" s="8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7"/>
        <v>0</v>
      </c>
      <c r="P2745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8">
        <f t="shared" si="255"/>
        <v>42632.328784722224</v>
      </c>
      <c r="T2745" s="8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7"/>
        <v>5.21875</v>
      </c>
      <c r="P274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8">
        <f t="shared" si="255"/>
        <v>40938.062476851854</v>
      </c>
      <c r="T2746" s="8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7"/>
        <v>21.887499999999999</v>
      </c>
      <c r="P274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8">
        <f t="shared" si="255"/>
        <v>41044.988055555557</v>
      </c>
      <c r="T2747" s="8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7"/>
        <v>26.700000000000003</v>
      </c>
      <c r="P2748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8">
        <f t="shared" si="255"/>
        <v>41850.781377314815</v>
      </c>
      <c r="T2748" s="8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7"/>
        <v>28.000000000000004</v>
      </c>
      <c r="P2749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8">
        <f t="shared" si="255"/>
        <v>41044.64811342593</v>
      </c>
      <c r="T2749" s="8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7"/>
        <v>1.06</v>
      </c>
      <c r="P2750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8">
        <f t="shared" si="255"/>
        <v>42585.7106712963</v>
      </c>
      <c r="T2750" s="8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7"/>
        <v>1.0999999999999999</v>
      </c>
      <c r="P2751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8">
        <f t="shared" si="255"/>
        <v>42068.799039351856</v>
      </c>
      <c r="T2751" s="8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7"/>
        <v>0</v>
      </c>
      <c r="P2752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8">
        <f t="shared" si="255"/>
        <v>41078.899826388886</v>
      </c>
      <c r="T2752" s="8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7"/>
        <v>0</v>
      </c>
      <c r="P2753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8">
        <f t="shared" si="255"/>
        <v>41747.887060185189</v>
      </c>
      <c r="T2753" s="8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7"/>
        <v>11.458333333333332</v>
      </c>
      <c r="P2754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8">
        <f t="shared" si="255"/>
        <v>40855.765092592592</v>
      </c>
      <c r="T2754" s="8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7"/>
        <v>19</v>
      </c>
      <c r="P2755">
        <f t="shared" ref="P2755:P2818" si="258">E2755/L2755</f>
        <v>47.5</v>
      </c>
      <c r="Q2755" t="str">
        <f t="shared" ref="Q2755:Q2818" si="259">LEFT(N2755, SEARCH("/",N2755,1)-1)</f>
        <v>publishing</v>
      </c>
      <c r="R2755" t="str">
        <f t="shared" ref="R2755:R2818" si="260">RIGHT(N2755,LEN(N2755)-FIND("/",N2755))</f>
        <v>children's books</v>
      </c>
      <c r="S2755" s="8">
        <f t="shared" ref="S2755:S2818" si="261">(((J2755/60)/60)/24)+DATE(1970,1,1)</f>
        <v>41117.900729166664</v>
      </c>
      <c r="T2755" s="8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7"/>
        <v>0</v>
      </c>
      <c r="P275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8">
        <f t="shared" si="261"/>
        <v>41863.636006944449</v>
      </c>
      <c r="T2756" s="8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ref="O2757:O2820" si="263">E2757/D2757*100</f>
        <v>52</v>
      </c>
      <c r="P275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8">
        <f t="shared" si="261"/>
        <v>42072.790821759263</v>
      </c>
      <c r="T2757" s="8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3"/>
        <v>10.48</v>
      </c>
      <c r="P2758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8">
        <f t="shared" si="261"/>
        <v>41620.90047453704</v>
      </c>
      <c r="T2758" s="8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3"/>
        <v>0.66666666666666674</v>
      </c>
      <c r="P2759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8">
        <f t="shared" si="261"/>
        <v>42573.65662037037</v>
      </c>
      <c r="T2759" s="8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3"/>
        <v>11.700000000000001</v>
      </c>
      <c r="P2760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8">
        <f t="shared" si="261"/>
        <v>42639.441932870366</v>
      </c>
      <c r="T2760" s="8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3"/>
        <v>10.5</v>
      </c>
      <c r="P2761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8">
        <f t="shared" si="261"/>
        <v>42524.36650462963</v>
      </c>
      <c r="T2761" s="8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3"/>
        <v>0</v>
      </c>
      <c r="P2762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8">
        <f t="shared" si="261"/>
        <v>41415.461319444446</v>
      </c>
      <c r="T2762" s="8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3"/>
        <v>0.72</v>
      </c>
      <c r="P2763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8">
        <f t="shared" si="261"/>
        <v>41247.063576388886</v>
      </c>
      <c r="T2763" s="8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3"/>
        <v>0.76923076923076927</v>
      </c>
      <c r="P2764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8">
        <f t="shared" si="261"/>
        <v>40927.036979166667</v>
      </c>
      <c r="T2764" s="8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3"/>
        <v>0.22842639593908631</v>
      </c>
      <c r="P2765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8">
        <f t="shared" si="261"/>
        <v>41373.579675925925</v>
      </c>
      <c r="T2765" s="8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3"/>
        <v>1.125</v>
      </c>
      <c r="P276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8">
        <f t="shared" si="261"/>
        <v>41030.292025462964</v>
      </c>
      <c r="T2766" s="8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3"/>
        <v>0</v>
      </c>
      <c r="P276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8">
        <f t="shared" si="261"/>
        <v>41194.579027777778</v>
      </c>
      <c r="T2767" s="8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3"/>
        <v>2</v>
      </c>
      <c r="P2768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8">
        <f t="shared" si="261"/>
        <v>40736.668032407404</v>
      </c>
      <c r="T2768" s="8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3"/>
        <v>0.85000000000000009</v>
      </c>
      <c r="P2769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8">
        <f t="shared" si="261"/>
        <v>42172.958912037036</v>
      </c>
      <c r="T2769" s="8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3"/>
        <v>14.314285714285715</v>
      </c>
      <c r="P2770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8">
        <f t="shared" si="261"/>
        <v>40967.614849537036</v>
      </c>
      <c r="T2770" s="8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3"/>
        <v>0.25</v>
      </c>
      <c r="P2771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8">
        <f t="shared" si="261"/>
        <v>41745.826273148145</v>
      </c>
      <c r="T2771" s="8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3"/>
        <v>10.411249999999999</v>
      </c>
      <c r="P2772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8">
        <f t="shared" si="261"/>
        <v>41686.705208333333</v>
      </c>
      <c r="T2772" s="8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3"/>
        <v>0</v>
      </c>
      <c r="P2773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8">
        <f t="shared" si="261"/>
        <v>41257.531712962962</v>
      </c>
      <c r="T2773" s="8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3"/>
        <v>0</v>
      </c>
      <c r="P2774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8">
        <f t="shared" si="261"/>
        <v>41537.869143518517</v>
      </c>
      <c r="T2774" s="8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3"/>
        <v>0.18867924528301888</v>
      </c>
      <c r="P2775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8">
        <f t="shared" si="261"/>
        <v>42474.86482638889</v>
      </c>
      <c r="T2775" s="8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3"/>
        <v>14.249999999999998</v>
      </c>
      <c r="P277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8">
        <f t="shared" si="261"/>
        <v>41311.126481481479</v>
      </c>
      <c r="T2776" s="8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3"/>
        <v>3</v>
      </c>
      <c r="P277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8">
        <f t="shared" si="261"/>
        <v>40863.013356481482</v>
      </c>
      <c r="T2777" s="8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3"/>
        <v>7.8809523809523814</v>
      </c>
      <c r="P2778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8">
        <f t="shared" si="261"/>
        <v>42136.297175925924</v>
      </c>
      <c r="T2778" s="8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3"/>
        <v>0.33333333333333337</v>
      </c>
      <c r="P2779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8">
        <f t="shared" si="261"/>
        <v>42172.669027777782</v>
      </c>
      <c r="T2779" s="8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3"/>
        <v>25.545454545454543</v>
      </c>
      <c r="P2780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8">
        <f t="shared" si="261"/>
        <v>41846.978078703702</v>
      </c>
      <c r="T2780" s="8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3"/>
        <v>2.12</v>
      </c>
      <c r="P2781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8">
        <f t="shared" si="261"/>
        <v>42300.585891203707</v>
      </c>
      <c r="T2781" s="8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3"/>
        <v>0</v>
      </c>
      <c r="P2782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8">
        <f t="shared" si="261"/>
        <v>42774.447777777779</v>
      </c>
      <c r="T2782" s="8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3"/>
        <v>105.28</v>
      </c>
      <c r="P2783">
        <f t="shared" si="258"/>
        <v>47</v>
      </c>
      <c r="Q2783" t="str">
        <f t="shared" si="259"/>
        <v>theater</v>
      </c>
      <c r="R2783" t="str">
        <f t="shared" si="260"/>
        <v>plays</v>
      </c>
      <c r="S2783" s="8">
        <f t="shared" si="261"/>
        <v>42018.94159722222</v>
      </c>
      <c r="T2783" s="8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3"/>
        <v>120</v>
      </c>
      <c r="P2784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8">
        <f t="shared" si="261"/>
        <v>42026.924976851849</v>
      </c>
      <c r="T2784" s="8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3"/>
        <v>114.5</v>
      </c>
      <c r="P2785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8">
        <f t="shared" si="261"/>
        <v>42103.535254629634</v>
      </c>
      <c r="T2785" s="8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3"/>
        <v>119</v>
      </c>
      <c r="P278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8">
        <f t="shared" si="261"/>
        <v>41920.787534722222</v>
      </c>
      <c r="T2786" s="8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3"/>
        <v>104.67999999999999</v>
      </c>
      <c r="P278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8">
        <f t="shared" si="261"/>
        <v>42558.189432870371</v>
      </c>
      <c r="T2787" s="8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3"/>
        <v>117.83999999999999</v>
      </c>
      <c r="P2788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8">
        <f t="shared" si="261"/>
        <v>41815.569212962961</v>
      </c>
      <c r="T2788" s="8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3"/>
        <v>119.7</v>
      </c>
      <c r="P2789">
        <f t="shared" si="258"/>
        <v>31.5</v>
      </c>
      <c r="Q2789" t="str">
        <f t="shared" si="259"/>
        <v>theater</v>
      </c>
      <c r="R2789" t="str">
        <f t="shared" si="260"/>
        <v>plays</v>
      </c>
      <c r="S2789" s="8">
        <f t="shared" si="261"/>
        <v>41808.198518518519</v>
      </c>
      <c r="T2789" s="8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3"/>
        <v>102.49999999999999</v>
      </c>
      <c r="P2790">
        <f t="shared" si="258"/>
        <v>102.5</v>
      </c>
      <c r="Q2790" t="str">
        <f t="shared" si="259"/>
        <v>theater</v>
      </c>
      <c r="R2790" t="str">
        <f t="shared" si="260"/>
        <v>plays</v>
      </c>
      <c r="S2790" s="8">
        <f t="shared" si="261"/>
        <v>42550.701886574068</v>
      </c>
      <c r="T2790" s="8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3"/>
        <v>101.16666666666667</v>
      </c>
      <c r="P2791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8">
        <f t="shared" si="261"/>
        <v>42056.013124999998</v>
      </c>
      <c r="T2791" s="8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3"/>
        <v>105.33333333333333</v>
      </c>
      <c r="P2792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8">
        <f t="shared" si="261"/>
        <v>42016.938692129625</v>
      </c>
      <c r="T2792" s="8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3"/>
        <v>102.49999999999999</v>
      </c>
      <c r="P2793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8">
        <f t="shared" si="261"/>
        <v>42591.899988425925</v>
      </c>
      <c r="T2793" s="8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3"/>
        <v>107.60000000000001</v>
      </c>
      <c r="P2794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8">
        <f t="shared" si="261"/>
        <v>42183.231006944443</v>
      </c>
      <c r="T2794" s="8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3"/>
        <v>110.5675</v>
      </c>
      <c r="P2795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8">
        <f t="shared" si="261"/>
        <v>42176.419039351851</v>
      </c>
      <c r="T2795" s="8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3"/>
        <v>150</v>
      </c>
      <c r="P2796">
        <f t="shared" si="258"/>
        <v>25</v>
      </c>
      <c r="Q2796" t="str">
        <f t="shared" si="259"/>
        <v>theater</v>
      </c>
      <c r="R2796" t="str">
        <f t="shared" si="260"/>
        <v>plays</v>
      </c>
      <c r="S2796" s="8">
        <f t="shared" si="261"/>
        <v>42416.691655092596</v>
      </c>
      <c r="T2796" s="8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3"/>
        <v>104.28571428571429</v>
      </c>
      <c r="P2797">
        <f t="shared" si="258"/>
        <v>36.5</v>
      </c>
      <c r="Q2797" t="str">
        <f t="shared" si="259"/>
        <v>theater</v>
      </c>
      <c r="R2797" t="str">
        <f t="shared" si="260"/>
        <v>plays</v>
      </c>
      <c r="S2797" s="8">
        <f t="shared" si="261"/>
        <v>41780.525937500002</v>
      </c>
      <c r="T2797" s="8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3"/>
        <v>115.5</v>
      </c>
      <c r="P2798">
        <f t="shared" si="258"/>
        <v>44</v>
      </c>
      <c r="Q2798" t="str">
        <f t="shared" si="259"/>
        <v>theater</v>
      </c>
      <c r="R2798" t="str">
        <f t="shared" si="260"/>
        <v>plays</v>
      </c>
      <c r="S2798" s="8">
        <f t="shared" si="261"/>
        <v>41795.528101851851</v>
      </c>
      <c r="T2798" s="8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3"/>
        <v>102.64512500000001</v>
      </c>
      <c r="P2799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8">
        <f t="shared" si="261"/>
        <v>41798.94027777778</v>
      </c>
      <c r="T2799" s="8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3"/>
        <v>101.4</v>
      </c>
      <c r="P2800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8">
        <f t="shared" si="261"/>
        <v>42201.675011574072</v>
      </c>
      <c r="T2800" s="8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3"/>
        <v>116.6348</v>
      </c>
      <c r="P2801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8">
        <f t="shared" si="261"/>
        <v>42507.264699074076</v>
      </c>
      <c r="T2801" s="8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3"/>
        <v>133</v>
      </c>
      <c r="P2802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8">
        <f t="shared" si="261"/>
        <v>41948.552847222221</v>
      </c>
      <c r="T2802" s="8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3"/>
        <v>133.20000000000002</v>
      </c>
      <c r="P2803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8">
        <f t="shared" si="261"/>
        <v>41900.243159722224</v>
      </c>
      <c r="T2803" s="8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3"/>
        <v>101.83333333333333</v>
      </c>
      <c r="P2804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8">
        <f t="shared" si="261"/>
        <v>42192.64707175926</v>
      </c>
      <c r="T2804" s="8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3"/>
        <v>127.95</v>
      </c>
      <c r="P2805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8">
        <f t="shared" si="261"/>
        <v>42158.065694444449</v>
      </c>
      <c r="T2805" s="8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3"/>
        <v>114.99999999999999</v>
      </c>
      <c r="P2806">
        <f t="shared" si="258"/>
        <v>50</v>
      </c>
      <c r="Q2806" t="str">
        <f t="shared" si="259"/>
        <v>theater</v>
      </c>
      <c r="R2806" t="str">
        <f t="shared" si="260"/>
        <v>plays</v>
      </c>
      <c r="S2806" s="8">
        <f t="shared" si="261"/>
        <v>41881.453587962962</v>
      </c>
      <c r="T2806" s="8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3"/>
        <v>110.00000000000001</v>
      </c>
      <c r="P280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8">
        <f t="shared" si="261"/>
        <v>42213.505474537036</v>
      </c>
      <c r="T2807" s="8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3"/>
        <v>112.1</v>
      </c>
      <c r="P2808">
        <f t="shared" si="258"/>
        <v>44.25</v>
      </c>
      <c r="Q2808" t="str">
        <f t="shared" si="259"/>
        <v>theater</v>
      </c>
      <c r="R2808" t="str">
        <f t="shared" si="260"/>
        <v>plays</v>
      </c>
      <c r="S2808" s="8">
        <f t="shared" si="261"/>
        <v>42185.267245370371</v>
      </c>
      <c r="T2808" s="8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3"/>
        <v>126</v>
      </c>
      <c r="P2809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8">
        <f t="shared" si="261"/>
        <v>42154.873124999998</v>
      </c>
      <c r="T2809" s="8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3"/>
        <v>100.24444444444444</v>
      </c>
      <c r="P2810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8">
        <f t="shared" si="261"/>
        <v>42208.84646990741</v>
      </c>
      <c r="T2810" s="8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3"/>
        <v>102.4</v>
      </c>
      <c r="P2811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8">
        <f t="shared" si="261"/>
        <v>42451.496817129635</v>
      </c>
      <c r="T2811" s="8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3"/>
        <v>108.2</v>
      </c>
      <c r="P2812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8">
        <f t="shared" si="261"/>
        <v>41759.13962962963</v>
      </c>
      <c r="T2812" s="8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3"/>
        <v>100.27</v>
      </c>
      <c r="P2813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8">
        <f t="shared" si="261"/>
        <v>42028.496562500004</v>
      </c>
      <c r="T2813" s="8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3"/>
        <v>113.3</v>
      </c>
      <c r="P2814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8">
        <f t="shared" si="261"/>
        <v>42054.74418981481</v>
      </c>
      <c r="T2814" s="8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3"/>
        <v>127.57571428571428</v>
      </c>
      <c r="P2815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8">
        <f t="shared" si="261"/>
        <v>42693.742604166662</v>
      </c>
      <c r="T2815" s="8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3"/>
        <v>107.73333333333332</v>
      </c>
      <c r="P2816">
        <f t="shared" si="258"/>
        <v>25.25</v>
      </c>
      <c r="Q2816" t="str">
        <f t="shared" si="259"/>
        <v>theater</v>
      </c>
      <c r="R2816" t="str">
        <f t="shared" si="260"/>
        <v>plays</v>
      </c>
      <c r="S2816" s="8">
        <f t="shared" si="261"/>
        <v>42103.399479166663</v>
      </c>
      <c r="T2816" s="8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3"/>
        <v>242</v>
      </c>
      <c r="P281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8">
        <f t="shared" si="261"/>
        <v>42559.776724537034</v>
      </c>
      <c r="T2817" s="8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3"/>
        <v>141.56666666666666</v>
      </c>
      <c r="P2818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8">
        <f t="shared" si="261"/>
        <v>42188.467499999999</v>
      </c>
      <c r="T2818" s="8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3"/>
        <v>130</v>
      </c>
      <c r="P2819">
        <f t="shared" ref="P2819:P2882" si="264">E2819/L2819</f>
        <v>23.636363636363637</v>
      </c>
      <c r="Q2819" t="str">
        <f t="shared" ref="Q2819:Q2882" si="265">LEFT(N2819, SEARCH("/",N2819,1)-1)</f>
        <v>theater</v>
      </c>
      <c r="R2819" t="str">
        <f t="shared" ref="R2819:R2882" si="266">RIGHT(N2819,LEN(N2819)-FIND("/",N2819))</f>
        <v>plays</v>
      </c>
      <c r="S2819" s="8">
        <f t="shared" ref="S2819:S2882" si="267">(((J2819/60)/60)/24)+DATE(1970,1,1)</f>
        <v>42023.634976851856</v>
      </c>
      <c r="T2819" s="8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3"/>
        <v>106.03</v>
      </c>
      <c r="P2820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8">
        <f t="shared" si="267"/>
        <v>42250.598217592589</v>
      </c>
      <c r="T2820" s="8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ref="O2821:O2884" si="269">E2821/D2821*100</f>
        <v>104.80000000000001</v>
      </c>
      <c r="P2821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8">
        <f t="shared" si="267"/>
        <v>42139.525567129633</v>
      </c>
      <c r="T2821" s="8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9"/>
        <v>136</v>
      </c>
      <c r="P2822">
        <f t="shared" si="264"/>
        <v>13.6</v>
      </c>
      <c r="Q2822" t="str">
        <f t="shared" si="265"/>
        <v>theater</v>
      </c>
      <c r="R2822" t="str">
        <f t="shared" si="266"/>
        <v>plays</v>
      </c>
      <c r="S2822" s="8">
        <f t="shared" si="267"/>
        <v>42401.610983796301</v>
      </c>
      <c r="T2822" s="8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9"/>
        <v>100</v>
      </c>
      <c r="P2823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8">
        <f t="shared" si="267"/>
        <v>41875.922858796301</v>
      </c>
      <c r="T2823" s="8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9"/>
        <v>100</v>
      </c>
      <c r="P2824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8">
        <f t="shared" si="267"/>
        <v>42060.683935185181</v>
      </c>
      <c r="T2824" s="8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9"/>
        <v>124</v>
      </c>
      <c r="P2825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8">
        <f t="shared" si="267"/>
        <v>42067.011643518519</v>
      </c>
      <c r="T2825" s="8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9"/>
        <v>116.92307692307693</v>
      </c>
      <c r="P282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8">
        <f t="shared" si="267"/>
        <v>42136.270787037036</v>
      </c>
      <c r="T2826" s="8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9"/>
        <v>103.33333333333334</v>
      </c>
      <c r="P282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8">
        <f t="shared" si="267"/>
        <v>42312.792662037042</v>
      </c>
      <c r="T2827" s="8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9"/>
        <v>107.74999999999999</v>
      </c>
      <c r="P2828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8">
        <f t="shared" si="267"/>
        <v>42171.034861111111</v>
      </c>
      <c r="T2828" s="8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9"/>
        <v>120.24999999999999</v>
      </c>
      <c r="P2829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8">
        <f t="shared" si="267"/>
        <v>42494.683634259258</v>
      </c>
      <c r="T2829" s="8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9"/>
        <v>100.37894736842105</v>
      </c>
      <c r="P2830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8">
        <f t="shared" si="267"/>
        <v>42254.264687499999</v>
      </c>
      <c r="T2830" s="8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9"/>
        <v>106.52</v>
      </c>
      <c r="P2831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8">
        <f t="shared" si="267"/>
        <v>42495.434236111112</v>
      </c>
      <c r="T2831" s="8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9"/>
        <v>100</v>
      </c>
      <c r="P2832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8">
        <f t="shared" si="267"/>
        <v>41758.839675925927</v>
      </c>
      <c r="T2832" s="8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9"/>
        <v>110.66666666666667</v>
      </c>
      <c r="P2833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8">
        <f t="shared" si="267"/>
        <v>42171.824884259258</v>
      </c>
      <c r="T2833" s="8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9"/>
        <v>114.71959999999999</v>
      </c>
      <c r="P2834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8">
        <f t="shared" si="267"/>
        <v>41938.709421296298</v>
      </c>
      <c r="T2834" s="8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9"/>
        <v>108.25925925925925</v>
      </c>
      <c r="P2835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8">
        <f t="shared" si="267"/>
        <v>42268.127696759257</v>
      </c>
      <c r="T2835" s="8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9"/>
        <v>170</v>
      </c>
      <c r="P283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8">
        <f t="shared" si="267"/>
        <v>42019.959837962961</v>
      </c>
      <c r="T2836" s="8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9"/>
        <v>187.09899999999999</v>
      </c>
      <c r="P283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8">
        <f t="shared" si="267"/>
        <v>42313.703900462962</v>
      </c>
      <c r="T2837" s="8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9"/>
        <v>107.77777777777777</v>
      </c>
      <c r="P2838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8">
        <f t="shared" si="267"/>
        <v>42746.261782407411</v>
      </c>
      <c r="T2838" s="8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9"/>
        <v>100</v>
      </c>
      <c r="P2839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8">
        <f t="shared" si="267"/>
        <v>42307.908379629633</v>
      </c>
      <c r="T2839" s="8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9"/>
        <v>120.24999999999999</v>
      </c>
      <c r="P2840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8">
        <f t="shared" si="267"/>
        <v>41842.607592592591</v>
      </c>
      <c r="T2840" s="8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9"/>
        <v>111.42857142857143</v>
      </c>
      <c r="P2841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8">
        <f t="shared" si="267"/>
        <v>41853.240208333329</v>
      </c>
      <c r="T2841" s="8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9"/>
        <v>104</v>
      </c>
      <c r="P2842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8">
        <f t="shared" si="267"/>
        <v>42060.035636574074</v>
      </c>
      <c r="T2842" s="8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9"/>
        <v>1</v>
      </c>
      <c r="P2843">
        <f t="shared" si="264"/>
        <v>10</v>
      </c>
      <c r="Q2843" t="str">
        <f t="shared" si="265"/>
        <v>theater</v>
      </c>
      <c r="R2843" t="str">
        <f t="shared" si="266"/>
        <v>plays</v>
      </c>
      <c r="S2843" s="8">
        <f t="shared" si="267"/>
        <v>42291.739548611105</v>
      </c>
      <c r="T2843" s="8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9"/>
        <v>0</v>
      </c>
      <c r="P2844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8">
        <f t="shared" si="267"/>
        <v>41784.952488425923</v>
      </c>
      <c r="T2844" s="8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9"/>
        <v>0</v>
      </c>
      <c r="P2845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8">
        <f t="shared" si="267"/>
        <v>42492.737847222219</v>
      </c>
      <c r="T2845" s="8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9"/>
        <v>5.4545454545454541</v>
      </c>
      <c r="P2846">
        <f t="shared" si="264"/>
        <v>30</v>
      </c>
      <c r="Q2846" t="str">
        <f t="shared" si="265"/>
        <v>theater</v>
      </c>
      <c r="R2846" t="str">
        <f t="shared" si="266"/>
        <v>plays</v>
      </c>
      <c r="S2846" s="8">
        <f t="shared" si="267"/>
        <v>42709.546064814815</v>
      </c>
      <c r="T2846" s="8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9"/>
        <v>31.546666666666667</v>
      </c>
      <c r="P284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8">
        <f t="shared" si="267"/>
        <v>42103.016585648147</v>
      </c>
      <c r="T2847" s="8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9"/>
        <v>0</v>
      </c>
      <c r="P2848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8">
        <f t="shared" si="267"/>
        <v>42108.692060185189</v>
      </c>
      <c r="T2848" s="8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9"/>
        <v>0</v>
      </c>
      <c r="P2849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8">
        <f t="shared" si="267"/>
        <v>42453.806307870371</v>
      </c>
      <c r="T2849" s="8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9"/>
        <v>0.2</v>
      </c>
      <c r="P2850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8">
        <f t="shared" si="267"/>
        <v>42123.648831018523</v>
      </c>
      <c r="T2850" s="8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9"/>
        <v>1</v>
      </c>
      <c r="P2851">
        <f t="shared" si="264"/>
        <v>5</v>
      </c>
      <c r="Q2851" t="str">
        <f t="shared" si="265"/>
        <v>theater</v>
      </c>
      <c r="R2851" t="str">
        <f t="shared" si="266"/>
        <v>plays</v>
      </c>
      <c r="S2851" s="8">
        <f t="shared" si="267"/>
        <v>42453.428240740745</v>
      </c>
      <c r="T2851" s="8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9"/>
        <v>3.8875000000000002</v>
      </c>
      <c r="P2852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8">
        <f t="shared" si="267"/>
        <v>41858.007071759261</v>
      </c>
      <c r="T2852" s="8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9"/>
        <v>0</v>
      </c>
      <c r="P2853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8">
        <f t="shared" si="267"/>
        <v>42390.002650462964</v>
      </c>
      <c r="T2853" s="8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9"/>
        <v>1.9</v>
      </c>
      <c r="P2854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8">
        <f t="shared" si="267"/>
        <v>41781.045173611114</v>
      </c>
      <c r="T2854" s="8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9"/>
        <v>0</v>
      </c>
      <c r="P2855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8">
        <f t="shared" si="267"/>
        <v>41836.190937499996</v>
      </c>
      <c r="T2855" s="8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9"/>
        <v>41.699999999999996</v>
      </c>
      <c r="P285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8">
        <f t="shared" si="267"/>
        <v>42111.71665509259</v>
      </c>
      <c r="T2856" s="8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9"/>
        <v>50</v>
      </c>
      <c r="P2857">
        <f t="shared" si="264"/>
        <v>60</v>
      </c>
      <c r="Q2857" t="str">
        <f t="shared" si="265"/>
        <v>theater</v>
      </c>
      <c r="R2857" t="str">
        <f t="shared" si="266"/>
        <v>plays</v>
      </c>
      <c r="S2857" s="8">
        <f t="shared" si="267"/>
        <v>42370.007766203707</v>
      </c>
      <c r="T2857" s="8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9"/>
        <v>4.8666666666666663</v>
      </c>
      <c r="P2858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8">
        <f t="shared" si="267"/>
        <v>42165.037581018521</v>
      </c>
      <c r="T2858" s="8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9"/>
        <v>19.736842105263158</v>
      </c>
      <c r="P2859">
        <f t="shared" si="264"/>
        <v>500</v>
      </c>
      <c r="Q2859" t="str">
        <f t="shared" si="265"/>
        <v>theater</v>
      </c>
      <c r="R2859" t="str">
        <f t="shared" si="266"/>
        <v>plays</v>
      </c>
      <c r="S2859" s="8">
        <f t="shared" si="267"/>
        <v>42726.920081018514</v>
      </c>
      <c r="T2859" s="8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9"/>
        <v>0</v>
      </c>
      <c r="P2860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8">
        <f t="shared" si="267"/>
        <v>41954.545081018514</v>
      </c>
      <c r="T2860" s="8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9"/>
        <v>1.7500000000000002</v>
      </c>
      <c r="P2861">
        <f t="shared" si="264"/>
        <v>35</v>
      </c>
      <c r="Q2861" t="str">
        <f t="shared" si="265"/>
        <v>theater</v>
      </c>
      <c r="R2861" t="str">
        <f t="shared" si="266"/>
        <v>plays</v>
      </c>
      <c r="S2861" s="8">
        <f t="shared" si="267"/>
        <v>42233.362314814818</v>
      </c>
      <c r="T2861" s="8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9"/>
        <v>6.65</v>
      </c>
      <c r="P2862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8">
        <f t="shared" si="267"/>
        <v>42480.800648148142</v>
      </c>
      <c r="T2862" s="8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9"/>
        <v>32</v>
      </c>
      <c r="P2863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8">
        <f t="shared" si="267"/>
        <v>42257.590833333335</v>
      </c>
      <c r="T2863" s="8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9"/>
        <v>0.43307086614173229</v>
      </c>
      <c r="P2864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8">
        <f t="shared" si="267"/>
        <v>41784.789687500001</v>
      </c>
      <c r="T2864" s="8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9"/>
        <v>0.04</v>
      </c>
      <c r="P2865">
        <f t="shared" si="264"/>
        <v>20</v>
      </c>
      <c r="Q2865" t="str">
        <f t="shared" si="265"/>
        <v>theater</v>
      </c>
      <c r="R2865" t="str">
        <f t="shared" si="266"/>
        <v>plays</v>
      </c>
      <c r="S2865" s="8">
        <f t="shared" si="267"/>
        <v>41831.675034722226</v>
      </c>
      <c r="T2865" s="8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9"/>
        <v>1.6</v>
      </c>
      <c r="P286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8">
        <f t="shared" si="267"/>
        <v>42172.613506944443</v>
      </c>
      <c r="T2866" s="8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9"/>
        <v>0</v>
      </c>
      <c r="P286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8">
        <f t="shared" si="267"/>
        <v>41950.114108796297</v>
      </c>
      <c r="T2867" s="8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9"/>
        <v>0.89999999999999991</v>
      </c>
      <c r="P2868">
        <f t="shared" si="264"/>
        <v>22.5</v>
      </c>
      <c r="Q2868" t="str">
        <f t="shared" si="265"/>
        <v>theater</v>
      </c>
      <c r="R2868" t="str">
        <f t="shared" si="266"/>
        <v>plays</v>
      </c>
      <c r="S2868" s="8">
        <f t="shared" si="267"/>
        <v>42627.955104166671</v>
      </c>
      <c r="T2868" s="8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9"/>
        <v>20.16</v>
      </c>
      <c r="P2869">
        <f t="shared" si="264"/>
        <v>50.4</v>
      </c>
      <c r="Q2869" t="str">
        <f t="shared" si="265"/>
        <v>theater</v>
      </c>
      <c r="R2869" t="str">
        <f t="shared" si="266"/>
        <v>plays</v>
      </c>
      <c r="S2869" s="8">
        <f t="shared" si="267"/>
        <v>42531.195277777777</v>
      </c>
      <c r="T2869" s="8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9"/>
        <v>42.011733333333332</v>
      </c>
      <c r="P2870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8">
        <f t="shared" si="267"/>
        <v>42618.827013888891</v>
      </c>
      <c r="T2870" s="8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9"/>
        <v>0.88500000000000001</v>
      </c>
      <c r="P2871">
        <f t="shared" si="264"/>
        <v>35.4</v>
      </c>
      <c r="Q2871" t="str">
        <f t="shared" si="265"/>
        <v>theater</v>
      </c>
      <c r="R2871" t="str">
        <f t="shared" si="266"/>
        <v>plays</v>
      </c>
      <c r="S2871" s="8">
        <f t="shared" si="267"/>
        <v>42540.593530092592</v>
      </c>
      <c r="T2871" s="8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9"/>
        <v>15</v>
      </c>
      <c r="P2872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8">
        <f t="shared" si="267"/>
        <v>41746.189409722225</v>
      </c>
      <c r="T2872" s="8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9"/>
        <v>4.67</v>
      </c>
      <c r="P2873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8">
        <f t="shared" si="267"/>
        <v>41974.738576388889</v>
      </c>
      <c r="T2873" s="8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9"/>
        <v>0</v>
      </c>
      <c r="P2874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8">
        <f t="shared" si="267"/>
        <v>42115.11618055556</v>
      </c>
      <c r="T2874" s="8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9"/>
        <v>38.119999999999997</v>
      </c>
      <c r="P2875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8">
        <f t="shared" si="267"/>
        <v>42002.817488425921</v>
      </c>
      <c r="T2875" s="8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9"/>
        <v>5.42</v>
      </c>
      <c r="P287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8">
        <f t="shared" si="267"/>
        <v>42722.84474537037</v>
      </c>
      <c r="T2876" s="8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9"/>
        <v>3.4999999999999996E-2</v>
      </c>
      <c r="P287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8">
        <f t="shared" si="267"/>
        <v>42465.128391203703</v>
      </c>
      <c r="T2877" s="8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9"/>
        <v>0</v>
      </c>
      <c r="P2878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8">
        <f t="shared" si="267"/>
        <v>42171.743969907402</v>
      </c>
      <c r="T2878" s="8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9"/>
        <v>10.833333333333334</v>
      </c>
      <c r="P2879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8">
        <f t="shared" si="267"/>
        <v>42672.955138888887</v>
      </c>
      <c r="T2879" s="8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9"/>
        <v>2.1</v>
      </c>
      <c r="P2880">
        <f t="shared" si="264"/>
        <v>15.75</v>
      </c>
      <c r="Q2880" t="str">
        <f t="shared" si="265"/>
        <v>theater</v>
      </c>
      <c r="R2880" t="str">
        <f t="shared" si="266"/>
        <v>plays</v>
      </c>
      <c r="S2880" s="8">
        <f t="shared" si="267"/>
        <v>42128.615682870368</v>
      </c>
      <c r="T2880" s="8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9"/>
        <v>0.2589285714285714</v>
      </c>
      <c r="P2881">
        <f t="shared" si="264"/>
        <v>29</v>
      </c>
      <c r="Q2881" t="str">
        <f t="shared" si="265"/>
        <v>theater</v>
      </c>
      <c r="R2881" t="str">
        <f t="shared" si="266"/>
        <v>plays</v>
      </c>
      <c r="S2881" s="8">
        <f t="shared" si="267"/>
        <v>42359.725243055553</v>
      </c>
      <c r="T2881" s="8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9"/>
        <v>23.333333333333332</v>
      </c>
      <c r="P2882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8">
        <f t="shared" si="267"/>
        <v>42192.905694444446</v>
      </c>
      <c r="T2882" s="8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69"/>
        <v>0</v>
      </c>
      <c r="P2883" t="e">
        <f t="shared" ref="P2883:P2946" si="270">E2883/L2883</f>
        <v>#DIV/0!</v>
      </c>
      <c r="Q2883" t="str">
        <f t="shared" ref="Q2883:Q2946" si="271">LEFT(N2883, SEARCH("/",N2883,1)-1)</f>
        <v>theater</v>
      </c>
      <c r="R2883" t="str">
        <f t="shared" ref="R2883:R2946" si="272">RIGHT(N2883,LEN(N2883)-FIND("/",N2883))</f>
        <v>plays</v>
      </c>
      <c r="S2883" s="8">
        <f t="shared" ref="S2883:S2946" si="273">(((J2883/60)/60)/24)+DATE(1970,1,1)</f>
        <v>41916.597638888888</v>
      </c>
      <c r="T2883" s="8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69"/>
        <v>33.6</v>
      </c>
      <c r="P2884">
        <f t="shared" si="270"/>
        <v>63</v>
      </c>
      <c r="Q2884" t="str">
        <f t="shared" si="271"/>
        <v>theater</v>
      </c>
      <c r="R2884" t="str">
        <f t="shared" si="272"/>
        <v>plays</v>
      </c>
      <c r="S2884" s="8">
        <f t="shared" si="273"/>
        <v>42461.596273148149</v>
      </c>
      <c r="T2884" s="8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ref="O2885:O2948" si="275">E2885/D2885*100</f>
        <v>19.079999999999998</v>
      </c>
      <c r="P2885">
        <f t="shared" si="270"/>
        <v>381.6</v>
      </c>
      <c r="Q2885" t="str">
        <f t="shared" si="271"/>
        <v>theater</v>
      </c>
      <c r="R2885" t="str">
        <f t="shared" si="272"/>
        <v>plays</v>
      </c>
      <c r="S2885" s="8">
        <f t="shared" si="273"/>
        <v>42370.90320601852</v>
      </c>
      <c r="T2885" s="8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5"/>
        <v>0.41111111111111115</v>
      </c>
      <c r="P2886">
        <f t="shared" si="270"/>
        <v>46.25</v>
      </c>
      <c r="Q2886" t="str">
        <f t="shared" si="271"/>
        <v>theater</v>
      </c>
      <c r="R2886" t="str">
        <f t="shared" si="272"/>
        <v>plays</v>
      </c>
      <c r="S2886" s="8">
        <f t="shared" si="273"/>
        <v>41948.727256944447</v>
      </c>
      <c r="T2886" s="8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5"/>
        <v>32.5</v>
      </c>
      <c r="P2887">
        <f t="shared" si="270"/>
        <v>26</v>
      </c>
      <c r="Q2887" t="str">
        <f t="shared" si="271"/>
        <v>theater</v>
      </c>
      <c r="R2887" t="str">
        <f t="shared" si="272"/>
        <v>plays</v>
      </c>
      <c r="S2887" s="8">
        <f t="shared" si="273"/>
        <v>42047.07640046296</v>
      </c>
      <c r="T2887" s="8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5"/>
        <v>5</v>
      </c>
      <c r="P2888">
        <f t="shared" si="270"/>
        <v>10</v>
      </c>
      <c r="Q2888" t="str">
        <f t="shared" si="271"/>
        <v>theater</v>
      </c>
      <c r="R2888" t="str">
        <f t="shared" si="272"/>
        <v>plays</v>
      </c>
      <c r="S2888" s="8">
        <f t="shared" si="273"/>
        <v>42261.632916666669</v>
      </c>
      <c r="T2888" s="8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5"/>
        <v>0.16666666666666669</v>
      </c>
      <c r="P2889">
        <f t="shared" si="270"/>
        <v>5</v>
      </c>
      <c r="Q2889" t="str">
        <f t="shared" si="271"/>
        <v>theater</v>
      </c>
      <c r="R2889" t="str">
        <f t="shared" si="272"/>
        <v>plays</v>
      </c>
      <c r="S2889" s="8">
        <f t="shared" si="273"/>
        <v>41985.427361111113</v>
      </c>
      <c r="T2889" s="8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5"/>
        <v>0</v>
      </c>
      <c r="P2890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8">
        <f t="shared" si="273"/>
        <v>41922.535185185188</v>
      </c>
      <c r="T2890" s="8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5"/>
        <v>38.066666666666663</v>
      </c>
      <c r="P2891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8">
        <f t="shared" si="273"/>
        <v>41850.863252314812</v>
      </c>
      <c r="T2891" s="8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5"/>
        <v>1.05</v>
      </c>
      <c r="P2892">
        <f t="shared" si="270"/>
        <v>7</v>
      </c>
      <c r="Q2892" t="str">
        <f t="shared" si="271"/>
        <v>theater</v>
      </c>
      <c r="R2892" t="str">
        <f t="shared" si="272"/>
        <v>plays</v>
      </c>
      <c r="S2892" s="8">
        <f t="shared" si="273"/>
        <v>41831.742962962962</v>
      </c>
      <c r="T2892" s="8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5"/>
        <v>2.73</v>
      </c>
      <c r="P2893">
        <f t="shared" si="270"/>
        <v>27.3</v>
      </c>
      <c r="Q2893" t="str">
        <f t="shared" si="271"/>
        <v>theater</v>
      </c>
      <c r="R2893" t="str">
        <f t="shared" si="272"/>
        <v>plays</v>
      </c>
      <c r="S2893" s="8">
        <f t="shared" si="273"/>
        <v>42415.883425925931</v>
      </c>
      <c r="T2893" s="8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5"/>
        <v>9.0909090909090917</v>
      </c>
      <c r="P2894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8">
        <f t="shared" si="273"/>
        <v>41869.714166666665</v>
      </c>
      <c r="T2894" s="8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5"/>
        <v>0.5</v>
      </c>
      <c r="P2895">
        <f t="shared" si="270"/>
        <v>12.5</v>
      </c>
      <c r="Q2895" t="str">
        <f t="shared" si="271"/>
        <v>theater</v>
      </c>
      <c r="R2895" t="str">
        <f t="shared" si="272"/>
        <v>plays</v>
      </c>
      <c r="S2895" s="8">
        <f t="shared" si="273"/>
        <v>41953.773090277777</v>
      </c>
      <c r="T2895" s="8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5"/>
        <v>0</v>
      </c>
      <c r="P289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8">
        <f t="shared" si="273"/>
        <v>42037.986284722225</v>
      </c>
      <c r="T2896" s="8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5"/>
        <v>4.5999999999999996</v>
      </c>
      <c r="P2897">
        <f t="shared" si="270"/>
        <v>5.75</v>
      </c>
      <c r="Q2897" t="str">
        <f t="shared" si="271"/>
        <v>theater</v>
      </c>
      <c r="R2897" t="str">
        <f t="shared" si="272"/>
        <v>plays</v>
      </c>
      <c r="S2897" s="8">
        <f t="shared" si="273"/>
        <v>41811.555462962962</v>
      </c>
      <c r="T2897" s="8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5"/>
        <v>20.833333333333336</v>
      </c>
      <c r="P2898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8">
        <f t="shared" si="273"/>
        <v>42701.908807870372</v>
      </c>
      <c r="T2898" s="8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5"/>
        <v>4.583333333333333</v>
      </c>
      <c r="P2899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8">
        <f t="shared" si="273"/>
        <v>42258.646504629629</v>
      </c>
      <c r="T2899" s="8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5"/>
        <v>4.2133333333333338</v>
      </c>
      <c r="P2900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8">
        <f t="shared" si="273"/>
        <v>42278.664965277778</v>
      </c>
      <c r="T2900" s="8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5"/>
        <v>0</v>
      </c>
      <c r="P2901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8">
        <f t="shared" si="273"/>
        <v>42515.078217592592</v>
      </c>
      <c r="T2901" s="8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5"/>
        <v>61.909090909090914</v>
      </c>
      <c r="P2902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8">
        <f t="shared" si="273"/>
        <v>41830.234166666669</v>
      </c>
      <c r="T2902" s="8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5"/>
        <v>0.8</v>
      </c>
      <c r="P2903">
        <f t="shared" si="270"/>
        <v>3</v>
      </c>
      <c r="Q2903" t="str">
        <f t="shared" si="271"/>
        <v>theater</v>
      </c>
      <c r="R2903" t="str">
        <f t="shared" si="272"/>
        <v>plays</v>
      </c>
      <c r="S2903" s="8">
        <f t="shared" si="273"/>
        <v>41982.904386574075</v>
      </c>
      <c r="T2903" s="8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5"/>
        <v>1.6666666666666666E-2</v>
      </c>
      <c r="P2904">
        <f t="shared" si="270"/>
        <v>25</v>
      </c>
      <c r="Q2904" t="str">
        <f t="shared" si="271"/>
        <v>theater</v>
      </c>
      <c r="R2904" t="str">
        <f t="shared" si="272"/>
        <v>plays</v>
      </c>
      <c r="S2904" s="8">
        <f t="shared" si="273"/>
        <v>42210.439768518518</v>
      </c>
      <c r="T2904" s="8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5"/>
        <v>0.77999999999999992</v>
      </c>
      <c r="P2905">
        <f t="shared" si="270"/>
        <v>9.75</v>
      </c>
      <c r="Q2905" t="str">
        <f t="shared" si="271"/>
        <v>theater</v>
      </c>
      <c r="R2905" t="str">
        <f t="shared" si="272"/>
        <v>plays</v>
      </c>
      <c r="S2905" s="8">
        <f t="shared" si="273"/>
        <v>42196.166874999995</v>
      </c>
      <c r="T2905" s="8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5"/>
        <v>5</v>
      </c>
      <c r="P2906">
        <f t="shared" si="270"/>
        <v>18.75</v>
      </c>
      <c r="Q2906" t="str">
        <f t="shared" si="271"/>
        <v>theater</v>
      </c>
      <c r="R2906" t="str">
        <f t="shared" si="272"/>
        <v>plays</v>
      </c>
      <c r="S2906" s="8">
        <f t="shared" si="273"/>
        <v>41940.967951388891</v>
      </c>
      <c r="T2906" s="8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5"/>
        <v>17.771428571428572</v>
      </c>
      <c r="P290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8">
        <f t="shared" si="273"/>
        <v>42606.056863425925</v>
      </c>
      <c r="T2907" s="8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5"/>
        <v>9.4166666666666661</v>
      </c>
      <c r="P2908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8">
        <f t="shared" si="273"/>
        <v>42199.648912037039</v>
      </c>
      <c r="T2908" s="8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5"/>
        <v>0.08</v>
      </c>
      <c r="P2909">
        <f t="shared" si="270"/>
        <v>1</v>
      </c>
      <c r="Q2909" t="str">
        <f t="shared" si="271"/>
        <v>theater</v>
      </c>
      <c r="R2909" t="str">
        <f t="shared" si="272"/>
        <v>plays</v>
      </c>
      <c r="S2909" s="8">
        <f t="shared" si="273"/>
        <v>42444.877743055549</v>
      </c>
      <c r="T2909" s="8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5"/>
        <v>2.75</v>
      </c>
      <c r="P2910">
        <f t="shared" si="270"/>
        <v>52.8</v>
      </c>
      <c r="Q2910" t="str">
        <f t="shared" si="271"/>
        <v>theater</v>
      </c>
      <c r="R2910" t="str">
        <f t="shared" si="272"/>
        <v>plays</v>
      </c>
      <c r="S2910" s="8">
        <f t="shared" si="273"/>
        <v>42499.731701388882</v>
      </c>
      <c r="T2910" s="8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5"/>
        <v>1.1111111111111112E-2</v>
      </c>
      <c r="P2911">
        <f t="shared" si="270"/>
        <v>20</v>
      </c>
      <c r="Q2911" t="str">
        <f t="shared" si="271"/>
        <v>theater</v>
      </c>
      <c r="R2911" t="str">
        <f t="shared" si="272"/>
        <v>plays</v>
      </c>
      <c r="S2911" s="8">
        <f t="shared" si="273"/>
        <v>41929.266215277778</v>
      </c>
      <c r="T2911" s="8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5"/>
        <v>3.3333333333333335E-3</v>
      </c>
      <c r="P2912">
        <f t="shared" si="270"/>
        <v>1</v>
      </c>
      <c r="Q2912" t="str">
        <f t="shared" si="271"/>
        <v>theater</v>
      </c>
      <c r="R2912" t="str">
        <f t="shared" si="272"/>
        <v>plays</v>
      </c>
      <c r="S2912" s="8">
        <f t="shared" si="273"/>
        <v>42107.841284722221</v>
      </c>
      <c r="T2912" s="8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5"/>
        <v>36.5</v>
      </c>
      <c r="P2913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8">
        <f t="shared" si="273"/>
        <v>42142.768819444449</v>
      </c>
      <c r="T2913" s="8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5"/>
        <v>14.058171745152354</v>
      </c>
      <c r="P2914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8">
        <f t="shared" si="273"/>
        <v>42354.131643518514</v>
      </c>
      <c r="T2914" s="8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5"/>
        <v>0.02</v>
      </c>
      <c r="P2915">
        <f t="shared" si="270"/>
        <v>1</v>
      </c>
      <c r="Q2915" t="str">
        <f t="shared" si="271"/>
        <v>theater</v>
      </c>
      <c r="R2915" t="str">
        <f t="shared" si="272"/>
        <v>plays</v>
      </c>
      <c r="S2915" s="8">
        <f t="shared" si="273"/>
        <v>41828.922905092593</v>
      </c>
      <c r="T2915" s="8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5"/>
        <v>4.0000000000000001E-3</v>
      </c>
      <c r="P2916">
        <f t="shared" si="270"/>
        <v>1</v>
      </c>
      <c r="Q2916" t="str">
        <f t="shared" si="271"/>
        <v>theater</v>
      </c>
      <c r="R2916" t="str">
        <f t="shared" si="272"/>
        <v>plays</v>
      </c>
      <c r="S2916" s="8">
        <f t="shared" si="273"/>
        <v>42017.907337962963</v>
      </c>
      <c r="T2916" s="8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5"/>
        <v>61.1</v>
      </c>
      <c r="P291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8">
        <f t="shared" si="273"/>
        <v>42415.398032407407</v>
      </c>
      <c r="T2917" s="8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5"/>
        <v>7.8378378378378386</v>
      </c>
      <c r="P2918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8">
        <f t="shared" si="273"/>
        <v>41755.476724537039</v>
      </c>
      <c r="T2918" s="8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5"/>
        <v>21.85</v>
      </c>
      <c r="P2919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8">
        <f t="shared" si="273"/>
        <v>42245.234340277777</v>
      </c>
      <c r="T2919" s="8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5"/>
        <v>27.24</v>
      </c>
      <c r="P2920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8">
        <f t="shared" si="273"/>
        <v>42278.629710648151</v>
      </c>
      <c r="T2920" s="8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5"/>
        <v>8.5</v>
      </c>
      <c r="P2921">
        <f t="shared" si="270"/>
        <v>8.5</v>
      </c>
      <c r="Q2921" t="str">
        <f t="shared" si="271"/>
        <v>theater</v>
      </c>
      <c r="R2921" t="str">
        <f t="shared" si="272"/>
        <v>plays</v>
      </c>
      <c r="S2921" s="8">
        <f t="shared" si="273"/>
        <v>41826.61954861111</v>
      </c>
      <c r="T2921" s="8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5"/>
        <v>26.840000000000003</v>
      </c>
      <c r="P2922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8">
        <f t="shared" si="273"/>
        <v>42058.792476851857</v>
      </c>
      <c r="T2922" s="8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5"/>
        <v>129</v>
      </c>
      <c r="P2923">
        <f t="shared" si="270"/>
        <v>43</v>
      </c>
      <c r="Q2923" t="str">
        <f t="shared" si="271"/>
        <v>theater</v>
      </c>
      <c r="R2923" t="str">
        <f t="shared" si="272"/>
        <v>musical</v>
      </c>
      <c r="S2923" s="8">
        <f t="shared" si="273"/>
        <v>41877.886620370373</v>
      </c>
      <c r="T2923" s="8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5"/>
        <v>100</v>
      </c>
      <c r="P2924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8">
        <f t="shared" si="273"/>
        <v>42097.874155092592</v>
      </c>
      <c r="T2924" s="8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5"/>
        <v>100</v>
      </c>
      <c r="P2925">
        <f t="shared" si="270"/>
        <v>30</v>
      </c>
      <c r="Q2925" t="str">
        <f t="shared" si="271"/>
        <v>theater</v>
      </c>
      <c r="R2925" t="str">
        <f t="shared" si="272"/>
        <v>musical</v>
      </c>
      <c r="S2925" s="8">
        <f t="shared" si="273"/>
        <v>42013.15253472222</v>
      </c>
      <c r="T2925" s="8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5"/>
        <v>103.2</v>
      </c>
      <c r="P292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8">
        <f t="shared" si="273"/>
        <v>42103.556828703702</v>
      </c>
      <c r="T2926" s="8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5"/>
        <v>102.44597777777777</v>
      </c>
      <c r="P292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8">
        <f t="shared" si="273"/>
        <v>41863.584120370368</v>
      </c>
      <c r="T2927" s="8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5"/>
        <v>125</v>
      </c>
      <c r="P2928">
        <f t="shared" si="270"/>
        <v>75</v>
      </c>
      <c r="Q2928" t="str">
        <f t="shared" si="271"/>
        <v>theater</v>
      </c>
      <c r="R2928" t="str">
        <f t="shared" si="272"/>
        <v>musical</v>
      </c>
      <c r="S2928" s="8">
        <f t="shared" si="273"/>
        <v>42044.765960648147</v>
      </c>
      <c r="T2928" s="8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5"/>
        <v>130.83333333333334</v>
      </c>
      <c r="P2929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8">
        <f t="shared" si="273"/>
        <v>41806.669317129628</v>
      </c>
      <c r="T2929" s="8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5"/>
        <v>100</v>
      </c>
      <c r="P2930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8">
        <f t="shared" si="273"/>
        <v>42403.998217592598</v>
      </c>
      <c r="T2930" s="8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5"/>
        <v>102.06937499999999</v>
      </c>
      <c r="P2931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8">
        <f t="shared" si="273"/>
        <v>41754.564328703702</v>
      </c>
      <c r="T2931" s="8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5"/>
        <v>100.92000000000002</v>
      </c>
      <c r="P2932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8">
        <f t="shared" si="273"/>
        <v>42101.584074074075</v>
      </c>
      <c r="T2932" s="8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5"/>
        <v>106</v>
      </c>
      <c r="P2933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8">
        <f t="shared" si="273"/>
        <v>41872.291238425925</v>
      </c>
      <c r="T2933" s="8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5"/>
        <v>105.0967741935484</v>
      </c>
      <c r="P2934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8">
        <f t="shared" si="273"/>
        <v>42025.164780092593</v>
      </c>
      <c r="T2934" s="8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5"/>
        <v>102.76</v>
      </c>
      <c r="P2935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8">
        <f t="shared" si="273"/>
        <v>42495.956631944442</v>
      </c>
      <c r="T2935" s="8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5"/>
        <v>108</v>
      </c>
      <c r="P293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8">
        <f t="shared" si="273"/>
        <v>41775.636157407411</v>
      </c>
      <c r="T2936" s="8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5"/>
        <v>100.88571428571429</v>
      </c>
      <c r="P293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8">
        <f t="shared" si="273"/>
        <v>42553.583425925928</v>
      </c>
      <c r="T2937" s="8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5"/>
        <v>128</v>
      </c>
      <c r="P2938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8">
        <f t="shared" si="273"/>
        <v>41912.650729166664</v>
      </c>
      <c r="T2938" s="8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5"/>
        <v>133.33333333333331</v>
      </c>
      <c r="P2939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8">
        <f t="shared" si="273"/>
        <v>41803.457326388889</v>
      </c>
      <c r="T2939" s="8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5"/>
        <v>101.375</v>
      </c>
      <c r="P2940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8">
        <f t="shared" si="273"/>
        <v>42004.703865740739</v>
      </c>
      <c r="T2940" s="8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5"/>
        <v>102.875</v>
      </c>
      <c r="P2941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8">
        <f t="shared" si="273"/>
        <v>41845.809166666666</v>
      </c>
      <c r="T2941" s="8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5"/>
        <v>107.24000000000001</v>
      </c>
      <c r="P2942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8">
        <f t="shared" si="273"/>
        <v>41982.773356481484</v>
      </c>
      <c r="T2942" s="8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5"/>
        <v>4.0000000000000001E-3</v>
      </c>
      <c r="P2943">
        <f t="shared" si="270"/>
        <v>1</v>
      </c>
      <c r="Q2943" t="str">
        <f t="shared" si="271"/>
        <v>theater</v>
      </c>
      <c r="R2943" t="str">
        <f t="shared" si="272"/>
        <v>spaces</v>
      </c>
      <c r="S2943" s="8">
        <f t="shared" si="273"/>
        <v>42034.960127314815</v>
      </c>
      <c r="T2943" s="8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5"/>
        <v>20.424999999999997</v>
      </c>
      <c r="P2944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8">
        <f t="shared" si="273"/>
        <v>42334.803923611107</v>
      </c>
      <c r="T2944" s="8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5"/>
        <v>0</v>
      </c>
      <c r="P2945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8">
        <f t="shared" si="273"/>
        <v>42077.129398148143</v>
      </c>
      <c r="T2945" s="8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5"/>
        <v>1</v>
      </c>
      <c r="P2946">
        <f t="shared" si="270"/>
        <v>100</v>
      </c>
      <c r="Q2946" t="str">
        <f t="shared" si="271"/>
        <v>theater</v>
      </c>
      <c r="R2946" t="str">
        <f t="shared" si="272"/>
        <v>spaces</v>
      </c>
      <c r="S2946" s="8">
        <f t="shared" si="273"/>
        <v>42132.9143287037</v>
      </c>
      <c r="T2946" s="8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5"/>
        <v>0</v>
      </c>
      <c r="P2947" t="e">
        <f t="shared" ref="P2947:P3010" si="276">E2947/L2947</f>
        <v>#DIV/0!</v>
      </c>
      <c r="Q2947" t="str">
        <f t="shared" ref="Q2947:Q3010" si="277">LEFT(N2947, SEARCH("/",N2947,1)-1)</f>
        <v>theater</v>
      </c>
      <c r="R2947" t="str">
        <f t="shared" ref="R2947:R3010" si="278">RIGHT(N2947,LEN(N2947)-FIND("/",N2947))</f>
        <v>spaces</v>
      </c>
      <c r="S2947" s="8">
        <f t="shared" ref="S2947:S3010" si="279">(((J2947/60)/60)/24)+DATE(1970,1,1)</f>
        <v>42118.139583333337</v>
      </c>
      <c r="T2947" s="8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5"/>
        <v>0.1</v>
      </c>
      <c r="P2948">
        <f t="shared" si="276"/>
        <v>1</v>
      </c>
      <c r="Q2948" t="str">
        <f t="shared" si="277"/>
        <v>theater</v>
      </c>
      <c r="R2948" t="str">
        <f t="shared" si="278"/>
        <v>spaces</v>
      </c>
      <c r="S2948" s="8">
        <f t="shared" si="279"/>
        <v>42567.531157407408</v>
      </c>
      <c r="T2948" s="8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ref="O2949:O3012" si="281">E2949/D2949*100</f>
        <v>4.2880000000000003</v>
      </c>
      <c r="P2949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8">
        <f t="shared" si="279"/>
        <v>42649.562118055561</v>
      </c>
      <c r="T2949" s="8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1"/>
        <v>4.8000000000000004E-3</v>
      </c>
      <c r="P2950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8">
        <f t="shared" si="279"/>
        <v>42097.649224537032</v>
      </c>
      <c r="T2950" s="8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1"/>
        <v>2.5</v>
      </c>
      <c r="P2951">
        <f t="shared" si="276"/>
        <v>12.5</v>
      </c>
      <c r="Q2951" t="str">
        <f t="shared" si="277"/>
        <v>theater</v>
      </c>
      <c r="R2951" t="str">
        <f t="shared" si="278"/>
        <v>spaces</v>
      </c>
      <c r="S2951" s="8">
        <f t="shared" si="279"/>
        <v>42297.823113425926</v>
      </c>
      <c r="T2951" s="8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1"/>
        <v>0</v>
      </c>
      <c r="P2952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8">
        <f t="shared" si="279"/>
        <v>42362.36518518519</v>
      </c>
      <c r="T2952" s="8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1"/>
        <v>2.1919999999999997</v>
      </c>
      <c r="P2953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8">
        <f t="shared" si="279"/>
        <v>41872.802928240737</v>
      </c>
      <c r="T2953" s="8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1"/>
        <v>8.0250000000000004</v>
      </c>
      <c r="P2954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8">
        <f t="shared" si="279"/>
        <v>42628.690266203703</v>
      </c>
      <c r="T2954" s="8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1"/>
        <v>0.15125</v>
      </c>
      <c r="P2955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8">
        <f t="shared" si="279"/>
        <v>42255.791909722218</v>
      </c>
      <c r="T2955" s="8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1"/>
        <v>0</v>
      </c>
      <c r="P295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8">
        <f t="shared" si="279"/>
        <v>42790.583368055552</v>
      </c>
      <c r="T2956" s="8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1"/>
        <v>59.583333333333336</v>
      </c>
      <c r="P2957">
        <f t="shared" si="276"/>
        <v>65</v>
      </c>
      <c r="Q2957" t="str">
        <f t="shared" si="277"/>
        <v>theater</v>
      </c>
      <c r="R2957" t="str">
        <f t="shared" si="278"/>
        <v>spaces</v>
      </c>
      <c r="S2957" s="8">
        <f t="shared" si="279"/>
        <v>42141.741307870368</v>
      </c>
      <c r="T2957" s="8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1"/>
        <v>16.734177215189874</v>
      </c>
      <c r="P2958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8">
        <f t="shared" si="279"/>
        <v>42464.958912037036</v>
      </c>
      <c r="T2958" s="8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1"/>
        <v>1.8666666666666669</v>
      </c>
      <c r="P2959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8">
        <f t="shared" si="279"/>
        <v>42031.011249999996</v>
      </c>
      <c r="T2959" s="8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1"/>
        <v>0</v>
      </c>
      <c r="P2960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8">
        <f t="shared" si="279"/>
        <v>42438.779131944444</v>
      </c>
      <c r="T2960" s="8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1"/>
        <v>0</v>
      </c>
      <c r="P2961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8">
        <f t="shared" si="279"/>
        <v>42498.008391203708</v>
      </c>
      <c r="T2961" s="8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1"/>
        <v>0</v>
      </c>
      <c r="P2962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8">
        <f t="shared" si="279"/>
        <v>41863.757210648146</v>
      </c>
      <c r="T2962" s="8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1"/>
        <v>109.62</v>
      </c>
      <c r="P2963">
        <f t="shared" si="276"/>
        <v>50.75</v>
      </c>
      <c r="Q2963" t="str">
        <f t="shared" si="277"/>
        <v>theater</v>
      </c>
      <c r="R2963" t="str">
        <f t="shared" si="278"/>
        <v>plays</v>
      </c>
      <c r="S2963" s="8">
        <f t="shared" si="279"/>
        <v>42061.212488425925</v>
      </c>
      <c r="T2963" s="8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1"/>
        <v>121.8</v>
      </c>
      <c r="P2964">
        <f t="shared" si="276"/>
        <v>60.9</v>
      </c>
      <c r="Q2964" t="str">
        <f t="shared" si="277"/>
        <v>theater</v>
      </c>
      <c r="R2964" t="str">
        <f t="shared" si="278"/>
        <v>plays</v>
      </c>
      <c r="S2964" s="8">
        <f t="shared" si="279"/>
        <v>42036.24428240741</v>
      </c>
      <c r="T2964" s="8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1"/>
        <v>106.85</v>
      </c>
      <c r="P2965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8">
        <f t="shared" si="279"/>
        <v>42157.470185185186</v>
      </c>
      <c r="T2965" s="8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1"/>
        <v>100.71379999999999</v>
      </c>
      <c r="P296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8">
        <f t="shared" si="279"/>
        <v>41827.909942129627</v>
      </c>
      <c r="T2966" s="8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1"/>
        <v>109.00000000000001</v>
      </c>
      <c r="P296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8">
        <f t="shared" si="279"/>
        <v>42162.729548611111</v>
      </c>
      <c r="T2967" s="8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1"/>
        <v>113.63000000000001</v>
      </c>
      <c r="P2968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8">
        <f t="shared" si="279"/>
        <v>42233.738564814819</v>
      </c>
      <c r="T2968" s="8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1"/>
        <v>113.92</v>
      </c>
      <c r="P2969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8">
        <f t="shared" si="279"/>
        <v>42042.197824074072</v>
      </c>
      <c r="T2969" s="8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1"/>
        <v>106</v>
      </c>
      <c r="P2970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8">
        <f t="shared" si="279"/>
        <v>42585.523842592593</v>
      </c>
      <c r="T2970" s="8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1"/>
        <v>162.5</v>
      </c>
      <c r="P2971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8">
        <f t="shared" si="279"/>
        <v>42097.786493055552</v>
      </c>
      <c r="T2971" s="8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1"/>
        <v>106</v>
      </c>
      <c r="P2972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8">
        <f t="shared" si="279"/>
        <v>41808.669571759259</v>
      </c>
      <c r="T2972" s="8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1"/>
        <v>100.15624999999999</v>
      </c>
      <c r="P2973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8">
        <f t="shared" si="279"/>
        <v>41852.658310185187</v>
      </c>
      <c r="T2973" s="8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1"/>
        <v>105.35000000000001</v>
      </c>
      <c r="P2974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8">
        <f t="shared" si="279"/>
        <v>42694.110185185185</v>
      </c>
      <c r="T2974" s="8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1"/>
        <v>174.8</v>
      </c>
      <c r="P2975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8">
        <f t="shared" si="279"/>
        <v>42341.818379629629</v>
      </c>
      <c r="T2975" s="8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1"/>
        <v>102</v>
      </c>
      <c r="P297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8">
        <f t="shared" si="279"/>
        <v>41880.061006944445</v>
      </c>
      <c r="T2976" s="8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1"/>
        <v>100.125</v>
      </c>
      <c r="P297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8">
        <f t="shared" si="279"/>
        <v>41941.683865740742</v>
      </c>
      <c r="T2977" s="8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1"/>
        <v>171.42857142857142</v>
      </c>
      <c r="P2978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8">
        <f t="shared" si="279"/>
        <v>42425.730671296296</v>
      </c>
      <c r="T2978" s="8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1"/>
        <v>113.56666666666666</v>
      </c>
      <c r="P2979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8">
        <f t="shared" si="279"/>
        <v>42026.88118055556</v>
      </c>
      <c r="T2979" s="8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1"/>
        <v>129.46666666666667</v>
      </c>
      <c r="P2980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8">
        <f t="shared" si="279"/>
        <v>41922.640590277777</v>
      </c>
      <c r="T2980" s="8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1"/>
        <v>101.4</v>
      </c>
      <c r="P2981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8">
        <f t="shared" si="279"/>
        <v>41993.824340277773</v>
      </c>
      <c r="T2981" s="8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1"/>
        <v>109.16666666666666</v>
      </c>
      <c r="P2982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8">
        <f t="shared" si="279"/>
        <v>42219.915856481486</v>
      </c>
      <c r="T2982" s="8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1"/>
        <v>128.92500000000001</v>
      </c>
      <c r="P2983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8">
        <f t="shared" si="279"/>
        <v>42225.559675925921</v>
      </c>
      <c r="T2983" s="8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1"/>
        <v>102.06</v>
      </c>
      <c r="P2984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8">
        <f t="shared" si="279"/>
        <v>42381.686840277776</v>
      </c>
      <c r="T2984" s="8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1"/>
        <v>146.53957758620692</v>
      </c>
      <c r="P2985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8">
        <f t="shared" si="279"/>
        <v>41894.632361111115</v>
      </c>
      <c r="T2985" s="8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1"/>
        <v>100.352</v>
      </c>
      <c r="P298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8">
        <f t="shared" si="279"/>
        <v>42576.278715277775</v>
      </c>
      <c r="T2986" s="8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1"/>
        <v>121.64999999999999</v>
      </c>
      <c r="P298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8">
        <f t="shared" si="279"/>
        <v>42654.973703703698</v>
      </c>
      <c r="T2987" s="8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1"/>
        <v>105.5</v>
      </c>
      <c r="P2988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8">
        <f t="shared" si="279"/>
        <v>42431.500069444446</v>
      </c>
      <c r="T2988" s="8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1"/>
        <v>110.4008</v>
      </c>
      <c r="P2989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8">
        <f t="shared" si="279"/>
        <v>42627.307303240741</v>
      </c>
      <c r="T2989" s="8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1"/>
        <v>100</v>
      </c>
      <c r="P2990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8">
        <f t="shared" si="279"/>
        <v>42511.362048611118</v>
      </c>
      <c r="T2990" s="8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1"/>
        <v>176.535</v>
      </c>
      <c r="P2991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8">
        <f t="shared" si="279"/>
        <v>42337.02039351852</v>
      </c>
      <c r="T2991" s="8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1"/>
        <v>100</v>
      </c>
      <c r="P2992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8">
        <f t="shared" si="279"/>
        <v>42341.57430555555</v>
      </c>
      <c r="T2992" s="8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1"/>
        <v>103.29411764705883</v>
      </c>
      <c r="P2993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8">
        <f t="shared" si="279"/>
        <v>42740.837152777778</v>
      </c>
      <c r="T2993" s="8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1"/>
        <v>104.5</v>
      </c>
      <c r="P2994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8">
        <f t="shared" si="279"/>
        <v>42622.767476851848</v>
      </c>
      <c r="T2994" s="8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1"/>
        <v>100.29999999999998</v>
      </c>
      <c r="P2995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8">
        <f t="shared" si="279"/>
        <v>42390.838738425926</v>
      </c>
      <c r="T2995" s="8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1"/>
        <v>457.74666666666673</v>
      </c>
      <c r="P299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8">
        <f t="shared" si="279"/>
        <v>41885.478842592594</v>
      </c>
      <c r="T2996" s="8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1"/>
        <v>104.96000000000001</v>
      </c>
      <c r="P299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8">
        <f t="shared" si="279"/>
        <v>42724.665173611109</v>
      </c>
      <c r="T2997" s="8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1"/>
        <v>171.94285714285715</v>
      </c>
      <c r="P2998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8">
        <f t="shared" si="279"/>
        <v>42090.912500000006</v>
      </c>
      <c r="T2998" s="8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1"/>
        <v>103.73000000000002</v>
      </c>
      <c r="P2999">
        <f t="shared" si="276"/>
        <v>90.2</v>
      </c>
      <c r="Q2999" t="str">
        <f t="shared" si="277"/>
        <v>theater</v>
      </c>
      <c r="R2999" t="str">
        <f t="shared" si="278"/>
        <v>spaces</v>
      </c>
      <c r="S2999" s="8">
        <f t="shared" si="279"/>
        <v>42775.733715277776</v>
      </c>
      <c r="T2999" s="8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1"/>
        <v>103.029</v>
      </c>
      <c r="P3000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8">
        <f t="shared" si="279"/>
        <v>41778.193622685183</v>
      </c>
      <c r="T3000" s="8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1"/>
        <v>118.88888888888889</v>
      </c>
      <c r="P3001">
        <f t="shared" si="276"/>
        <v>80.25</v>
      </c>
      <c r="Q3001" t="str">
        <f t="shared" si="277"/>
        <v>theater</v>
      </c>
      <c r="R3001" t="str">
        <f t="shared" si="278"/>
        <v>spaces</v>
      </c>
      <c r="S3001" s="8">
        <f t="shared" si="279"/>
        <v>42780.740277777775</v>
      </c>
      <c r="T3001" s="8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1"/>
        <v>100</v>
      </c>
      <c r="P3002">
        <f t="shared" si="276"/>
        <v>62.5</v>
      </c>
      <c r="Q3002" t="str">
        <f t="shared" si="277"/>
        <v>theater</v>
      </c>
      <c r="R3002" t="str">
        <f t="shared" si="278"/>
        <v>spaces</v>
      </c>
      <c r="S3002" s="8">
        <f t="shared" si="279"/>
        <v>42752.827199074076</v>
      </c>
      <c r="T3002" s="8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1"/>
        <v>318.69988910451895</v>
      </c>
      <c r="P3003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8">
        <f t="shared" si="279"/>
        <v>42534.895625000005</v>
      </c>
      <c r="T3003" s="8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1"/>
        <v>108.50614285714286</v>
      </c>
      <c r="P3004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8">
        <f t="shared" si="279"/>
        <v>41239.83625</v>
      </c>
      <c r="T3004" s="8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1"/>
        <v>101.16666666666667</v>
      </c>
      <c r="P3005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8">
        <f t="shared" si="279"/>
        <v>42398.849259259259</v>
      </c>
      <c r="T3005" s="8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1"/>
        <v>112.815</v>
      </c>
      <c r="P300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8">
        <f t="shared" si="279"/>
        <v>41928.881064814814</v>
      </c>
      <c r="T3006" s="8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1"/>
        <v>120.49622641509434</v>
      </c>
      <c r="P300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8">
        <f t="shared" si="279"/>
        <v>41888.674826388888</v>
      </c>
      <c r="T3007" s="8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1"/>
        <v>107.74999999999999</v>
      </c>
      <c r="P3008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8">
        <f t="shared" si="279"/>
        <v>41957.756840277783</v>
      </c>
      <c r="T3008" s="8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1"/>
        <v>180</v>
      </c>
      <c r="P3009">
        <f t="shared" si="276"/>
        <v>54</v>
      </c>
      <c r="Q3009" t="str">
        <f t="shared" si="277"/>
        <v>theater</v>
      </c>
      <c r="R3009" t="str">
        <f t="shared" si="278"/>
        <v>spaces</v>
      </c>
      <c r="S3009" s="8">
        <f t="shared" si="279"/>
        <v>42098.216238425928</v>
      </c>
      <c r="T3009" s="8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1"/>
        <v>101.16666666666667</v>
      </c>
      <c r="P3010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8">
        <f t="shared" si="279"/>
        <v>42360.212025462963</v>
      </c>
      <c r="T3010" s="8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1"/>
        <v>119.756</v>
      </c>
      <c r="P3011">
        <f t="shared" ref="P3011:P3074" si="282">E3011/L3011</f>
        <v>233.8984375</v>
      </c>
      <c r="Q3011" t="str">
        <f t="shared" ref="Q3011:Q3074" si="283">LEFT(N3011, SEARCH("/",N3011,1)-1)</f>
        <v>theater</v>
      </c>
      <c r="R3011" t="str">
        <f t="shared" ref="R3011:R3074" si="284">RIGHT(N3011,LEN(N3011)-FIND("/",N3011))</f>
        <v>spaces</v>
      </c>
      <c r="S3011" s="8">
        <f t="shared" ref="S3011:S3074" si="285">(((J3011/60)/60)/24)+DATE(1970,1,1)</f>
        <v>41939.569907407407</v>
      </c>
      <c r="T3011" s="8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1"/>
        <v>158</v>
      </c>
      <c r="P3012">
        <f t="shared" si="282"/>
        <v>158</v>
      </c>
      <c r="Q3012" t="str">
        <f t="shared" si="283"/>
        <v>theater</v>
      </c>
      <c r="R3012" t="str">
        <f t="shared" si="284"/>
        <v>spaces</v>
      </c>
      <c r="S3012" s="8">
        <f t="shared" si="285"/>
        <v>41996.832395833335</v>
      </c>
      <c r="T3012" s="8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ref="O3013:O3076" si="287">E3013/D3013*100</f>
        <v>123.66666666666666</v>
      </c>
      <c r="P3013">
        <f t="shared" si="282"/>
        <v>14.84</v>
      </c>
      <c r="Q3013" t="str">
        <f t="shared" si="283"/>
        <v>theater</v>
      </c>
      <c r="R3013" t="str">
        <f t="shared" si="284"/>
        <v>spaces</v>
      </c>
      <c r="S3013" s="8">
        <f t="shared" si="285"/>
        <v>42334.468935185185</v>
      </c>
      <c r="T3013" s="8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7"/>
        <v>117.12499999999999</v>
      </c>
      <c r="P3014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8">
        <f t="shared" si="285"/>
        <v>42024.702893518523</v>
      </c>
      <c r="T3014" s="8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7"/>
        <v>156.96</v>
      </c>
      <c r="P3015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8">
        <f t="shared" si="285"/>
        <v>42146.836215277777</v>
      </c>
      <c r="T3015" s="8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7"/>
        <v>113.104</v>
      </c>
      <c r="P301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8">
        <f t="shared" si="285"/>
        <v>41920.123611111114</v>
      </c>
      <c r="T3016" s="8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7"/>
        <v>103.17647058823529</v>
      </c>
      <c r="P3017">
        <f t="shared" si="282"/>
        <v>87.7</v>
      </c>
      <c r="Q3017" t="str">
        <f t="shared" si="283"/>
        <v>theater</v>
      </c>
      <c r="R3017" t="str">
        <f t="shared" si="284"/>
        <v>spaces</v>
      </c>
      <c r="S3017" s="8">
        <f t="shared" si="285"/>
        <v>41785.72729166667</v>
      </c>
      <c r="T3017" s="8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7"/>
        <v>102.61176470588236</v>
      </c>
      <c r="P3018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8">
        <f t="shared" si="285"/>
        <v>41778.548055555555</v>
      </c>
      <c r="T3018" s="8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7"/>
        <v>105.84090909090908</v>
      </c>
      <c r="P3019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8">
        <f t="shared" si="285"/>
        <v>41841.850034722222</v>
      </c>
      <c r="T3019" s="8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7"/>
        <v>100.71428571428571</v>
      </c>
      <c r="P3020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8">
        <f t="shared" si="285"/>
        <v>42163.29833333334</v>
      </c>
      <c r="T3020" s="8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7"/>
        <v>121.23333333333332</v>
      </c>
      <c r="P3021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8">
        <f t="shared" si="285"/>
        <v>41758.833564814813</v>
      </c>
      <c r="T3021" s="8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7"/>
        <v>100.57142857142858</v>
      </c>
      <c r="P3022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8">
        <f t="shared" si="285"/>
        <v>42170.846446759257</v>
      </c>
      <c r="T3022" s="8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7"/>
        <v>116.02222222222223</v>
      </c>
      <c r="P3023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8">
        <f t="shared" si="285"/>
        <v>42660.618854166663</v>
      </c>
      <c r="T3023" s="8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7"/>
        <v>100.88</v>
      </c>
      <c r="P3024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8">
        <f t="shared" si="285"/>
        <v>42564.95380787037</v>
      </c>
      <c r="T3024" s="8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7"/>
        <v>103</v>
      </c>
      <c r="P3025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8">
        <f t="shared" si="285"/>
        <v>42121.675763888896</v>
      </c>
      <c r="T3025" s="8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7"/>
        <v>246.42</v>
      </c>
      <c r="P302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8">
        <f t="shared" si="285"/>
        <v>41158.993923611109</v>
      </c>
      <c r="T3026" s="8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7"/>
        <v>302.2</v>
      </c>
      <c r="P302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8">
        <f t="shared" si="285"/>
        <v>41761.509409722225</v>
      </c>
      <c r="T3027" s="8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7"/>
        <v>143.33333333333334</v>
      </c>
      <c r="P3028">
        <f t="shared" si="282"/>
        <v>51.6</v>
      </c>
      <c r="Q3028" t="str">
        <f t="shared" si="283"/>
        <v>theater</v>
      </c>
      <c r="R3028" t="str">
        <f t="shared" si="284"/>
        <v>spaces</v>
      </c>
      <c r="S3028" s="8">
        <f t="shared" si="285"/>
        <v>42783.459398148145</v>
      </c>
      <c r="T3028" s="8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7"/>
        <v>131.44</v>
      </c>
      <c r="P3029">
        <f t="shared" si="282"/>
        <v>164.3</v>
      </c>
      <c r="Q3029" t="str">
        <f t="shared" si="283"/>
        <v>theater</v>
      </c>
      <c r="R3029" t="str">
        <f t="shared" si="284"/>
        <v>spaces</v>
      </c>
      <c r="S3029" s="8">
        <f t="shared" si="285"/>
        <v>42053.704293981486</v>
      </c>
      <c r="T3029" s="8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7"/>
        <v>168.01999999999998</v>
      </c>
      <c r="P3030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8">
        <f t="shared" si="285"/>
        <v>42567.264178240745</v>
      </c>
      <c r="T3030" s="8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7"/>
        <v>109.67666666666666</v>
      </c>
      <c r="P3031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8">
        <f t="shared" si="285"/>
        <v>41932.708877314813</v>
      </c>
      <c r="T3031" s="8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7"/>
        <v>106.6857142857143</v>
      </c>
      <c r="P3032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8">
        <f t="shared" si="285"/>
        <v>42233.747349537036</v>
      </c>
      <c r="T3032" s="8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7"/>
        <v>100</v>
      </c>
      <c r="P3033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8">
        <f t="shared" si="285"/>
        <v>42597.882488425923</v>
      </c>
      <c r="T3033" s="8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7"/>
        <v>127.2</v>
      </c>
      <c r="P3034">
        <f t="shared" si="282"/>
        <v>50.88</v>
      </c>
      <c r="Q3034" t="str">
        <f t="shared" si="283"/>
        <v>theater</v>
      </c>
      <c r="R3034" t="str">
        <f t="shared" si="284"/>
        <v>spaces</v>
      </c>
      <c r="S3034" s="8">
        <f t="shared" si="285"/>
        <v>42228.044664351852</v>
      </c>
      <c r="T3034" s="8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7"/>
        <v>146.53333333333333</v>
      </c>
      <c r="P3035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8">
        <f t="shared" si="285"/>
        <v>42570.110243055555</v>
      </c>
      <c r="T3035" s="8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7"/>
        <v>112.53599999999999</v>
      </c>
      <c r="P303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8">
        <f t="shared" si="285"/>
        <v>42644.535358796296</v>
      </c>
      <c r="T3036" s="8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7"/>
        <v>108.78684000000001</v>
      </c>
      <c r="P303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8">
        <f t="shared" si="285"/>
        <v>41368.560289351852</v>
      </c>
      <c r="T3037" s="8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7"/>
        <v>126.732</v>
      </c>
      <c r="P3038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8">
        <f t="shared" si="285"/>
        <v>41466.785231481481</v>
      </c>
      <c r="T3038" s="8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7"/>
        <v>213.20000000000002</v>
      </c>
      <c r="P3039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8">
        <f t="shared" si="285"/>
        <v>40378.893206018518</v>
      </c>
      <c r="T3039" s="8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7"/>
        <v>100.49999999999999</v>
      </c>
      <c r="P3040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8">
        <f t="shared" si="285"/>
        <v>42373.252280092594</v>
      </c>
      <c r="T3040" s="8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7"/>
        <v>108.71389999999998</v>
      </c>
      <c r="P3041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8">
        <f t="shared" si="285"/>
        <v>41610.794421296298</v>
      </c>
      <c r="T3041" s="8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7"/>
        <v>107.5</v>
      </c>
      <c r="P3042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8">
        <f t="shared" si="285"/>
        <v>42177.791909722218</v>
      </c>
      <c r="T3042" s="8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7"/>
        <v>110.48192771084338</v>
      </c>
      <c r="P3043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8">
        <f t="shared" si="285"/>
        <v>42359.868611111116</v>
      </c>
      <c r="T3043" s="8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7"/>
        <v>128</v>
      </c>
      <c r="P3044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8">
        <f t="shared" si="285"/>
        <v>42253.688043981485</v>
      </c>
      <c r="T3044" s="8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7"/>
        <v>110.00666666666667</v>
      </c>
      <c r="P3045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8">
        <f t="shared" si="285"/>
        <v>42083.070590277777</v>
      </c>
      <c r="T3045" s="8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7"/>
        <v>109.34166666666667</v>
      </c>
      <c r="P304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8">
        <f t="shared" si="285"/>
        <v>42387.7268287037</v>
      </c>
      <c r="T3046" s="8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7"/>
        <v>132.70650000000001</v>
      </c>
      <c r="P304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8">
        <f t="shared" si="285"/>
        <v>41843.155729166669</v>
      </c>
      <c r="T3047" s="8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7"/>
        <v>190.84810126582278</v>
      </c>
      <c r="P3048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8">
        <f t="shared" si="285"/>
        <v>41862.803078703706</v>
      </c>
      <c r="T3048" s="8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7"/>
        <v>149</v>
      </c>
      <c r="P3049">
        <f t="shared" si="282"/>
        <v>37.25</v>
      </c>
      <c r="Q3049" t="str">
        <f t="shared" si="283"/>
        <v>theater</v>
      </c>
      <c r="R3049" t="str">
        <f t="shared" si="284"/>
        <v>spaces</v>
      </c>
      <c r="S3049" s="8">
        <f t="shared" si="285"/>
        <v>42443.989050925928</v>
      </c>
      <c r="T3049" s="8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7"/>
        <v>166.4</v>
      </c>
      <c r="P3050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8">
        <f t="shared" si="285"/>
        <v>41975.901180555549</v>
      </c>
      <c r="T3050" s="8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7"/>
        <v>106.66666666666667</v>
      </c>
      <c r="P3051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8">
        <f t="shared" si="285"/>
        <v>42139.014525462961</v>
      </c>
      <c r="T3051" s="8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7"/>
        <v>106</v>
      </c>
      <c r="P3052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8">
        <f t="shared" si="285"/>
        <v>42465.16851851852</v>
      </c>
      <c r="T3052" s="8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7"/>
        <v>23.62857142857143</v>
      </c>
      <c r="P3053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8">
        <f t="shared" si="285"/>
        <v>42744.416030092587</v>
      </c>
      <c r="T3053" s="8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7"/>
        <v>0.15</v>
      </c>
      <c r="P3054">
        <f t="shared" si="282"/>
        <v>37.5</v>
      </c>
      <c r="Q3054" t="str">
        <f t="shared" si="283"/>
        <v>theater</v>
      </c>
      <c r="R3054" t="str">
        <f t="shared" si="284"/>
        <v>spaces</v>
      </c>
      <c r="S3054" s="8">
        <f t="shared" si="285"/>
        <v>42122.670069444444</v>
      </c>
      <c r="T3054" s="8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7"/>
        <v>0.4</v>
      </c>
      <c r="P3055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8">
        <f t="shared" si="285"/>
        <v>41862.761724537035</v>
      </c>
      <c r="T3055" s="8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7"/>
        <v>0</v>
      </c>
      <c r="P305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8">
        <f t="shared" si="285"/>
        <v>42027.832800925928</v>
      </c>
      <c r="T3056" s="8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7"/>
        <v>5.0000000000000001E-3</v>
      </c>
      <c r="P3057">
        <f t="shared" si="282"/>
        <v>1</v>
      </c>
      <c r="Q3057" t="str">
        <f t="shared" si="283"/>
        <v>theater</v>
      </c>
      <c r="R3057" t="str">
        <f t="shared" si="284"/>
        <v>spaces</v>
      </c>
      <c r="S3057" s="8">
        <f t="shared" si="285"/>
        <v>41953.95821759259</v>
      </c>
      <c r="T3057" s="8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7"/>
        <v>0</v>
      </c>
      <c r="P3058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8">
        <f t="shared" si="285"/>
        <v>41851.636388888888</v>
      </c>
      <c r="T3058" s="8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7"/>
        <v>0</v>
      </c>
      <c r="P3059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8">
        <f t="shared" si="285"/>
        <v>42433.650590277779</v>
      </c>
      <c r="T3059" s="8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7"/>
        <v>1.6666666666666666E-2</v>
      </c>
      <c r="P3060">
        <f t="shared" si="282"/>
        <v>1</v>
      </c>
      <c r="Q3060" t="str">
        <f t="shared" si="283"/>
        <v>theater</v>
      </c>
      <c r="R3060" t="str">
        <f t="shared" si="284"/>
        <v>spaces</v>
      </c>
      <c r="S3060" s="8">
        <f t="shared" si="285"/>
        <v>42460.374305555553</v>
      </c>
      <c r="T3060" s="8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7"/>
        <v>3.0066666666666664</v>
      </c>
      <c r="P3061">
        <f t="shared" si="282"/>
        <v>41</v>
      </c>
      <c r="Q3061" t="str">
        <f t="shared" si="283"/>
        <v>theater</v>
      </c>
      <c r="R3061" t="str">
        <f t="shared" si="284"/>
        <v>spaces</v>
      </c>
      <c r="S3061" s="8">
        <f t="shared" si="285"/>
        <v>41829.935717592591</v>
      </c>
      <c r="T3061" s="8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7"/>
        <v>0.15227272727272728</v>
      </c>
      <c r="P3062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8">
        <f t="shared" si="285"/>
        <v>42245.274699074071</v>
      </c>
      <c r="T3062" s="8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7"/>
        <v>0</v>
      </c>
      <c r="P3063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8">
        <f t="shared" si="285"/>
        <v>41834.784120370372</v>
      </c>
      <c r="T3063" s="8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7"/>
        <v>66.84</v>
      </c>
      <c r="P3064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8">
        <f t="shared" si="285"/>
        <v>42248.535787037035</v>
      </c>
      <c r="T3064" s="8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7"/>
        <v>19.566666666666666</v>
      </c>
      <c r="P3065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8">
        <f t="shared" si="285"/>
        <v>42630.922893518517</v>
      </c>
      <c r="T3065" s="8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7"/>
        <v>11.294666666666666</v>
      </c>
      <c r="P306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8">
        <f t="shared" si="285"/>
        <v>42299.130162037036</v>
      </c>
      <c r="T3066" s="8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7"/>
        <v>0.04</v>
      </c>
      <c r="P3067">
        <f t="shared" si="282"/>
        <v>5</v>
      </c>
      <c r="Q3067" t="str">
        <f t="shared" si="283"/>
        <v>theater</v>
      </c>
      <c r="R3067" t="str">
        <f t="shared" si="284"/>
        <v>spaces</v>
      </c>
      <c r="S3067" s="8">
        <f t="shared" si="285"/>
        <v>41825.055231481485</v>
      </c>
      <c r="T3067" s="8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7"/>
        <v>11.985714285714286</v>
      </c>
      <c r="P3068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8">
        <f t="shared" si="285"/>
        <v>42531.228437500002</v>
      </c>
      <c r="T3068" s="8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7"/>
        <v>2.5</v>
      </c>
      <c r="P3069">
        <f t="shared" si="282"/>
        <v>200</v>
      </c>
      <c r="Q3069" t="str">
        <f t="shared" si="283"/>
        <v>theater</v>
      </c>
      <c r="R3069" t="str">
        <f t="shared" si="284"/>
        <v>spaces</v>
      </c>
      <c r="S3069" s="8">
        <f t="shared" si="285"/>
        <v>42226.938414351855</v>
      </c>
      <c r="T3069" s="8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7"/>
        <v>6.9999999999999993E-2</v>
      </c>
      <c r="P3070">
        <f t="shared" si="282"/>
        <v>87.5</v>
      </c>
      <c r="Q3070" t="str">
        <f t="shared" si="283"/>
        <v>theater</v>
      </c>
      <c r="R3070" t="str">
        <f t="shared" si="284"/>
        <v>spaces</v>
      </c>
      <c r="S3070" s="8">
        <f t="shared" si="285"/>
        <v>42263.691574074073</v>
      </c>
      <c r="T3070" s="8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7"/>
        <v>14.099999999999998</v>
      </c>
      <c r="P3071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8">
        <f t="shared" si="285"/>
        <v>41957.833726851852</v>
      </c>
      <c r="T3071" s="8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7"/>
        <v>3.34</v>
      </c>
      <c r="P3072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8">
        <f t="shared" si="285"/>
        <v>42690.733437499999</v>
      </c>
      <c r="T3072" s="8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7"/>
        <v>59.774999999999999</v>
      </c>
      <c r="P3073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8">
        <f t="shared" si="285"/>
        <v>42097.732418981483</v>
      </c>
      <c r="T3073" s="8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7"/>
        <v>1.6666666666666666E-2</v>
      </c>
      <c r="P3074">
        <f t="shared" si="282"/>
        <v>1</v>
      </c>
      <c r="Q3074" t="str">
        <f t="shared" si="283"/>
        <v>theater</v>
      </c>
      <c r="R3074" t="str">
        <f t="shared" si="284"/>
        <v>spaces</v>
      </c>
      <c r="S3074" s="8">
        <f t="shared" si="285"/>
        <v>42658.690532407403</v>
      </c>
      <c r="T3074" s="8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7"/>
        <v>2.3035714285714284E-2</v>
      </c>
      <c r="P3075">
        <f t="shared" ref="P3075:P3138" si="288">E3075/L3075</f>
        <v>92.142857142857139</v>
      </c>
      <c r="Q3075" t="str">
        <f t="shared" ref="Q3075:Q3138" si="289">LEFT(N3075, SEARCH("/",N3075,1)-1)</f>
        <v>theater</v>
      </c>
      <c r="R3075" t="str">
        <f t="shared" ref="R3075:R3138" si="290">RIGHT(N3075,LEN(N3075)-FIND("/",N3075))</f>
        <v>spaces</v>
      </c>
      <c r="S3075" s="8">
        <f t="shared" ref="S3075:S3138" si="291">(((J3075/60)/60)/24)+DATE(1970,1,1)</f>
        <v>42111.684027777781</v>
      </c>
      <c r="T3075" s="8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7"/>
        <v>8.8000000000000009E-2</v>
      </c>
      <c r="P307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8">
        <f t="shared" si="291"/>
        <v>42409.571284722217</v>
      </c>
      <c r="T3076" s="8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ref="O3077:O3140" si="293">E3077/D3077*100</f>
        <v>8.64</v>
      </c>
      <c r="P3077">
        <f t="shared" si="288"/>
        <v>64.8</v>
      </c>
      <c r="Q3077" t="str">
        <f t="shared" si="289"/>
        <v>theater</v>
      </c>
      <c r="R3077" t="str">
        <f t="shared" si="290"/>
        <v>spaces</v>
      </c>
      <c r="S3077" s="8">
        <f t="shared" si="291"/>
        <v>42551.102314814809</v>
      </c>
      <c r="T3077" s="8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3"/>
        <v>15.06</v>
      </c>
      <c r="P3078">
        <f t="shared" si="288"/>
        <v>30.12</v>
      </c>
      <c r="Q3078" t="str">
        <f t="shared" si="289"/>
        <v>theater</v>
      </c>
      <c r="R3078" t="str">
        <f t="shared" si="290"/>
        <v>spaces</v>
      </c>
      <c r="S3078" s="8">
        <f t="shared" si="291"/>
        <v>42226.651886574073</v>
      </c>
      <c r="T3078" s="8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3"/>
        <v>0.47727272727272729</v>
      </c>
      <c r="P3079">
        <f t="shared" si="288"/>
        <v>52.5</v>
      </c>
      <c r="Q3079" t="str">
        <f t="shared" si="289"/>
        <v>theater</v>
      </c>
      <c r="R3079" t="str">
        <f t="shared" si="290"/>
        <v>spaces</v>
      </c>
      <c r="S3079" s="8">
        <f t="shared" si="291"/>
        <v>42766.956921296296</v>
      </c>
      <c r="T3079" s="8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3"/>
        <v>0.11833333333333333</v>
      </c>
      <c r="P3080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8">
        <f t="shared" si="291"/>
        <v>42031.138831018514</v>
      </c>
      <c r="T3080" s="8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3"/>
        <v>0.8417399858735245</v>
      </c>
      <c r="P3081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8">
        <f t="shared" si="291"/>
        <v>42055.713368055556</v>
      </c>
      <c r="T3081" s="8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3"/>
        <v>1.8799999999999997E-2</v>
      </c>
      <c r="P3082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8">
        <f t="shared" si="291"/>
        <v>41940.028287037036</v>
      </c>
      <c r="T3082" s="8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3"/>
        <v>0.21029999999999999</v>
      </c>
      <c r="P3083">
        <f t="shared" si="288"/>
        <v>420.6</v>
      </c>
      <c r="Q3083" t="str">
        <f t="shared" si="289"/>
        <v>theater</v>
      </c>
      <c r="R3083" t="str">
        <f t="shared" si="290"/>
        <v>spaces</v>
      </c>
      <c r="S3083" s="8">
        <f t="shared" si="291"/>
        <v>42237.181608796294</v>
      </c>
      <c r="T3083" s="8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3"/>
        <v>0</v>
      </c>
      <c r="P3084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8">
        <f t="shared" si="291"/>
        <v>42293.922986111109</v>
      </c>
      <c r="T3084" s="8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3"/>
        <v>0.27999999999999997</v>
      </c>
      <c r="P3085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8">
        <f t="shared" si="291"/>
        <v>41853.563402777778</v>
      </c>
      <c r="T3085" s="8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3"/>
        <v>11.57920670115792</v>
      </c>
      <c r="P308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8">
        <f t="shared" si="291"/>
        <v>42100.723738425921</v>
      </c>
      <c r="T3086" s="8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3"/>
        <v>2.44</v>
      </c>
      <c r="P308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8">
        <f t="shared" si="291"/>
        <v>42246.883784722217</v>
      </c>
      <c r="T3087" s="8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3"/>
        <v>0.25</v>
      </c>
      <c r="P3088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8">
        <f t="shared" si="291"/>
        <v>42173.67082175926</v>
      </c>
      <c r="T3088" s="8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3"/>
        <v>0.625</v>
      </c>
      <c r="P3089">
        <f t="shared" si="288"/>
        <v>62.5</v>
      </c>
      <c r="Q3089" t="str">
        <f t="shared" si="289"/>
        <v>theater</v>
      </c>
      <c r="R3089" t="str">
        <f t="shared" si="290"/>
        <v>spaces</v>
      </c>
      <c r="S3089" s="8">
        <f t="shared" si="291"/>
        <v>42665.150347222225</v>
      </c>
      <c r="T3089" s="8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3"/>
        <v>0.19384615384615383</v>
      </c>
      <c r="P3090">
        <f t="shared" si="288"/>
        <v>42</v>
      </c>
      <c r="Q3090" t="str">
        <f t="shared" si="289"/>
        <v>theater</v>
      </c>
      <c r="R3090" t="str">
        <f t="shared" si="290"/>
        <v>spaces</v>
      </c>
      <c r="S3090" s="8">
        <f t="shared" si="291"/>
        <v>41981.57230324074</v>
      </c>
      <c r="T3090" s="8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3"/>
        <v>23.416</v>
      </c>
      <c r="P3091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8">
        <f t="shared" si="291"/>
        <v>42528.542627314819</v>
      </c>
      <c r="T3091" s="8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3"/>
        <v>5.0808888888888886</v>
      </c>
      <c r="P3092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8">
        <f t="shared" si="291"/>
        <v>42065.818807870368</v>
      </c>
      <c r="T3092" s="8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3"/>
        <v>15.920000000000002</v>
      </c>
      <c r="P3093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8">
        <f t="shared" si="291"/>
        <v>42566.948414351849</v>
      </c>
      <c r="T3093" s="8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3"/>
        <v>1.1831900000000002</v>
      </c>
      <c r="P3094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8">
        <f t="shared" si="291"/>
        <v>42255.619351851856</v>
      </c>
      <c r="T3094" s="8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3"/>
        <v>22.75</v>
      </c>
      <c r="P3095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8">
        <f t="shared" si="291"/>
        <v>41760.909039351849</v>
      </c>
      <c r="T3095" s="8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3"/>
        <v>2.5000000000000001E-2</v>
      </c>
      <c r="P3096">
        <f t="shared" si="288"/>
        <v>25</v>
      </c>
      <c r="Q3096" t="str">
        <f t="shared" si="289"/>
        <v>theater</v>
      </c>
      <c r="R3096" t="str">
        <f t="shared" si="290"/>
        <v>spaces</v>
      </c>
      <c r="S3096" s="8">
        <f t="shared" si="291"/>
        <v>42207.795787037037</v>
      </c>
      <c r="T3096" s="8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3"/>
        <v>0.33512064343163539</v>
      </c>
      <c r="P3097">
        <f t="shared" si="288"/>
        <v>50</v>
      </c>
      <c r="Q3097" t="str">
        <f t="shared" si="289"/>
        <v>theater</v>
      </c>
      <c r="R3097" t="str">
        <f t="shared" si="290"/>
        <v>spaces</v>
      </c>
      <c r="S3097" s="8">
        <f t="shared" si="291"/>
        <v>42523.025231481486</v>
      </c>
      <c r="T3097" s="8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3"/>
        <v>3.9750000000000001</v>
      </c>
      <c r="P3098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8">
        <f t="shared" si="291"/>
        <v>42114.825532407413</v>
      </c>
      <c r="T3098" s="8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3"/>
        <v>17.150000000000002</v>
      </c>
      <c r="P3099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8">
        <f t="shared" si="291"/>
        <v>42629.503483796296</v>
      </c>
      <c r="T3099" s="8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3"/>
        <v>3.6080041046690612</v>
      </c>
      <c r="P3100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8">
        <f t="shared" si="291"/>
        <v>42359.792233796295</v>
      </c>
      <c r="T3100" s="8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3"/>
        <v>13.900000000000002</v>
      </c>
      <c r="P3101">
        <f t="shared" si="288"/>
        <v>55.6</v>
      </c>
      <c r="Q3101" t="str">
        <f t="shared" si="289"/>
        <v>theater</v>
      </c>
      <c r="R3101" t="str">
        <f t="shared" si="290"/>
        <v>spaces</v>
      </c>
      <c r="S3101" s="8">
        <f t="shared" si="291"/>
        <v>42382.189710648148</v>
      </c>
      <c r="T3101" s="8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3"/>
        <v>15.225</v>
      </c>
      <c r="P3102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8">
        <f t="shared" si="291"/>
        <v>41902.622395833336</v>
      </c>
      <c r="T3102" s="8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3"/>
        <v>12</v>
      </c>
      <c r="P3103">
        <f t="shared" si="288"/>
        <v>25</v>
      </c>
      <c r="Q3103" t="str">
        <f t="shared" si="289"/>
        <v>theater</v>
      </c>
      <c r="R3103" t="str">
        <f t="shared" si="290"/>
        <v>spaces</v>
      </c>
      <c r="S3103" s="8">
        <f t="shared" si="291"/>
        <v>42171.383530092593</v>
      </c>
      <c r="T3103" s="8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3"/>
        <v>39.112499999999997</v>
      </c>
      <c r="P3104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8">
        <f t="shared" si="291"/>
        <v>42555.340486111112</v>
      </c>
      <c r="T3104" s="8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3"/>
        <v>0.26829268292682928</v>
      </c>
      <c r="P3105">
        <f t="shared" si="288"/>
        <v>5.5</v>
      </c>
      <c r="Q3105" t="str">
        <f t="shared" si="289"/>
        <v>theater</v>
      </c>
      <c r="R3105" t="str">
        <f t="shared" si="290"/>
        <v>spaces</v>
      </c>
      <c r="S3105" s="8">
        <f t="shared" si="291"/>
        <v>42107.156319444446</v>
      </c>
      <c r="T3105" s="8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3"/>
        <v>29.625</v>
      </c>
      <c r="P3106">
        <f t="shared" si="288"/>
        <v>237</v>
      </c>
      <c r="Q3106" t="str">
        <f t="shared" si="289"/>
        <v>theater</v>
      </c>
      <c r="R3106" t="str">
        <f t="shared" si="290"/>
        <v>spaces</v>
      </c>
      <c r="S3106" s="8">
        <f t="shared" si="291"/>
        <v>42006.908692129626</v>
      </c>
      <c r="T3106" s="8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3"/>
        <v>42.360992301112063</v>
      </c>
      <c r="P310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8">
        <f t="shared" si="291"/>
        <v>41876.718935185185</v>
      </c>
      <c r="T3107" s="8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3"/>
        <v>4.1000000000000005</v>
      </c>
      <c r="P3108">
        <f t="shared" si="288"/>
        <v>10.25</v>
      </c>
      <c r="Q3108" t="str">
        <f t="shared" si="289"/>
        <v>theater</v>
      </c>
      <c r="R3108" t="str">
        <f t="shared" si="290"/>
        <v>spaces</v>
      </c>
      <c r="S3108" s="8">
        <f t="shared" si="291"/>
        <v>42241.429120370376</v>
      </c>
      <c r="T3108" s="8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3"/>
        <v>19.762499999999999</v>
      </c>
      <c r="P3109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8">
        <f t="shared" si="291"/>
        <v>42128.814247685179</v>
      </c>
      <c r="T3109" s="8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3"/>
        <v>5.1999999999999998E-2</v>
      </c>
      <c r="P3110">
        <f t="shared" si="288"/>
        <v>13</v>
      </c>
      <c r="Q3110" t="str">
        <f t="shared" si="289"/>
        <v>theater</v>
      </c>
      <c r="R3110" t="str">
        <f t="shared" si="290"/>
        <v>spaces</v>
      </c>
      <c r="S3110" s="8">
        <f t="shared" si="291"/>
        <v>42062.680486111116</v>
      </c>
      <c r="T3110" s="8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3"/>
        <v>25.030188679245285</v>
      </c>
      <c r="P3111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8">
        <f t="shared" si="291"/>
        <v>41844.125115740739</v>
      </c>
      <c r="T3111" s="8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3"/>
        <v>0.04</v>
      </c>
      <c r="P3112">
        <f t="shared" si="288"/>
        <v>10</v>
      </c>
      <c r="Q3112" t="str">
        <f t="shared" si="289"/>
        <v>theater</v>
      </c>
      <c r="R3112" t="str">
        <f t="shared" si="290"/>
        <v>spaces</v>
      </c>
      <c r="S3112" s="8">
        <f t="shared" si="291"/>
        <v>42745.031469907408</v>
      </c>
      <c r="T3112" s="8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3"/>
        <v>26.640000000000004</v>
      </c>
      <c r="P3113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8">
        <f t="shared" si="291"/>
        <v>41885.595138888886</v>
      </c>
      <c r="T3113" s="8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3"/>
        <v>4.7363636363636363</v>
      </c>
      <c r="P3114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8">
        <f t="shared" si="291"/>
        <v>42615.121921296297</v>
      </c>
      <c r="T3114" s="8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3"/>
        <v>4.2435339894712749</v>
      </c>
      <c r="P3115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8">
        <f t="shared" si="291"/>
        <v>42081.731273148151</v>
      </c>
      <c r="T3115" s="8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3"/>
        <v>0</v>
      </c>
      <c r="P311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8">
        <f t="shared" si="291"/>
        <v>41843.632523148146</v>
      </c>
      <c r="T3116" s="8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3"/>
        <v>3</v>
      </c>
      <c r="P3117">
        <f t="shared" si="288"/>
        <v>300</v>
      </c>
      <c r="Q3117" t="str">
        <f t="shared" si="289"/>
        <v>theater</v>
      </c>
      <c r="R3117" t="str">
        <f t="shared" si="290"/>
        <v>spaces</v>
      </c>
      <c r="S3117" s="8">
        <f t="shared" si="291"/>
        <v>42496.447071759263</v>
      </c>
      <c r="T3117" s="8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3"/>
        <v>57.333333333333336</v>
      </c>
      <c r="P3118">
        <f t="shared" si="288"/>
        <v>43</v>
      </c>
      <c r="Q3118" t="str">
        <f t="shared" si="289"/>
        <v>theater</v>
      </c>
      <c r="R3118" t="str">
        <f t="shared" si="290"/>
        <v>spaces</v>
      </c>
      <c r="S3118" s="8">
        <f t="shared" si="291"/>
        <v>42081.515335648146</v>
      </c>
      <c r="T3118" s="8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3"/>
        <v>0.1</v>
      </c>
      <c r="P3119">
        <f t="shared" si="288"/>
        <v>1</v>
      </c>
      <c r="Q3119" t="str">
        <f t="shared" si="289"/>
        <v>theater</v>
      </c>
      <c r="R3119" t="str">
        <f t="shared" si="290"/>
        <v>spaces</v>
      </c>
      <c r="S3119" s="8">
        <f t="shared" si="291"/>
        <v>42509.374537037031</v>
      </c>
      <c r="T3119" s="8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3"/>
        <v>0.31</v>
      </c>
      <c r="P3120">
        <f t="shared" si="288"/>
        <v>775</v>
      </c>
      <c r="Q3120" t="str">
        <f t="shared" si="289"/>
        <v>theater</v>
      </c>
      <c r="R3120" t="str">
        <f t="shared" si="290"/>
        <v>spaces</v>
      </c>
      <c r="S3120" s="8">
        <f t="shared" si="291"/>
        <v>42534.649571759262</v>
      </c>
      <c r="T3120" s="8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3"/>
        <v>0.05</v>
      </c>
      <c r="P3121">
        <f t="shared" si="288"/>
        <v>5</v>
      </c>
      <c r="Q3121" t="str">
        <f t="shared" si="289"/>
        <v>theater</v>
      </c>
      <c r="R3121" t="str">
        <f t="shared" si="290"/>
        <v>spaces</v>
      </c>
      <c r="S3121" s="8">
        <f t="shared" si="291"/>
        <v>42060.04550925926</v>
      </c>
      <c r="T3121" s="8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3"/>
        <v>9.8461538461538465E-3</v>
      </c>
      <c r="P3122">
        <f t="shared" si="288"/>
        <v>12.8</v>
      </c>
      <c r="Q3122" t="str">
        <f t="shared" si="289"/>
        <v>theater</v>
      </c>
      <c r="R3122" t="str">
        <f t="shared" si="290"/>
        <v>spaces</v>
      </c>
      <c r="S3122" s="8">
        <f t="shared" si="291"/>
        <v>42435.942083333335</v>
      </c>
      <c r="T3122" s="8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3"/>
        <v>0.66666666666666674</v>
      </c>
      <c r="P3123">
        <f t="shared" si="288"/>
        <v>10</v>
      </c>
      <c r="Q3123" t="str">
        <f t="shared" si="289"/>
        <v>theater</v>
      </c>
      <c r="R3123" t="str">
        <f t="shared" si="290"/>
        <v>spaces</v>
      </c>
      <c r="S3123" s="8">
        <f t="shared" si="291"/>
        <v>41848.679803240739</v>
      </c>
      <c r="T3123" s="8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3"/>
        <v>58.291457286432156</v>
      </c>
      <c r="P3124">
        <f t="shared" si="288"/>
        <v>58</v>
      </c>
      <c r="Q3124" t="str">
        <f t="shared" si="289"/>
        <v>theater</v>
      </c>
      <c r="R3124" t="str">
        <f t="shared" si="290"/>
        <v>spaces</v>
      </c>
      <c r="S3124" s="8">
        <f t="shared" si="291"/>
        <v>42678.932083333333</v>
      </c>
      <c r="T3124" s="8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3"/>
        <v>68.153599999999997</v>
      </c>
      <c r="P3125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8">
        <f t="shared" si="291"/>
        <v>42530.993032407408</v>
      </c>
      <c r="T3125" s="8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3"/>
        <v>3.2499999999999999E-3</v>
      </c>
      <c r="P3126">
        <f t="shared" si="288"/>
        <v>6.5</v>
      </c>
      <c r="Q3126" t="str">
        <f t="shared" si="289"/>
        <v>theater</v>
      </c>
      <c r="R3126" t="str">
        <f t="shared" si="290"/>
        <v>spaces</v>
      </c>
      <c r="S3126" s="8">
        <f t="shared" si="291"/>
        <v>41977.780104166668</v>
      </c>
      <c r="T3126" s="8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3"/>
        <v>0</v>
      </c>
      <c r="P312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8">
        <f t="shared" si="291"/>
        <v>42346.20685185185</v>
      </c>
      <c r="T3127" s="8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3"/>
        <v>4.16</v>
      </c>
      <c r="P3128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8">
        <f t="shared" si="291"/>
        <v>42427.01807870371</v>
      </c>
      <c r="T3128" s="8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3"/>
        <v>0</v>
      </c>
      <c r="P3129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8">
        <f t="shared" si="291"/>
        <v>42034.856817129628</v>
      </c>
      <c r="T3129" s="8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3"/>
        <v>108.60666666666667</v>
      </c>
      <c r="P3130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8">
        <f t="shared" si="291"/>
        <v>42780.825706018513</v>
      </c>
      <c r="T3130" s="8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3"/>
        <v>0.8</v>
      </c>
      <c r="P3131">
        <f t="shared" si="288"/>
        <v>10</v>
      </c>
      <c r="Q3131" t="str">
        <f t="shared" si="289"/>
        <v>theater</v>
      </c>
      <c r="R3131" t="str">
        <f t="shared" si="290"/>
        <v>plays</v>
      </c>
      <c r="S3131" s="8">
        <f t="shared" si="291"/>
        <v>42803.842812499999</v>
      </c>
      <c r="T3131" s="8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3"/>
        <v>3.75</v>
      </c>
      <c r="P3132">
        <f t="shared" si="288"/>
        <v>93.75</v>
      </c>
      <c r="Q3132" t="str">
        <f t="shared" si="289"/>
        <v>theater</v>
      </c>
      <c r="R3132" t="str">
        <f t="shared" si="290"/>
        <v>plays</v>
      </c>
      <c r="S3132" s="8">
        <f t="shared" si="291"/>
        <v>42808.640231481477</v>
      </c>
      <c r="T3132" s="8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3"/>
        <v>15.731707317073171</v>
      </c>
      <c r="P3133">
        <f t="shared" si="288"/>
        <v>53.75</v>
      </c>
      <c r="Q3133" t="str">
        <f t="shared" si="289"/>
        <v>theater</v>
      </c>
      <c r="R3133" t="str">
        <f t="shared" si="290"/>
        <v>plays</v>
      </c>
      <c r="S3133" s="8">
        <f t="shared" si="291"/>
        <v>42803.579224537039</v>
      </c>
      <c r="T3133" s="8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3"/>
        <v>3.3333333333333333E-2</v>
      </c>
      <c r="P3134">
        <f t="shared" si="288"/>
        <v>10</v>
      </c>
      <c r="Q3134" t="str">
        <f t="shared" si="289"/>
        <v>theater</v>
      </c>
      <c r="R3134" t="str">
        <f t="shared" si="290"/>
        <v>plays</v>
      </c>
      <c r="S3134" s="8">
        <f t="shared" si="291"/>
        <v>42786.350231481483</v>
      </c>
      <c r="T3134" s="8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3"/>
        <v>108</v>
      </c>
      <c r="P3135">
        <f t="shared" si="288"/>
        <v>33.75</v>
      </c>
      <c r="Q3135" t="str">
        <f t="shared" si="289"/>
        <v>theater</v>
      </c>
      <c r="R3135" t="str">
        <f t="shared" si="290"/>
        <v>plays</v>
      </c>
      <c r="S3135" s="8">
        <f t="shared" si="291"/>
        <v>42788.565208333333</v>
      </c>
      <c r="T3135" s="8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3"/>
        <v>22.5</v>
      </c>
      <c r="P3136">
        <f t="shared" si="288"/>
        <v>18.75</v>
      </c>
      <c r="Q3136" t="str">
        <f t="shared" si="289"/>
        <v>theater</v>
      </c>
      <c r="R3136" t="str">
        <f t="shared" si="290"/>
        <v>plays</v>
      </c>
      <c r="S3136" s="8">
        <f t="shared" si="291"/>
        <v>42800.720127314817</v>
      </c>
      <c r="T3136" s="8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3"/>
        <v>20.849420849420849</v>
      </c>
      <c r="P313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8">
        <f t="shared" si="291"/>
        <v>42807.151863425926</v>
      </c>
      <c r="T3137" s="8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3"/>
        <v>127.8</v>
      </c>
      <c r="P3138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8">
        <f t="shared" si="291"/>
        <v>42789.462430555555</v>
      </c>
      <c r="T3138" s="8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3"/>
        <v>3.3333333333333335</v>
      </c>
      <c r="P3139">
        <f t="shared" ref="P3139:P3202" si="294">E3139/L3139</f>
        <v>50</v>
      </c>
      <c r="Q3139" t="str">
        <f t="shared" ref="Q3139:Q3202" si="295">LEFT(N3139, SEARCH("/",N3139,1)-1)</f>
        <v>theater</v>
      </c>
      <c r="R3139" t="str">
        <f t="shared" ref="R3139:R3202" si="296">RIGHT(N3139,LEN(N3139)-FIND("/",N3139))</f>
        <v>plays</v>
      </c>
      <c r="S3139" s="8">
        <f t="shared" ref="S3139:S3202" si="297">(((J3139/60)/60)/24)+DATE(1970,1,1)</f>
        <v>42807.885057870371</v>
      </c>
      <c r="T3139" s="8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3"/>
        <v>0</v>
      </c>
      <c r="P3140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8">
        <f t="shared" si="297"/>
        <v>42809.645914351851</v>
      </c>
      <c r="T3140" s="8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ref="O3141:O3204" si="299">E3141/D3141*100</f>
        <v>5.4</v>
      </c>
      <c r="P3141">
        <f t="shared" si="294"/>
        <v>450</v>
      </c>
      <c r="Q3141" t="str">
        <f t="shared" si="295"/>
        <v>theater</v>
      </c>
      <c r="R3141" t="str">
        <f t="shared" si="296"/>
        <v>plays</v>
      </c>
      <c r="S3141" s="8">
        <f t="shared" si="297"/>
        <v>42785.270370370374</v>
      </c>
      <c r="T3141" s="8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9"/>
        <v>0.96</v>
      </c>
      <c r="P3142">
        <f t="shared" si="294"/>
        <v>24</v>
      </c>
      <c r="Q3142" t="str">
        <f t="shared" si="295"/>
        <v>theater</v>
      </c>
      <c r="R3142" t="str">
        <f t="shared" si="296"/>
        <v>plays</v>
      </c>
      <c r="S3142" s="8">
        <f t="shared" si="297"/>
        <v>42802.718784722223</v>
      </c>
      <c r="T3142" s="8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9"/>
        <v>51.6</v>
      </c>
      <c r="P3143">
        <f t="shared" si="294"/>
        <v>32.25</v>
      </c>
      <c r="Q3143" t="str">
        <f t="shared" si="295"/>
        <v>theater</v>
      </c>
      <c r="R3143" t="str">
        <f t="shared" si="296"/>
        <v>plays</v>
      </c>
      <c r="S3143" s="8">
        <f t="shared" si="297"/>
        <v>42800.753333333334</v>
      </c>
      <c r="T3143" s="8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9"/>
        <v>1.6363636363636365</v>
      </c>
      <c r="P3144">
        <f t="shared" si="294"/>
        <v>15</v>
      </c>
      <c r="Q3144" t="str">
        <f t="shared" si="295"/>
        <v>theater</v>
      </c>
      <c r="R3144" t="str">
        <f t="shared" si="296"/>
        <v>plays</v>
      </c>
      <c r="S3144" s="8">
        <f t="shared" si="297"/>
        <v>42783.513182870374</v>
      </c>
      <c r="T3144" s="8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9"/>
        <v>0</v>
      </c>
      <c r="P3145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8">
        <f t="shared" si="297"/>
        <v>42808.358287037037</v>
      </c>
      <c r="T3145" s="8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9"/>
        <v>75.400000000000006</v>
      </c>
      <c r="P314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8">
        <f t="shared" si="297"/>
        <v>42796.538275462968</v>
      </c>
      <c r="T3146" s="8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9"/>
        <v>0</v>
      </c>
      <c r="P314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8">
        <f t="shared" si="297"/>
        <v>42762.040902777779</v>
      </c>
      <c r="T3147" s="8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9"/>
        <v>10.5</v>
      </c>
      <c r="P3148">
        <f t="shared" si="294"/>
        <v>437.5</v>
      </c>
      <c r="Q3148" t="str">
        <f t="shared" si="295"/>
        <v>theater</v>
      </c>
      <c r="R3148" t="str">
        <f t="shared" si="296"/>
        <v>plays</v>
      </c>
      <c r="S3148" s="8">
        <f t="shared" si="297"/>
        <v>42796.682476851856</v>
      </c>
      <c r="T3148" s="8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9"/>
        <v>117.52499999999999</v>
      </c>
      <c r="P3149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8">
        <f t="shared" si="297"/>
        <v>41909.969386574077</v>
      </c>
      <c r="T3149" s="8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9"/>
        <v>131.16666666666669</v>
      </c>
      <c r="P3150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8">
        <f t="shared" si="297"/>
        <v>41891.665324074071</v>
      </c>
      <c r="T3150" s="8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9"/>
        <v>104</v>
      </c>
      <c r="P3151">
        <f t="shared" si="294"/>
        <v>52</v>
      </c>
      <c r="Q3151" t="str">
        <f t="shared" si="295"/>
        <v>theater</v>
      </c>
      <c r="R3151" t="str">
        <f t="shared" si="296"/>
        <v>plays</v>
      </c>
      <c r="S3151" s="8">
        <f t="shared" si="297"/>
        <v>41226.017361111109</v>
      </c>
      <c r="T3151" s="8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9"/>
        <v>101</v>
      </c>
      <c r="P3152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8">
        <f t="shared" si="297"/>
        <v>40478.263923611114</v>
      </c>
      <c r="T3152" s="8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9"/>
        <v>100.4</v>
      </c>
      <c r="P3153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8">
        <f t="shared" si="297"/>
        <v>41862.83997685185</v>
      </c>
      <c r="T3153" s="8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9"/>
        <v>105.95454545454545</v>
      </c>
      <c r="P3154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8">
        <f t="shared" si="297"/>
        <v>41550.867673611108</v>
      </c>
      <c r="T3154" s="8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9"/>
        <v>335.58333333333337</v>
      </c>
      <c r="P3155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8">
        <f t="shared" si="297"/>
        <v>40633.154363425929</v>
      </c>
      <c r="T3155" s="8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9"/>
        <v>112.92857142857142</v>
      </c>
      <c r="P315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8">
        <f t="shared" si="297"/>
        <v>40970.875671296293</v>
      </c>
      <c r="T3156" s="8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9"/>
        <v>188.50460000000001</v>
      </c>
      <c r="P315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8">
        <f t="shared" si="297"/>
        <v>41233.499131944445</v>
      </c>
      <c r="T3157" s="8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9"/>
        <v>101.81818181818181</v>
      </c>
      <c r="P3158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8">
        <f t="shared" si="297"/>
        <v>41026.953055555554</v>
      </c>
      <c r="T3158" s="8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9"/>
        <v>101</v>
      </c>
      <c r="P3159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8">
        <f t="shared" si="297"/>
        <v>41829.788252314815</v>
      </c>
      <c r="T3159" s="8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9"/>
        <v>113.99999999999999</v>
      </c>
      <c r="P3160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8">
        <f t="shared" si="297"/>
        <v>41447.839722222219</v>
      </c>
      <c r="T3160" s="8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9"/>
        <v>133.48133333333334</v>
      </c>
      <c r="P3161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8">
        <f t="shared" si="297"/>
        <v>40884.066678240742</v>
      </c>
      <c r="T3161" s="8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9"/>
        <v>101.53333333333335</v>
      </c>
      <c r="P3162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8">
        <f t="shared" si="297"/>
        <v>41841.26489583333</v>
      </c>
      <c r="T3162" s="8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9"/>
        <v>105.1</v>
      </c>
      <c r="P3163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8">
        <f t="shared" si="297"/>
        <v>41897.536134259259</v>
      </c>
      <c r="T3163" s="8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9"/>
        <v>127.15</v>
      </c>
      <c r="P3164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8">
        <f t="shared" si="297"/>
        <v>41799.685902777775</v>
      </c>
      <c r="T3164" s="8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9"/>
        <v>111.15384615384616</v>
      </c>
      <c r="P3165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8">
        <f t="shared" si="297"/>
        <v>41775.753761574073</v>
      </c>
      <c r="T3165" s="8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9"/>
        <v>106.76</v>
      </c>
      <c r="P316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8">
        <f t="shared" si="297"/>
        <v>41766.80572916667</v>
      </c>
      <c r="T3166" s="8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9"/>
        <v>162.66666666666666</v>
      </c>
      <c r="P316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8">
        <f t="shared" si="297"/>
        <v>40644.159259259257</v>
      </c>
      <c r="T3167" s="8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9"/>
        <v>160.22808571428573</v>
      </c>
      <c r="P3168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8">
        <f t="shared" si="297"/>
        <v>41940.69158564815</v>
      </c>
      <c r="T3168" s="8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9"/>
        <v>116.16666666666666</v>
      </c>
      <c r="P3169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8">
        <f t="shared" si="297"/>
        <v>41839.175706018519</v>
      </c>
      <c r="T3169" s="8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9"/>
        <v>124.2</v>
      </c>
      <c r="P3170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8">
        <f t="shared" si="297"/>
        <v>41772.105937500004</v>
      </c>
      <c r="T3170" s="8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9"/>
        <v>103.01249999999999</v>
      </c>
      <c r="P3171">
        <f t="shared" si="294"/>
        <v>100.5</v>
      </c>
      <c r="Q3171" t="str">
        <f t="shared" si="295"/>
        <v>theater</v>
      </c>
      <c r="R3171" t="str">
        <f t="shared" si="296"/>
        <v>plays</v>
      </c>
      <c r="S3171" s="8">
        <f t="shared" si="297"/>
        <v>41591.737974537034</v>
      </c>
      <c r="T3171" s="8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9"/>
        <v>112.25</v>
      </c>
      <c r="P3172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8">
        <f t="shared" si="297"/>
        <v>41789.080370370371</v>
      </c>
      <c r="T3172" s="8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9"/>
        <v>108.8142857142857</v>
      </c>
      <c r="P3173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8">
        <f t="shared" si="297"/>
        <v>42466.608310185184</v>
      </c>
      <c r="T3173" s="8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9"/>
        <v>114.99999999999999</v>
      </c>
      <c r="P3174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8">
        <f t="shared" si="297"/>
        <v>40923.729953703703</v>
      </c>
      <c r="T3174" s="8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9"/>
        <v>103</v>
      </c>
      <c r="P3175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8">
        <f t="shared" si="297"/>
        <v>41878.878379629627</v>
      </c>
      <c r="T3175" s="8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9"/>
        <v>101.13333333333334</v>
      </c>
      <c r="P317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8">
        <f t="shared" si="297"/>
        <v>41862.864675925928</v>
      </c>
      <c r="T3176" s="8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9"/>
        <v>109.55999999999999</v>
      </c>
      <c r="P3177">
        <f t="shared" si="294"/>
        <v>91.3</v>
      </c>
      <c r="Q3177" t="str">
        <f t="shared" si="295"/>
        <v>theater</v>
      </c>
      <c r="R3177" t="str">
        <f t="shared" si="296"/>
        <v>plays</v>
      </c>
      <c r="S3177" s="8">
        <f t="shared" si="297"/>
        <v>40531.886886574073</v>
      </c>
      <c r="T3177" s="8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9"/>
        <v>114.8421052631579</v>
      </c>
      <c r="P3178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8">
        <f t="shared" si="297"/>
        <v>41477.930914351848</v>
      </c>
      <c r="T3178" s="8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9"/>
        <v>117.39999999999999</v>
      </c>
      <c r="P3179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8">
        <f t="shared" si="297"/>
        <v>41781.666770833333</v>
      </c>
      <c r="T3179" s="8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9"/>
        <v>171.73333333333335</v>
      </c>
      <c r="P3180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8">
        <f t="shared" si="297"/>
        <v>41806.605034722219</v>
      </c>
      <c r="T3180" s="8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9"/>
        <v>114.16238095238094</v>
      </c>
      <c r="P3181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8">
        <f t="shared" si="297"/>
        <v>41375.702210648145</v>
      </c>
      <c r="T3181" s="8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9"/>
        <v>119.75</v>
      </c>
      <c r="P3182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8">
        <f t="shared" si="297"/>
        <v>41780.412604166668</v>
      </c>
      <c r="T3182" s="8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9"/>
        <v>109.00000000000001</v>
      </c>
      <c r="P3183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8">
        <f t="shared" si="297"/>
        <v>41779.310034722221</v>
      </c>
      <c r="T3183" s="8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9"/>
        <v>100.88571428571429</v>
      </c>
      <c r="P3184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8">
        <f t="shared" si="297"/>
        <v>40883.949317129627</v>
      </c>
      <c r="T3184" s="8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9"/>
        <v>109.00000000000001</v>
      </c>
      <c r="P3185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8">
        <f t="shared" si="297"/>
        <v>41491.79478009259</v>
      </c>
      <c r="T3185" s="8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9"/>
        <v>107.20930232558139</v>
      </c>
      <c r="P318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8">
        <f t="shared" si="297"/>
        <v>41791.993414351848</v>
      </c>
      <c r="T3186" s="8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9"/>
        <v>100</v>
      </c>
      <c r="P318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8">
        <f t="shared" si="297"/>
        <v>41829.977326388893</v>
      </c>
      <c r="T3187" s="8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9"/>
        <v>102.18750000000001</v>
      </c>
      <c r="P3188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8">
        <f t="shared" si="297"/>
        <v>41868.924050925925</v>
      </c>
      <c r="T3188" s="8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9"/>
        <v>116.29333333333334</v>
      </c>
      <c r="P3189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8">
        <f t="shared" si="297"/>
        <v>41835.666354166664</v>
      </c>
      <c r="T3189" s="8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9"/>
        <v>65</v>
      </c>
      <c r="P3190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8">
        <f t="shared" si="297"/>
        <v>42144.415532407409</v>
      </c>
      <c r="T3190" s="8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9"/>
        <v>12.327272727272726</v>
      </c>
      <c r="P3191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8">
        <f t="shared" si="297"/>
        <v>42118.346435185187</v>
      </c>
      <c r="T3191" s="8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9"/>
        <v>0</v>
      </c>
      <c r="P3192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8">
        <f t="shared" si="297"/>
        <v>42683.151331018518</v>
      </c>
      <c r="T3192" s="8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9"/>
        <v>4.0266666666666664</v>
      </c>
      <c r="P3193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8">
        <f t="shared" si="297"/>
        <v>42538.755428240736</v>
      </c>
      <c r="T3193" s="8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9"/>
        <v>1.02</v>
      </c>
      <c r="P3194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8">
        <f t="shared" si="297"/>
        <v>42018.94049768518</v>
      </c>
      <c r="T3194" s="8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9"/>
        <v>11.74</v>
      </c>
      <c r="P3195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8">
        <f t="shared" si="297"/>
        <v>42010.968240740738</v>
      </c>
      <c r="T3195" s="8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9"/>
        <v>0</v>
      </c>
      <c r="P319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8">
        <f t="shared" si="297"/>
        <v>42182.062476851846</v>
      </c>
      <c r="T3196" s="8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9"/>
        <v>59.142857142857139</v>
      </c>
      <c r="P319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8">
        <f t="shared" si="297"/>
        <v>42017.594236111108</v>
      </c>
      <c r="T3197" s="8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9"/>
        <v>0.06</v>
      </c>
      <c r="P3198">
        <f t="shared" si="294"/>
        <v>300</v>
      </c>
      <c r="Q3198" t="str">
        <f t="shared" si="295"/>
        <v>theater</v>
      </c>
      <c r="R3198" t="str">
        <f t="shared" si="296"/>
        <v>musical</v>
      </c>
      <c r="S3198" s="8">
        <f t="shared" si="297"/>
        <v>42157.598090277781</v>
      </c>
      <c r="T3198" s="8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9"/>
        <v>11.450000000000001</v>
      </c>
      <c r="P3199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8">
        <f t="shared" si="297"/>
        <v>42009.493263888886</v>
      </c>
      <c r="T3199" s="8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9"/>
        <v>0.36666666666666664</v>
      </c>
      <c r="P3200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8">
        <f t="shared" si="297"/>
        <v>42013.424502314811</v>
      </c>
      <c r="T3200" s="8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9"/>
        <v>52.16</v>
      </c>
      <c r="P3201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8">
        <f t="shared" si="297"/>
        <v>41858.761782407404</v>
      </c>
      <c r="T3201" s="8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9"/>
        <v>2E-3</v>
      </c>
      <c r="P3202">
        <f t="shared" si="294"/>
        <v>1</v>
      </c>
      <c r="Q3202" t="str">
        <f t="shared" si="295"/>
        <v>theater</v>
      </c>
      <c r="R3202" t="str">
        <f t="shared" si="296"/>
        <v>musical</v>
      </c>
      <c r="S3202" s="8">
        <f t="shared" si="297"/>
        <v>42460.320613425924</v>
      </c>
      <c r="T3202" s="8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99"/>
        <v>1.25</v>
      </c>
      <c r="P3203">
        <f t="shared" ref="P3203:P3266" si="300">E3203/L3203</f>
        <v>12.5</v>
      </c>
      <c r="Q3203" t="str">
        <f t="shared" ref="Q3203:Q3266" si="301">LEFT(N3203, SEARCH("/",N3203,1)-1)</f>
        <v>theater</v>
      </c>
      <c r="R3203" t="str">
        <f t="shared" ref="R3203:R3266" si="302">RIGHT(N3203,LEN(N3203)-FIND("/",N3203))</f>
        <v>musical</v>
      </c>
      <c r="S3203" s="8">
        <f t="shared" ref="S3203:S3266" si="303">(((J3203/60)/60)/24)+DATE(1970,1,1)</f>
        <v>41861.767094907409</v>
      </c>
      <c r="T3203" s="8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99"/>
        <v>54.52</v>
      </c>
      <c r="P3204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8">
        <f t="shared" si="303"/>
        <v>42293.853541666671</v>
      </c>
      <c r="T3204" s="8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ref="O3205:O3268" si="305">E3205/D3205*100</f>
        <v>25</v>
      </c>
      <c r="P3205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8">
        <f t="shared" si="303"/>
        <v>42242.988680555558</v>
      </c>
      <c r="T3205" s="8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5"/>
        <v>0</v>
      </c>
      <c r="P320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8">
        <f t="shared" si="303"/>
        <v>42172.686099537037</v>
      </c>
      <c r="T3206" s="8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5"/>
        <v>3.4125000000000001</v>
      </c>
      <c r="P320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8">
        <f t="shared" si="303"/>
        <v>42095.374675925923</v>
      </c>
      <c r="T3207" s="8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5"/>
        <v>0</v>
      </c>
      <c r="P3208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8">
        <f t="shared" si="303"/>
        <v>42236.276053240741</v>
      </c>
      <c r="T3208" s="8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5"/>
        <v>46.36363636363636</v>
      </c>
      <c r="P3209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8">
        <f t="shared" si="303"/>
        <v>42057.277858796297</v>
      </c>
      <c r="T3209" s="8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5"/>
        <v>103.49999999999999</v>
      </c>
      <c r="P3210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8">
        <f t="shared" si="303"/>
        <v>41827.605057870373</v>
      </c>
      <c r="T3210" s="8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5"/>
        <v>119.32315789473684</v>
      </c>
      <c r="P3211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8">
        <f t="shared" si="303"/>
        <v>41778.637245370373</v>
      </c>
      <c r="T3211" s="8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5"/>
        <v>125.76666666666667</v>
      </c>
      <c r="P3212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8">
        <f t="shared" si="303"/>
        <v>41013.936562499999</v>
      </c>
      <c r="T3212" s="8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5"/>
        <v>119.74347826086958</v>
      </c>
      <c r="P3213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8">
        <f t="shared" si="303"/>
        <v>41834.586574074077</v>
      </c>
      <c r="T3213" s="8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5"/>
        <v>126.25</v>
      </c>
      <c r="P3214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8">
        <f t="shared" si="303"/>
        <v>41829.795729166668</v>
      </c>
      <c r="T3214" s="8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5"/>
        <v>100.11666666666667</v>
      </c>
      <c r="P3215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8">
        <f t="shared" si="303"/>
        <v>42171.763414351852</v>
      </c>
      <c r="T3215" s="8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5"/>
        <v>102.13333333333334</v>
      </c>
      <c r="P321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8">
        <f t="shared" si="303"/>
        <v>42337.792511574073</v>
      </c>
      <c r="T3216" s="8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5"/>
        <v>100.35142857142858</v>
      </c>
      <c r="P321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8">
        <f t="shared" si="303"/>
        <v>42219.665173611109</v>
      </c>
      <c r="T3217" s="8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5"/>
        <v>100.05</v>
      </c>
      <c r="P3218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8">
        <f t="shared" si="303"/>
        <v>42165.462627314817</v>
      </c>
      <c r="T3218" s="8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5"/>
        <v>116.02222222222223</v>
      </c>
      <c r="P3219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8">
        <f t="shared" si="303"/>
        <v>42648.546111111107</v>
      </c>
      <c r="T3219" s="8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5"/>
        <v>102.1</v>
      </c>
      <c r="P3220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8">
        <f t="shared" si="303"/>
        <v>41971.002152777779</v>
      </c>
      <c r="T3220" s="8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5"/>
        <v>100.11000000000001</v>
      </c>
      <c r="P3221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8">
        <f t="shared" si="303"/>
        <v>42050.983182870375</v>
      </c>
      <c r="T3221" s="8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5"/>
        <v>100.84</v>
      </c>
      <c r="P3222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8">
        <f t="shared" si="303"/>
        <v>42772.833379629628</v>
      </c>
      <c r="T3222" s="8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5"/>
        <v>103.42499999999998</v>
      </c>
      <c r="P3223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8">
        <f t="shared" si="303"/>
        <v>42155.696793981479</v>
      </c>
      <c r="T3223" s="8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5"/>
        <v>124.8</v>
      </c>
      <c r="P3224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8">
        <f t="shared" si="303"/>
        <v>42270.582141203704</v>
      </c>
      <c r="T3224" s="8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5"/>
        <v>109.51612903225806</v>
      </c>
      <c r="P3225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8">
        <f t="shared" si="303"/>
        <v>42206.835370370376</v>
      </c>
      <c r="T3225" s="8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5"/>
        <v>102.03333333333333</v>
      </c>
      <c r="P322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8">
        <f t="shared" si="303"/>
        <v>42697.850844907407</v>
      </c>
      <c r="T3226" s="8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5"/>
        <v>102.35000000000001</v>
      </c>
      <c r="P322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8">
        <f t="shared" si="303"/>
        <v>42503.559467592597</v>
      </c>
      <c r="T3227" s="8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5"/>
        <v>104.16666666666667</v>
      </c>
      <c r="P3228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8">
        <f t="shared" si="303"/>
        <v>42277.583472222221</v>
      </c>
      <c r="T3228" s="8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5"/>
        <v>125</v>
      </c>
      <c r="P3229">
        <f t="shared" si="300"/>
        <v>50</v>
      </c>
      <c r="Q3229" t="str">
        <f t="shared" si="301"/>
        <v>theater</v>
      </c>
      <c r="R3229" t="str">
        <f t="shared" si="302"/>
        <v>plays</v>
      </c>
      <c r="S3229" s="8">
        <f t="shared" si="303"/>
        <v>42722.882361111115</v>
      </c>
      <c r="T3229" s="8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5"/>
        <v>102.34285714285714</v>
      </c>
      <c r="P3230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8">
        <f t="shared" si="303"/>
        <v>42323.70930555556</v>
      </c>
      <c r="T3230" s="8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5"/>
        <v>107.86500000000001</v>
      </c>
      <c r="P3231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8">
        <f t="shared" si="303"/>
        <v>41933.291643518518</v>
      </c>
      <c r="T3231" s="8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5"/>
        <v>109.88461538461539</v>
      </c>
      <c r="P3232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8">
        <f t="shared" si="303"/>
        <v>41898.168125000004</v>
      </c>
      <c r="T3232" s="8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5"/>
        <v>161</v>
      </c>
      <c r="P3233">
        <f t="shared" si="300"/>
        <v>57.5</v>
      </c>
      <c r="Q3233" t="str">
        <f t="shared" si="301"/>
        <v>theater</v>
      </c>
      <c r="R3233" t="str">
        <f t="shared" si="302"/>
        <v>plays</v>
      </c>
      <c r="S3233" s="8">
        <f t="shared" si="303"/>
        <v>42446.943831018521</v>
      </c>
      <c r="T3233" s="8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5"/>
        <v>131.20000000000002</v>
      </c>
      <c r="P3234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8">
        <f t="shared" si="303"/>
        <v>42463.81385416667</v>
      </c>
      <c r="T3234" s="8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5"/>
        <v>118.8</v>
      </c>
      <c r="P3235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8">
        <f t="shared" si="303"/>
        <v>42766.805034722223</v>
      </c>
      <c r="T3235" s="8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5"/>
        <v>100.39275000000001</v>
      </c>
      <c r="P323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8">
        <f t="shared" si="303"/>
        <v>42734.789444444439</v>
      </c>
      <c r="T3236" s="8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5"/>
        <v>103.20666666666666</v>
      </c>
      <c r="P323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8">
        <f t="shared" si="303"/>
        <v>42522.347812499997</v>
      </c>
      <c r="T3237" s="8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5"/>
        <v>100.6</v>
      </c>
      <c r="P3238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8">
        <f t="shared" si="303"/>
        <v>42702.917048611111</v>
      </c>
      <c r="T3238" s="8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5"/>
        <v>100.78754285714287</v>
      </c>
      <c r="P3239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8">
        <f t="shared" si="303"/>
        <v>42252.474351851852</v>
      </c>
      <c r="T3239" s="8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5"/>
        <v>112.32142857142857</v>
      </c>
      <c r="P3240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8">
        <f t="shared" si="303"/>
        <v>42156.510393518518</v>
      </c>
      <c r="T3240" s="8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5"/>
        <v>105.91914022517912</v>
      </c>
      <c r="P3241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8">
        <f t="shared" si="303"/>
        <v>42278.089039351849</v>
      </c>
      <c r="T3241" s="8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5"/>
        <v>100.56666666666668</v>
      </c>
      <c r="P3242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8">
        <f t="shared" si="303"/>
        <v>42754.693842592591</v>
      </c>
      <c r="T3242" s="8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5"/>
        <v>115.30588235294117</v>
      </c>
      <c r="P3243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8">
        <f t="shared" si="303"/>
        <v>41893.324884259258</v>
      </c>
      <c r="T3243" s="8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5"/>
        <v>127.30419999999999</v>
      </c>
      <c r="P3244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8">
        <f t="shared" si="303"/>
        <v>41871.755694444444</v>
      </c>
      <c r="T3244" s="8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5"/>
        <v>102.83750000000001</v>
      </c>
      <c r="P3245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8">
        <f t="shared" si="303"/>
        <v>42262.096782407403</v>
      </c>
      <c r="T3245" s="8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5"/>
        <v>102.9375</v>
      </c>
      <c r="P324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8">
        <f t="shared" si="303"/>
        <v>42675.694236111114</v>
      </c>
      <c r="T3246" s="8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5"/>
        <v>104.3047619047619</v>
      </c>
      <c r="P324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8">
        <f t="shared" si="303"/>
        <v>42135.60020833333</v>
      </c>
      <c r="T3247" s="8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5"/>
        <v>111.22000000000001</v>
      </c>
      <c r="P3248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8">
        <f t="shared" si="303"/>
        <v>42230.472222222219</v>
      </c>
      <c r="T3248" s="8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5"/>
        <v>105.86</v>
      </c>
      <c r="P3249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8">
        <f t="shared" si="303"/>
        <v>42167.434166666666</v>
      </c>
      <c r="T3249" s="8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5"/>
        <v>100.79166666666666</v>
      </c>
      <c r="P3250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8">
        <f t="shared" si="303"/>
        <v>42068.888391203705</v>
      </c>
      <c r="T3250" s="8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5"/>
        <v>104.92727272727274</v>
      </c>
      <c r="P3251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8">
        <f t="shared" si="303"/>
        <v>42145.746689814812</v>
      </c>
      <c r="T3251" s="8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5"/>
        <v>101.55199999999999</v>
      </c>
      <c r="P3252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8">
        <f t="shared" si="303"/>
        <v>41918.742175925923</v>
      </c>
      <c r="T3252" s="8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5"/>
        <v>110.73333333333333</v>
      </c>
      <c r="P3253">
        <f t="shared" si="300"/>
        <v>83.05</v>
      </c>
      <c r="Q3253" t="str">
        <f t="shared" si="301"/>
        <v>theater</v>
      </c>
      <c r="R3253" t="str">
        <f t="shared" si="302"/>
        <v>plays</v>
      </c>
      <c r="S3253" s="8">
        <f t="shared" si="303"/>
        <v>42146.731087962966</v>
      </c>
      <c r="T3253" s="8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5"/>
        <v>127.82222222222221</v>
      </c>
      <c r="P3254">
        <f t="shared" si="300"/>
        <v>57.52</v>
      </c>
      <c r="Q3254" t="str">
        <f t="shared" si="301"/>
        <v>theater</v>
      </c>
      <c r="R3254" t="str">
        <f t="shared" si="302"/>
        <v>plays</v>
      </c>
      <c r="S3254" s="8">
        <f t="shared" si="303"/>
        <v>42590.472685185188</v>
      </c>
      <c r="T3254" s="8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5"/>
        <v>101.82500000000002</v>
      </c>
      <c r="P3255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8">
        <f t="shared" si="303"/>
        <v>42602.576712962968</v>
      </c>
      <c r="T3255" s="8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5"/>
        <v>101.25769230769231</v>
      </c>
      <c r="P325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8">
        <f t="shared" si="303"/>
        <v>42059.085752314815</v>
      </c>
      <c r="T3256" s="8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5"/>
        <v>175</v>
      </c>
      <c r="P325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8">
        <f t="shared" si="303"/>
        <v>41889.768229166664</v>
      </c>
      <c r="T3257" s="8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5"/>
        <v>128.06</v>
      </c>
      <c r="P3258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8">
        <f t="shared" si="303"/>
        <v>42144.573807870373</v>
      </c>
      <c r="T3258" s="8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5"/>
        <v>106.29949999999999</v>
      </c>
      <c r="P3259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8">
        <f t="shared" si="303"/>
        <v>42758.559629629628</v>
      </c>
      <c r="T3259" s="8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5"/>
        <v>105.21428571428571</v>
      </c>
      <c r="P3260">
        <f t="shared" si="300"/>
        <v>98.2</v>
      </c>
      <c r="Q3260" t="str">
        <f t="shared" si="301"/>
        <v>theater</v>
      </c>
      <c r="R3260" t="str">
        <f t="shared" si="302"/>
        <v>plays</v>
      </c>
      <c r="S3260" s="8">
        <f t="shared" si="303"/>
        <v>41982.887280092589</v>
      </c>
      <c r="T3260" s="8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5"/>
        <v>106.16782608695652</v>
      </c>
      <c r="P3261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8">
        <f t="shared" si="303"/>
        <v>42614.760937500003</v>
      </c>
      <c r="T3261" s="8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5"/>
        <v>109.24000000000001</v>
      </c>
      <c r="P3262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8">
        <f t="shared" si="303"/>
        <v>42303.672662037032</v>
      </c>
      <c r="T3262" s="8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5"/>
        <v>100.45454545454547</v>
      </c>
      <c r="P3263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8">
        <f t="shared" si="303"/>
        <v>42171.725416666668</v>
      </c>
      <c r="T3263" s="8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5"/>
        <v>103.04098360655738</v>
      </c>
      <c r="P3264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8">
        <f t="shared" si="303"/>
        <v>41964.315532407403</v>
      </c>
      <c r="T3264" s="8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5"/>
        <v>112.1664</v>
      </c>
      <c r="P3265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8">
        <f t="shared" si="303"/>
        <v>42284.516064814816</v>
      </c>
      <c r="T3265" s="8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5"/>
        <v>103</v>
      </c>
      <c r="P3266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8">
        <f t="shared" si="303"/>
        <v>42016.800208333334</v>
      </c>
      <c r="T3266" s="8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5"/>
        <v>164</v>
      </c>
      <c r="P3267">
        <f t="shared" ref="P3267:P3330" si="306">E3267/L3267</f>
        <v>70.285714285714292</v>
      </c>
      <c r="Q3267" t="str">
        <f t="shared" ref="Q3267:Q3330" si="307">LEFT(N3267, SEARCH("/",N3267,1)-1)</f>
        <v>theater</v>
      </c>
      <c r="R3267" t="str">
        <f t="shared" ref="R3267:R3330" si="308">RIGHT(N3267,LEN(N3267)-FIND("/",N3267))</f>
        <v>plays</v>
      </c>
      <c r="S3267" s="8">
        <f t="shared" ref="S3267:S3330" si="309">(((J3267/60)/60)/24)+DATE(1970,1,1)</f>
        <v>42311.711979166663</v>
      </c>
      <c r="T3267" s="8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5"/>
        <v>131.28333333333333</v>
      </c>
      <c r="P3268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8">
        <f t="shared" si="309"/>
        <v>42136.536134259266</v>
      </c>
      <c r="T3268" s="8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ref="O3269:O3332" si="311">E3269/D3269*100</f>
        <v>102.1</v>
      </c>
      <c r="P3269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8">
        <f t="shared" si="309"/>
        <v>42172.757638888885</v>
      </c>
      <c r="T3269" s="8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1"/>
        <v>128</v>
      </c>
      <c r="P3270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8">
        <f t="shared" si="309"/>
        <v>42590.90425925926</v>
      </c>
      <c r="T3270" s="8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1"/>
        <v>101.49999999999999</v>
      </c>
      <c r="P3271">
        <f t="shared" si="306"/>
        <v>116</v>
      </c>
      <c r="Q3271" t="str">
        <f t="shared" si="307"/>
        <v>theater</v>
      </c>
      <c r="R3271" t="str">
        <f t="shared" si="308"/>
        <v>plays</v>
      </c>
      <c r="S3271" s="8">
        <f t="shared" si="309"/>
        <v>42137.395798611105</v>
      </c>
      <c r="T3271" s="8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1"/>
        <v>101.66666666666666</v>
      </c>
      <c r="P3272">
        <f t="shared" si="306"/>
        <v>61</v>
      </c>
      <c r="Q3272" t="str">
        <f t="shared" si="307"/>
        <v>theater</v>
      </c>
      <c r="R3272" t="str">
        <f t="shared" si="308"/>
        <v>plays</v>
      </c>
      <c r="S3272" s="8">
        <f t="shared" si="309"/>
        <v>42167.533159722225</v>
      </c>
      <c r="T3272" s="8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1"/>
        <v>130</v>
      </c>
      <c r="P3273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8">
        <f t="shared" si="309"/>
        <v>41915.437210648146</v>
      </c>
      <c r="T3273" s="8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1"/>
        <v>154.43</v>
      </c>
      <c r="P3274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8">
        <f t="shared" si="309"/>
        <v>42284.500104166669</v>
      </c>
      <c r="T3274" s="8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1"/>
        <v>107.4</v>
      </c>
      <c r="P3275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8">
        <f t="shared" si="309"/>
        <v>42611.801412037035</v>
      </c>
      <c r="T3275" s="8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1"/>
        <v>101.32258064516128</v>
      </c>
      <c r="P327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8">
        <f t="shared" si="309"/>
        <v>42400.704537037032</v>
      </c>
      <c r="T3276" s="8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1"/>
        <v>100.27777777777777</v>
      </c>
      <c r="P327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8">
        <f t="shared" si="309"/>
        <v>42017.88045138889</v>
      </c>
      <c r="T3277" s="8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1"/>
        <v>116.84444444444443</v>
      </c>
      <c r="P3278">
        <f t="shared" si="306"/>
        <v>52.58</v>
      </c>
      <c r="Q3278" t="str">
        <f t="shared" si="307"/>
        <v>theater</v>
      </c>
      <c r="R3278" t="str">
        <f t="shared" si="308"/>
        <v>plays</v>
      </c>
      <c r="S3278" s="8">
        <f t="shared" si="309"/>
        <v>42426.949988425928</v>
      </c>
      <c r="T3278" s="8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1"/>
        <v>108.60000000000001</v>
      </c>
      <c r="P3279">
        <f t="shared" si="306"/>
        <v>54.3</v>
      </c>
      <c r="Q3279" t="str">
        <f t="shared" si="307"/>
        <v>theater</v>
      </c>
      <c r="R3279" t="str">
        <f t="shared" si="308"/>
        <v>plays</v>
      </c>
      <c r="S3279" s="8">
        <f t="shared" si="309"/>
        <v>41931.682939814818</v>
      </c>
      <c r="T3279" s="8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1"/>
        <v>103.4</v>
      </c>
      <c r="P3280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8">
        <f t="shared" si="309"/>
        <v>42124.848414351851</v>
      </c>
      <c r="T3280" s="8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1"/>
        <v>114.27586206896552</v>
      </c>
      <c r="P3281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8">
        <f t="shared" si="309"/>
        <v>42431.102534722217</v>
      </c>
      <c r="T3281" s="8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1"/>
        <v>103</v>
      </c>
      <c r="P3282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8">
        <f t="shared" si="309"/>
        <v>42121.756921296299</v>
      </c>
      <c r="T3282" s="8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1"/>
        <v>121.6</v>
      </c>
      <c r="P3283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8">
        <f t="shared" si="309"/>
        <v>42219.019733796296</v>
      </c>
      <c r="T3283" s="8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1"/>
        <v>102.6467741935484</v>
      </c>
      <c r="P3284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8">
        <f t="shared" si="309"/>
        <v>42445.19430555556</v>
      </c>
      <c r="T3284" s="8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1"/>
        <v>104.75000000000001</v>
      </c>
      <c r="P3285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8">
        <f t="shared" si="309"/>
        <v>42379.74418981481</v>
      </c>
      <c r="T3285" s="8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1"/>
        <v>101.6</v>
      </c>
      <c r="P3286">
        <f t="shared" si="306"/>
        <v>203.2</v>
      </c>
      <c r="Q3286" t="str">
        <f t="shared" si="307"/>
        <v>theater</v>
      </c>
      <c r="R3286" t="str">
        <f t="shared" si="308"/>
        <v>plays</v>
      </c>
      <c r="S3286" s="8">
        <f t="shared" si="309"/>
        <v>42380.884872685187</v>
      </c>
      <c r="T3286" s="8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1"/>
        <v>112.10242048409683</v>
      </c>
      <c r="P328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8">
        <f t="shared" si="309"/>
        <v>42762.942430555559</v>
      </c>
      <c r="T3287" s="8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1"/>
        <v>101.76666666666667</v>
      </c>
      <c r="P3288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8">
        <f t="shared" si="309"/>
        <v>42567.840069444443</v>
      </c>
      <c r="T3288" s="8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1"/>
        <v>100</v>
      </c>
      <c r="P3289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8">
        <f t="shared" si="309"/>
        <v>42311.750324074077</v>
      </c>
      <c r="T3289" s="8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1"/>
        <v>100.26489999999998</v>
      </c>
      <c r="P3290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8">
        <f t="shared" si="309"/>
        <v>42505.774479166663</v>
      </c>
      <c r="T3290" s="8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1"/>
        <v>133.04200000000003</v>
      </c>
      <c r="P3291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8">
        <f t="shared" si="309"/>
        <v>42758.368078703701</v>
      </c>
      <c r="T3291" s="8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1"/>
        <v>121.2</v>
      </c>
      <c r="P3292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8">
        <f t="shared" si="309"/>
        <v>42775.51494212963</v>
      </c>
      <c r="T3292" s="8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1"/>
        <v>113.99999999999999</v>
      </c>
      <c r="P3293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8">
        <f t="shared" si="309"/>
        <v>42232.702546296292</v>
      </c>
      <c r="T3293" s="8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1"/>
        <v>286.13861386138615</v>
      </c>
      <c r="P3294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8">
        <f t="shared" si="309"/>
        <v>42282.770231481481</v>
      </c>
      <c r="T3294" s="8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1"/>
        <v>170.44444444444446</v>
      </c>
      <c r="P3295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8">
        <f t="shared" si="309"/>
        <v>42768.425370370373</v>
      </c>
      <c r="T3295" s="8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1"/>
        <v>118.33333333333333</v>
      </c>
      <c r="P329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8">
        <f t="shared" si="309"/>
        <v>42141.541134259256</v>
      </c>
      <c r="T3296" s="8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1"/>
        <v>102.85857142857142</v>
      </c>
      <c r="P329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8">
        <f t="shared" si="309"/>
        <v>42609.442465277782</v>
      </c>
      <c r="T3297" s="8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1"/>
        <v>144.06666666666666</v>
      </c>
      <c r="P3298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8">
        <f t="shared" si="309"/>
        <v>42309.756620370375</v>
      </c>
      <c r="T3298" s="8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1"/>
        <v>100.07272727272726</v>
      </c>
      <c r="P3299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8">
        <f t="shared" si="309"/>
        <v>42193.771481481483</v>
      </c>
      <c r="T3299" s="8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1"/>
        <v>101.73</v>
      </c>
      <c r="P3300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8">
        <f t="shared" si="309"/>
        <v>42239.957962962959</v>
      </c>
      <c r="T3300" s="8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1"/>
        <v>116.19999999999999</v>
      </c>
      <c r="P3301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8">
        <f t="shared" si="309"/>
        <v>42261.917395833334</v>
      </c>
      <c r="T3301" s="8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1"/>
        <v>136.16666666666666</v>
      </c>
      <c r="P3302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8">
        <f t="shared" si="309"/>
        <v>42102.743773148148</v>
      </c>
      <c r="T3302" s="8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1"/>
        <v>133.46666666666667</v>
      </c>
      <c r="P3303">
        <f t="shared" si="306"/>
        <v>57.2</v>
      </c>
      <c r="Q3303" t="str">
        <f t="shared" si="307"/>
        <v>theater</v>
      </c>
      <c r="R3303" t="str">
        <f t="shared" si="308"/>
        <v>plays</v>
      </c>
      <c r="S3303" s="8">
        <f t="shared" si="309"/>
        <v>42538.73583333334</v>
      </c>
      <c r="T3303" s="8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1"/>
        <v>103.39285714285715</v>
      </c>
      <c r="P3304">
        <f t="shared" si="306"/>
        <v>173.7</v>
      </c>
      <c r="Q3304" t="str">
        <f t="shared" si="307"/>
        <v>theater</v>
      </c>
      <c r="R3304" t="str">
        <f t="shared" si="308"/>
        <v>plays</v>
      </c>
      <c r="S3304" s="8">
        <f t="shared" si="309"/>
        <v>42681.35157407407</v>
      </c>
      <c r="T3304" s="8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1"/>
        <v>115.88888888888889</v>
      </c>
      <c r="P3305">
        <f t="shared" si="306"/>
        <v>59.6</v>
      </c>
      <c r="Q3305" t="str">
        <f t="shared" si="307"/>
        <v>theater</v>
      </c>
      <c r="R3305" t="str">
        <f t="shared" si="308"/>
        <v>plays</v>
      </c>
      <c r="S3305" s="8">
        <f t="shared" si="309"/>
        <v>42056.65143518518</v>
      </c>
      <c r="T3305" s="8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1"/>
        <v>104.51666666666665</v>
      </c>
      <c r="P330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8">
        <f t="shared" si="309"/>
        <v>42696.624444444446</v>
      </c>
      <c r="T3306" s="8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1"/>
        <v>102.02500000000001</v>
      </c>
      <c r="P330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8">
        <f t="shared" si="309"/>
        <v>42186.855879629627</v>
      </c>
      <c r="T3307" s="8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1"/>
        <v>175.33333333333334</v>
      </c>
      <c r="P3308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8">
        <f t="shared" si="309"/>
        <v>42493.219236111108</v>
      </c>
      <c r="T3308" s="8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1"/>
        <v>106.67999999999999</v>
      </c>
      <c r="P3309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8">
        <f t="shared" si="309"/>
        <v>42475.057164351849</v>
      </c>
      <c r="T3309" s="8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1"/>
        <v>122.28571428571429</v>
      </c>
      <c r="P3310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8">
        <f t="shared" si="309"/>
        <v>42452.876909722225</v>
      </c>
      <c r="T3310" s="8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1"/>
        <v>159.42857142857144</v>
      </c>
      <c r="P3311">
        <f t="shared" si="306"/>
        <v>18</v>
      </c>
      <c r="Q3311" t="str">
        <f t="shared" si="307"/>
        <v>theater</v>
      </c>
      <c r="R3311" t="str">
        <f t="shared" si="308"/>
        <v>plays</v>
      </c>
      <c r="S3311" s="8">
        <f t="shared" si="309"/>
        <v>42628.650208333333</v>
      </c>
      <c r="T3311" s="8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1"/>
        <v>100.07692307692308</v>
      </c>
      <c r="P3312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8">
        <f t="shared" si="309"/>
        <v>42253.928530092591</v>
      </c>
      <c r="T3312" s="8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1"/>
        <v>109.84</v>
      </c>
      <c r="P3313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8">
        <f t="shared" si="309"/>
        <v>42264.29178240741</v>
      </c>
      <c r="T3313" s="8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1"/>
        <v>100.03999999999999</v>
      </c>
      <c r="P3314">
        <f t="shared" si="306"/>
        <v>61</v>
      </c>
      <c r="Q3314" t="str">
        <f t="shared" si="307"/>
        <v>theater</v>
      </c>
      <c r="R3314" t="str">
        <f t="shared" si="308"/>
        <v>plays</v>
      </c>
      <c r="S3314" s="8">
        <f t="shared" si="309"/>
        <v>42664.809560185182</v>
      </c>
      <c r="T3314" s="8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1"/>
        <v>116.05000000000001</v>
      </c>
      <c r="P3315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8">
        <f t="shared" si="309"/>
        <v>42382.244409722218</v>
      </c>
      <c r="T3315" s="8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1"/>
        <v>210.75</v>
      </c>
      <c r="P331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8">
        <f t="shared" si="309"/>
        <v>42105.267488425925</v>
      </c>
      <c r="T3316" s="8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1"/>
        <v>110.00000000000001</v>
      </c>
      <c r="P331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8">
        <f t="shared" si="309"/>
        <v>42466.303715277783</v>
      </c>
      <c r="T3317" s="8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1"/>
        <v>100.08673425918037</v>
      </c>
      <c r="P3318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8">
        <f t="shared" si="309"/>
        <v>41826.871238425927</v>
      </c>
      <c r="T3318" s="8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1"/>
        <v>106.19047619047619</v>
      </c>
      <c r="P3319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8">
        <f t="shared" si="309"/>
        <v>42499.039629629624</v>
      </c>
      <c r="T3319" s="8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1"/>
        <v>125.6</v>
      </c>
      <c r="P3320">
        <f t="shared" si="306"/>
        <v>78.5</v>
      </c>
      <c r="Q3320" t="str">
        <f t="shared" si="307"/>
        <v>theater</v>
      </c>
      <c r="R3320" t="str">
        <f t="shared" si="308"/>
        <v>plays</v>
      </c>
      <c r="S3320" s="8">
        <f t="shared" si="309"/>
        <v>42431.302002314813</v>
      </c>
      <c r="T3320" s="8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1"/>
        <v>108</v>
      </c>
      <c r="P3321">
        <f t="shared" si="306"/>
        <v>33.75</v>
      </c>
      <c r="Q3321" t="str">
        <f t="shared" si="307"/>
        <v>theater</v>
      </c>
      <c r="R3321" t="str">
        <f t="shared" si="308"/>
        <v>plays</v>
      </c>
      <c r="S3321" s="8">
        <f t="shared" si="309"/>
        <v>41990.585486111115</v>
      </c>
      <c r="T3321" s="8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1"/>
        <v>101</v>
      </c>
      <c r="P3322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8">
        <f t="shared" si="309"/>
        <v>42513.045798611114</v>
      </c>
      <c r="T3322" s="8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1"/>
        <v>107.4</v>
      </c>
      <c r="P3323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8">
        <f t="shared" si="309"/>
        <v>41914.100289351853</v>
      </c>
      <c r="T3323" s="8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1"/>
        <v>101.51515151515152</v>
      </c>
      <c r="P3324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8">
        <f t="shared" si="309"/>
        <v>42521.010370370372</v>
      </c>
      <c r="T3324" s="8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1"/>
        <v>125.89999999999999</v>
      </c>
      <c r="P3325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8">
        <f t="shared" si="309"/>
        <v>42608.36583333333</v>
      </c>
      <c r="T3325" s="8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1"/>
        <v>101.66666666666666</v>
      </c>
      <c r="P3326">
        <f t="shared" si="306"/>
        <v>152.5</v>
      </c>
      <c r="Q3326" t="str">
        <f t="shared" si="307"/>
        <v>theater</v>
      </c>
      <c r="R3326" t="str">
        <f t="shared" si="308"/>
        <v>plays</v>
      </c>
      <c r="S3326" s="8">
        <f t="shared" si="309"/>
        <v>42512.58321759259</v>
      </c>
      <c r="T3326" s="8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1"/>
        <v>112.5</v>
      </c>
      <c r="P3327">
        <f t="shared" si="306"/>
        <v>30</v>
      </c>
      <c r="Q3327" t="str">
        <f t="shared" si="307"/>
        <v>theater</v>
      </c>
      <c r="R3327" t="str">
        <f t="shared" si="308"/>
        <v>plays</v>
      </c>
      <c r="S3327" s="8">
        <f t="shared" si="309"/>
        <v>42064.785613425927</v>
      </c>
      <c r="T3327" s="8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1"/>
        <v>101.375</v>
      </c>
      <c r="P3328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8">
        <f t="shared" si="309"/>
        <v>42041.714178240742</v>
      </c>
      <c r="T3328" s="8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1"/>
        <v>101.25</v>
      </c>
      <c r="P3329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8">
        <f t="shared" si="309"/>
        <v>42468.374606481477</v>
      </c>
      <c r="T3329" s="8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1"/>
        <v>146.38888888888889</v>
      </c>
      <c r="P3330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8">
        <f t="shared" si="309"/>
        <v>41822.57503472222</v>
      </c>
      <c r="T3330" s="8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1"/>
        <v>116.8</v>
      </c>
      <c r="P3331">
        <f t="shared" ref="P3331:P3394" si="312">E3331/L3331</f>
        <v>44.92307692307692</v>
      </c>
      <c r="Q3331" t="str">
        <f t="shared" ref="Q3331:Q3394" si="313">LEFT(N3331, SEARCH("/",N3331,1)-1)</f>
        <v>theater</v>
      </c>
      <c r="R3331" t="str">
        <f t="shared" ref="R3331:R3394" si="314">RIGHT(N3331,LEN(N3331)-FIND("/",N3331))</f>
        <v>plays</v>
      </c>
      <c r="S3331" s="8">
        <f t="shared" ref="S3331:S3394" si="315">(((J3331/60)/60)/24)+DATE(1970,1,1)</f>
        <v>41837.323009259257</v>
      </c>
      <c r="T3331" s="8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1"/>
        <v>106.26666666666667</v>
      </c>
      <c r="P3332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8">
        <f t="shared" si="315"/>
        <v>42065.887361111112</v>
      </c>
      <c r="T3332" s="8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ref="O3333:O3396" si="317">E3333/D3333*100</f>
        <v>104.52</v>
      </c>
      <c r="P3333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8">
        <f t="shared" si="315"/>
        <v>42248.697754629626</v>
      </c>
      <c r="T3333" s="8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7"/>
        <v>100</v>
      </c>
      <c r="P3334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8">
        <f t="shared" si="315"/>
        <v>41809.860300925924</v>
      </c>
      <c r="T3334" s="8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7"/>
        <v>104.57142857142858</v>
      </c>
      <c r="P3335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8">
        <f t="shared" si="315"/>
        <v>42148.676851851851</v>
      </c>
      <c r="T3335" s="8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7"/>
        <v>138.62051149573753</v>
      </c>
      <c r="P333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8">
        <f t="shared" si="315"/>
        <v>42185.521087962959</v>
      </c>
      <c r="T3336" s="8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7"/>
        <v>100.32000000000001</v>
      </c>
      <c r="P333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8">
        <f t="shared" si="315"/>
        <v>41827.674143518518</v>
      </c>
      <c r="T3337" s="8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7"/>
        <v>100</v>
      </c>
      <c r="P3338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8">
        <f t="shared" si="315"/>
        <v>42437.398680555561</v>
      </c>
      <c r="T3338" s="8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7"/>
        <v>110.2</v>
      </c>
      <c r="P3339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8">
        <f t="shared" si="315"/>
        <v>41901.282025462962</v>
      </c>
      <c r="T3339" s="8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7"/>
        <v>102.18</v>
      </c>
      <c r="P3340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8">
        <f t="shared" si="315"/>
        <v>42769.574999999997</v>
      </c>
      <c r="T3340" s="8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7"/>
        <v>104.35000000000001</v>
      </c>
      <c r="P3341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8">
        <f t="shared" si="315"/>
        <v>42549.665717592594</v>
      </c>
      <c r="T3341" s="8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7"/>
        <v>138.16666666666666</v>
      </c>
      <c r="P3342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8">
        <f t="shared" si="315"/>
        <v>42685.974004629628</v>
      </c>
      <c r="T3342" s="8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7"/>
        <v>100</v>
      </c>
      <c r="P3343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8">
        <f t="shared" si="315"/>
        <v>42510.798854166671</v>
      </c>
      <c r="T3343" s="8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7"/>
        <v>101.66666666666666</v>
      </c>
      <c r="P3344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8">
        <f t="shared" si="315"/>
        <v>42062.296412037031</v>
      </c>
      <c r="T3344" s="8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7"/>
        <v>171.42857142857142</v>
      </c>
      <c r="P3345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8">
        <f t="shared" si="315"/>
        <v>42452.916481481487</v>
      </c>
      <c r="T3345" s="8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7"/>
        <v>101.44444444444444</v>
      </c>
      <c r="P334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8">
        <f t="shared" si="315"/>
        <v>41851.200150462959</v>
      </c>
      <c r="T3346" s="8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7"/>
        <v>130</v>
      </c>
      <c r="P3347">
        <f t="shared" si="312"/>
        <v>50</v>
      </c>
      <c r="Q3347" t="str">
        <f t="shared" si="313"/>
        <v>theater</v>
      </c>
      <c r="R3347" t="str">
        <f t="shared" si="314"/>
        <v>plays</v>
      </c>
      <c r="S3347" s="8">
        <f t="shared" si="315"/>
        <v>42053.106111111112</v>
      </c>
      <c r="T3347" s="8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7"/>
        <v>110.00000000000001</v>
      </c>
      <c r="P3348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8">
        <f t="shared" si="315"/>
        <v>42054.024421296301</v>
      </c>
      <c r="T3348" s="8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7"/>
        <v>119.44999999999999</v>
      </c>
      <c r="P3349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8">
        <f t="shared" si="315"/>
        <v>42484.551550925928</v>
      </c>
      <c r="T3349" s="8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7"/>
        <v>100.2909090909091</v>
      </c>
      <c r="P3350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8">
        <f t="shared" si="315"/>
        <v>42466.558796296296</v>
      </c>
      <c r="T3350" s="8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7"/>
        <v>153.4</v>
      </c>
      <c r="P3351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8">
        <f t="shared" si="315"/>
        <v>42513.110787037032</v>
      </c>
      <c r="T3351" s="8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7"/>
        <v>104.42857142857143</v>
      </c>
      <c r="P3352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8">
        <f t="shared" si="315"/>
        <v>42302.701516203699</v>
      </c>
      <c r="T3352" s="8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7"/>
        <v>101.1</v>
      </c>
      <c r="P3353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8">
        <f t="shared" si="315"/>
        <v>41806.395428240743</v>
      </c>
      <c r="T3353" s="8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7"/>
        <v>107.52</v>
      </c>
      <c r="P3354">
        <f t="shared" si="312"/>
        <v>76.8</v>
      </c>
      <c r="Q3354" t="str">
        <f t="shared" si="313"/>
        <v>theater</v>
      </c>
      <c r="R3354" t="str">
        <f t="shared" si="314"/>
        <v>plays</v>
      </c>
      <c r="S3354" s="8">
        <f t="shared" si="315"/>
        <v>42495.992800925931</v>
      </c>
      <c r="T3354" s="8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7"/>
        <v>315</v>
      </c>
      <c r="P3355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8">
        <f t="shared" si="315"/>
        <v>42479.432291666672</v>
      </c>
      <c r="T3355" s="8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7"/>
        <v>101.93333333333334</v>
      </c>
      <c r="P3356">
        <f t="shared" si="312"/>
        <v>55.6</v>
      </c>
      <c r="Q3356" t="str">
        <f t="shared" si="313"/>
        <v>theater</v>
      </c>
      <c r="R3356" t="str">
        <f t="shared" si="314"/>
        <v>plays</v>
      </c>
      <c r="S3356" s="8">
        <f t="shared" si="315"/>
        <v>42270.7269212963</v>
      </c>
      <c r="T3356" s="8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7"/>
        <v>126.28571428571429</v>
      </c>
      <c r="P335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8">
        <f t="shared" si="315"/>
        <v>42489.619525462964</v>
      </c>
      <c r="T3357" s="8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7"/>
        <v>101.4</v>
      </c>
      <c r="P3358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8">
        <f t="shared" si="315"/>
        <v>42536.815648148149</v>
      </c>
      <c r="T3358" s="8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7"/>
        <v>101</v>
      </c>
      <c r="P3359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8">
        <f t="shared" si="315"/>
        <v>41822.417939814812</v>
      </c>
      <c r="T3359" s="8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7"/>
        <v>102.99000000000001</v>
      </c>
      <c r="P3360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8">
        <f t="shared" si="315"/>
        <v>41932.311099537037</v>
      </c>
      <c r="T3360" s="8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7"/>
        <v>106.25</v>
      </c>
      <c r="P3361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8">
        <f t="shared" si="315"/>
        <v>42746.057106481487</v>
      </c>
      <c r="T3361" s="8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7"/>
        <v>101.37777777777779</v>
      </c>
      <c r="P3362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8">
        <f t="shared" si="315"/>
        <v>42697.082673611112</v>
      </c>
      <c r="T3362" s="8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7"/>
        <v>113.46000000000001</v>
      </c>
      <c r="P3363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8">
        <f t="shared" si="315"/>
        <v>41866.025347222225</v>
      </c>
      <c r="T3363" s="8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7"/>
        <v>218.00000000000003</v>
      </c>
      <c r="P3364">
        <f t="shared" si="312"/>
        <v>54.5</v>
      </c>
      <c r="Q3364" t="str">
        <f t="shared" si="313"/>
        <v>theater</v>
      </c>
      <c r="R3364" t="str">
        <f t="shared" si="314"/>
        <v>plays</v>
      </c>
      <c r="S3364" s="8">
        <f t="shared" si="315"/>
        <v>42056.091631944444</v>
      </c>
      <c r="T3364" s="8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7"/>
        <v>101.41935483870968</v>
      </c>
      <c r="P3365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8">
        <f t="shared" si="315"/>
        <v>41851.771354166667</v>
      </c>
      <c r="T3365" s="8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7"/>
        <v>105.93333333333332</v>
      </c>
      <c r="P336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8">
        <f t="shared" si="315"/>
        <v>42422.977418981478</v>
      </c>
      <c r="T3366" s="8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7"/>
        <v>104</v>
      </c>
      <c r="P336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8">
        <f t="shared" si="315"/>
        <v>42321.101759259262</v>
      </c>
      <c r="T3367" s="8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7"/>
        <v>221</v>
      </c>
      <c r="P3368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8">
        <f t="shared" si="315"/>
        <v>42107.067557870367</v>
      </c>
      <c r="T3368" s="8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7"/>
        <v>118.66666666666667</v>
      </c>
      <c r="P3369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8">
        <f t="shared" si="315"/>
        <v>42192.933958333335</v>
      </c>
      <c r="T3369" s="8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7"/>
        <v>104.60000000000001</v>
      </c>
      <c r="P3370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8">
        <f t="shared" si="315"/>
        <v>41969.199756944443</v>
      </c>
      <c r="T3370" s="8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7"/>
        <v>103.89999999999999</v>
      </c>
      <c r="P3371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8">
        <f t="shared" si="315"/>
        <v>42690.041435185187</v>
      </c>
      <c r="T3371" s="8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7"/>
        <v>117.73333333333333</v>
      </c>
      <c r="P3372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8">
        <f t="shared" si="315"/>
        <v>42690.334317129629</v>
      </c>
      <c r="T3372" s="8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7"/>
        <v>138.5</v>
      </c>
      <c r="P3373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8">
        <f t="shared" si="315"/>
        <v>42312.874594907407</v>
      </c>
      <c r="T3373" s="8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7"/>
        <v>103.49999999999999</v>
      </c>
      <c r="P3374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8">
        <f t="shared" si="315"/>
        <v>41855.548101851848</v>
      </c>
      <c r="T3374" s="8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7"/>
        <v>100.25</v>
      </c>
      <c r="P3375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8">
        <f t="shared" si="315"/>
        <v>42179.854629629626</v>
      </c>
      <c r="T3375" s="8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7"/>
        <v>106.57142857142856</v>
      </c>
      <c r="P337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8">
        <f t="shared" si="315"/>
        <v>42275.731666666667</v>
      </c>
      <c r="T3376" s="8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7"/>
        <v>100</v>
      </c>
      <c r="P337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8">
        <f t="shared" si="315"/>
        <v>41765.610798611109</v>
      </c>
      <c r="T3377" s="8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7"/>
        <v>100.01249999999999</v>
      </c>
      <c r="P3378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8">
        <f t="shared" si="315"/>
        <v>42059.701319444444</v>
      </c>
      <c r="T3378" s="8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7"/>
        <v>101.05</v>
      </c>
      <c r="P3379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8">
        <f t="shared" si="315"/>
        <v>42053.732627314821</v>
      </c>
      <c r="T3379" s="8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7"/>
        <v>107.63636363636364</v>
      </c>
      <c r="P3380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8">
        <f t="shared" si="315"/>
        <v>41858.355393518519</v>
      </c>
      <c r="T3380" s="8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7"/>
        <v>103.64999999999999</v>
      </c>
      <c r="P3381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8">
        <f t="shared" si="315"/>
        <v>42225.513888888891</v>
      </c>
      <c r="T3381" s="8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7"/>
        <v>104.43333333333334</v>
      </c>
      <c r="P3382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8">
        <f t="shared" si="315"/>
        <v>41937.95344907407</v>
      </c>
      <c r="T3382" s="8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7"/>
        <v>102.25</v>
      </c>
      <c r="P3383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8">
        <f t="shared" si="315"/>
        <v>42044.184988425928</v>
      </c>
      <c r="T3383" s="8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7"/>
        <v>100.74285714285713</v>
      </c>
      <c r="P3384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8">
        <f t="shared" si="315"/>
        <v>42559.431203703702</v>
      </c>
      <c r="T3384" s="8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7"/>
        <v>111.71428571428572</v>
      </c>
      <c r="P3385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8">
        <f t="shared" si="315"/>
        <v>42524.782638888893</v>
      </c>
      <c r="T3385" s="8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7"/>
        <v>100.01100000000001</v>
      </c>
      <c r="P338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8">
        <f t="shared" si="315"/>
        <v>42292.087592592594</v>
      </c>
      <c r="T3386" s="8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7"/>
        <v>100</v>
      </c>
      <c r="P338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8">
        <f t="shared" si="315"/>
        <v>41953.8675</v>
      </c>
      <c r="T3387" s="8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7"/>
        <v>105</v>
      </c>
      <c r="P3388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8">
        <f t="shared" si="315"/>
        <v>41946.644745370373</v>
      </c>
      <c r="T3388" s="8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7"/>
        <v>116.86666666666667</v>
      </c>
      <c r="P3389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8">
        <f t="shared" si="315"/>
        <v>41947.762592592589</v>
      </c>
      <c r="T3389" s="8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7"/>
        <v>103.8</v>
      </c>
      <c r="P3390">
        <f t="shared" si="312"/>
        <v>34.6</v>
      </c>
      <c r="Q3390" t="str">
        <f t="shared" si="313"/>
        <v>theater</v>
      </c>
      <c r="R3390" t="str">
        <f t="shared" si="314"/>
        <v>plays</v>
      </c>
      <c r="S3390" s="8">
        <f t="shared" si="315"/>
        <v>42143.461122685185</v>
      </c>
      <c r="T3390" s="8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7"/>
        <v>114.5</v>
      </c>
      <c r="P3391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8">
        <f t="shared" si="315"/>
        <v>42494.563449074078</v>
      </c>
      <c r="T3391" s="8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7"/>
        <v>102.4</v>
      </c>
      <c r="P3392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8">
        <f t="shared" si="315"/>
        <v>41815.774826388886</v>
      </c>
      <c r="T3392" s="8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7"/>
        <v>223</v>
      </c>
      <c r="P3393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8">
        <f t="shared" si="315"/>
        <v>41830.545694444445</v>
      </c>
      <c r="T3393" s="8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7"/>
        <v>100</v>
      </c>
      <c r="P3394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8">
        <f t="shared" si="315"/>
        <v>42446.845543981486</v>
      </c>
      <c r="T3394" s="8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7"/>
        <v>105.80000000000001</v>
      </c>
      <c r="P3395">
        <f t="shared" ref="P3395:P3458" si="318">E3395/L3395</f>
        <v>36.06818181818182</v>
      </c>
      <c r="Q3395" t="str">
        <f t="shared" ref="Q3395:Q3458" si="319">LEFT(N3395, SEARCH("/",N3395,1)-1)</f>
        <v>theater</v>
      </c>
      <c r="R3395" t="str">
        <f t="shared" ref="R3395:R3458" si="320">RIGHT(N3395,LEN(N3395)-FIND("/",N3395))</f>
        <v>plays</v>
      </c>
      <c r="S3395" s="8">
        <f t="shared" ref="S3395:S3458" si="321">(((J3395/60)/60)/24)+DATE(1970,1,1)</f>
        <v>41923.921643518523</v>
      </c>
      <c r="T3395" s="8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7"/>
        <v>142.36363636363635</v>
      </c>
      <c r="P3396">
        <f t="shared" si="318"/>
        <v>29</v>
      </c>
      <c r="Q3396" t="str">
        <f t="shared" si="319"/>
        <v>theater</v>
      </c>
      <c r="R3396" t="str">
        <f t="shared" si="320"/>
        <v>plays</v>
      </c>
      <c r="S3396" s="8">
        <f t="shared" si="321"/>
        <v>41817.59542824074</v>
      </c>
      <c r="T3396" s="8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ref="O3397:O3460" si="323">E3397/D3397*100</f>
        <v>184</v>
      </c>
      <c r="P339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8">
        <f t="shared" si="321"/>
        <v>42140.712314814817</v>
      </c>
      <c r="T3397" s="8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3"/>
        <v>104.33333333333333</v>
      </c>
      <c r="P3398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8">
        <f t="shared" si="321"/>
        <v>41764.44663194444</v>
      </c>
      <c r="T3398" s="8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3"/>
        <v>112.00000000000001</v>
      </c>
      <c r="P3399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8">
        <f t="shared" si="321"/>
        <v>42378.478344907402</v>
      </c>
      <c r="T3399" s="8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3"/>
        <v>111.07499999999999</v>
      </c>
      <c r="P3400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8">
        <f t="shared" si="321"/>
        <v>41941.75203703704</v>
      </c>
      <c r="T3400" s="8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3"/>
        <v>103.75000000000001</v>
      </c>
      <c r="P3401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8">
        <f t="shared" si="321"/>
        <v>42026.920428240745</v>
      </c>
      <c r="T3401" s="8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3"/>
        <v>100.41</v>
      </c>
      <c r="P3402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8">
        <f t="shared" si="321"/>
        <v>41834.953865740739</v>
      </c>
      <c r="T3402" s="8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3"/>
        <v>101.86206896551724</v>
      </c>
      <c r="P3403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8">
        <f t="shared" si="321"/>
        <v>42193.723912037036</v>
      </c>
      <c r="T3403" s="8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3"/>
        <v>109.76666666666665</v>
      </c>
      <c r="P3404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8">
        <f t="shared" si="321"/>
        <v>42290.61855324074</v>
      </c>
      <c r="T3404" s="8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3"/>
        <v>100</v>
      </c>
      <c r="P3405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8">
        <f t="shared" si="321"/>
        <v>42150.462083333332</v>
      </c>
      <c r="T3405" s="8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3"/>
        <v>122</v>
      </c>
      <c r="P340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8">
        <f t="shared" si="321"/>
        <v>42152.503495370373</v>
      </c>
      <c r="T3406" s="8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3"/>
        <v>137.57142857142856</v>
      </c>
      <c r="P340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8">
        <f t="shared" si="321"/>
        <v>42410.017199074078</v>
      </c>
      <c r="T3407" s="8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3"/>
        <v>100.31000000000002</v>
      </c>
      <c r="P3408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8">
        <f t="shared" si="321"/>
        <v>41791.492777777778</v>
      </c>
      <c r="T3408" s="8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3"/>
        <v>107.1</v>
      </c>
      <c r="P3409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8">
        <f t="shared" si="321"/>
        <v>41796.422326388885</v>
      </c>
      <c r="T3409" s="8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3"/>
        <v>211</v>
      </c>
      <c r="P3410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8">
        <f t="shared" si="321"/>
        <v>41808.991944444446</v>
      </c>
      <c r="T3410" s="8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3"/>
        <v>123.6</v>
      </c>
      <c r="P3411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8">
        <f t="shared" si="321"/>
        <v>42544.814328703709</v>
      </c>
      <c r="T3411" s="8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3"/>
        <v>108.5</v>
      </c>
      <c r="P3412">
        <f t="shared" si="318"/>
        <v>81.375</v>
      </c>
      <c r="Q3412" t="str">
        <f t="shared" si="319"/>
        <v>theater</v>
      </c>
      <c r="R3412" t="str">
        <f t="shared" si="320"/>
        <v>plays</v>
      </c>
      <c r="S3412" s="8">
        <f t="shared" si="321"/>
        <v>42500.041550925926</v>
      </c>
      <c r="T3412" s="8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3"/>
        <v>103.56666666666668</v>
      </c>
      <c r="P3413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8">
        <f t="shared" si="321"/>
        <v>42265.022824074069</v>
      </c>
      <c r="T3413" s="8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3"/>
        <v>100</v>
      </c>
      <c r="P3414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8">
        <f t="shared" si="321"/>
        <v>41879.959050925929</v>
      </c>
      <c r="T3414" s="8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3"/>
        <v>130</v>
      </c>
      <c r="P3415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8">
        <f t="shared" si="321"/>
        <v>42053.733078703706</v>
      </c>
      <c r="T3415" s="8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3"/>
        <v>103.49999999999999</v>
      </c>
      <c r="P341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8">
        <f t="shared" si="321"/>
        <v>42675.832465277781</v>
      </c>
      <c r="T3416" s="8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3"/>
        <v>100</v>
      </c>
      <c r="P341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8">
        <f t="shared" si="321"/>
        <v>42467.144166666665</v>
      </c>
      <c r="T3417" s="8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3"/>
        <v>119.6</v>
      </c>
      <c r="P3418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8">
        <f t="shared" si="321"/>
        <v>42089.412557870368</v>
      </c>
      <c r="T3418" s="8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3"/>
        <v>100.00058823529412</v>
      </c>
      <c r="P3419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8">
        <f t="shared" si="321"/>
        <v>41894.91375</v>
      </c>
      <c r="T3419" s="8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3"/>
        <v>100.875</v>
      </c>
      <c r="P3420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8">
        <f t="shared" si="321"/>
        <v>41752.83457175926</v>
      </c>
      <c r="T3420" s="8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3"/>
        <v>106.54545454545455</v>
      </c>
      <c r="P3421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8">
        <f t="shared" si="321"/>
        <v>42448.821585648147</v>
      </c>
      <c r="T3421" s="8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3"/>
        <v>138</v>
      </c>
      <c r="P3422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8">
        <f t="shared" si="321"/>
        <v>42405.090300925927</v>
      </c>
      <c r="T3422" s="8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3"/>
        <v>101.15</v>
      </c>
      <c r="P3423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8">
        <f t="shared" si="321"/>
        <v>42037.791238425925</v>
      </c>
      <c r="T3423" s="8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3"/>
        <v>109.1</v>
      </c>
      <c r="P3424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8">
        <f t="shared" si="321"/>
        <v>42323.562222222223</v>
      </c>
      <c r="T3424" s="8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3"/>
        <v>140</v>
      </c>
      <c r="P3425">
        <f t="shared" si="318"/>
        <v>35</v>
      </c>
      <c r="Q3425" t="str">
        <f t="shared" si="319"/>
        <v>theater</v>
      </c>
      <c r="R3425" t="str">
        <f t="shared" si="320"/>
        <v>plays</v>
      </c>
      <c r="S3425" s="8">
        <f t="shared" si="321"/>
        <v>42088.911354166667</v>
      </c>
      <c r="T3425" s="8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3"/>
        <v>103.58333333333334</v>
      </c>
      <c r="P342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8">
        <f t="shared" si="321"/>
        <v>42018.676898148144</v>
      </c>
      <c r="T3426" s="8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3"/>
        <v>102.97033333333331</v>
      </c>
      <c r="P342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8">
        <f t="shared" si="321"/>
        <v>41884.617314814815</v>
      </c>
      <c r="T3427" s="8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3"/>
        <v>108.13333333333333</v>
      </c>
      <c r="P3428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8">
        <f t="shared" si="321"/>
        <v>41884.056747685187</v>
      </c>
      <c r="T3428" s="8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3"/>
        <v>100</v>
      </c>
      <c r="P3429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8">
        <f t="shared" si="321"/>
        <v>41792.645277777774</v>
      </c>
      <c r="T3429" s="8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3"/>
        <v>102.75000000000001</v>
      </c>
      <c r="P3430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8">
        <f t="shared" si="321"/>
        <v>42038.720451388886</v>
      </c>
      <c r="T3430" s="8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3"/>
        <v>130</v>
      </c>
      <c r="P3431">
        <f t="shared" si="318"/>
        <v>16.25</v>
      </c>
      <c r="Q3431" t="str">
        <f t="shared" si="319"/>
        <v>theater</v>
      </c>
      <c r="R3431" t="str">
        <f t="shared" si="320"/>
        <v>plays</v>
      </c>
      <c r="S3431" s="8">
        <f t="shared" si="321"/>
        <v>42662.021539351852</v>
      </c>
      <c r="T3431" s="8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3"/>
        <v>108.54949999999999</v>
      </c>
      <c r="P3432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8">
        <f t="shared" si="321"/>
        <v>41820.945613425924</v>
      </c>
      <c r="T3432" s="8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3"/>
        <v>100</v>
      </c>
      <c r="P3433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8">
        <f t="shared" si="321"/>
        <v>41839.730937500004</v>
      </c>
      <c r="T3433" s="8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3"/>
        <v>109.65</v>
      </c>
      <c r="P3434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8">
        <f t="shared" si="321"/>
        <v>42380.581180555557</v>
      </c>
      <c r="T3434" s="8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3"/>
        <v>100.26315789473684</v>
      </c>
      <c r="P3435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8">
        <f t="shared" si="321"/>
        <v>41776.063136574077</v>
      </c>
      <c r="T3435" s="8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3"/>
        <v>105.55000000000001</v>
      </c>
      <c r="P343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8">
        <f t="shared" si="321"/>
        <v>41800.380428240744</v>
      </c>
      <c r="T3436" s="8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3"/>
        <v>112.00000000000001</v>
      </c>
      <c r="P343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8">
        <f t="shared" si="321"/>
        <v>42572.61681712963</v>
      </c>
      <c r="T3437" s="8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3"/>
        <v>105.89999999999999</v>
      </c>
      <c r="P3438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8">
        <f t="shared" si="321"/>
        <v>41851.541585648149</v>
      </c>
      <c r="T3438" s="8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3"/>
        <v>101</v>
      </c>
      <c r="P3439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8">
        <f t="shared" si="321"/>
        <v>42205.710879629631</v>
      </c>
      <c r="T3439" s="8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3"/>
        <v>104.2</v>
      </c>
      <c r="P3440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8">
        <f t="shared" si="321"/>
        <v>42100.927858796291</v>
      </c>
      <c r="T3440" s="8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3"/>
        <v>134.67833333333334</v>
      </c>
      <c r="P3441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8">
        <f t="shared" si="321"/>
        <v>42374.911226851851</v>
      </c>
      <c r="T3441" s="8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3"/>
        <v>105.2184</v>
      </c>
      <c r="P3442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8">
        <f t="shared" si="321"/>
        <v>41809.12300925926</v>
      </c>
      <c r="T3442" s="8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3"/>
        <v>102.60000000000001</v>
      </c>
      <c r="P3443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8">
        <f t="shared" si="321"/>
        <v>42294.429641203707</v>
      </c>
      <c r="T3443" s="8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3"/>
        <v>100</v>
      </c>
      <c r="P3444">
        <f t="shared" si="318"/>
        <v>31.25</v>
      </c>
      <c r="Q3444" t="str">
        <f t="shared" si="319"/>
        <v>theater</v>
      </c>
      <c r="R3444" t="str">
        <f t="shared" si="320"/>
        <v>plays</v>
      </c>
      <c r="S3444" s="8">
        <f t="shared" si="321"/>
        <v>42124.841111111105</v>
      </c>
      <c r="T3444" s="8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3"/>
        <v>185.5</v>
      </c>
      <c r="P3445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8">
        <f t="shared" si="321"/>
        <v>41861.524837962963</v>
      </c>
      <c r="T3445" s="8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3"/>
        <v>289</v>
      </c>
      <c r="P3446">
        <f t="shared" si="318"/>
        <v>43.35</v>
      </c>
      <c r="Q3446" t="str">
        <f t="shared" si="319"/>
        <v>theater</v>
      </c>
      <c r="R3446" t="str">
        <f t="shared" si="320"/>
        <v>plays</v>
      </c>
      <c r="S3446" s="8">
        <f t="shared" si="321"/>
        <v>42521.291504629626</v>
      </c>
      <c r="T3446" s="8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3"/>
        <v>100</v>
      </c>
      <c r="P344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8">
        <f t="shared" si="321"/>
        <v>42272.530509259261</v>
      </c>
      <c r="T3447" s="8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3"/>
        <v>108.2</v>
      </c>
      <c r="P3448">
        <f t="shared" si="318"/>
        <v>43.28</v>
      </c>
      <c r="Q3448" t="str">
        <f t="shared" si="319"/>
        <v>theater</v>
      </c>
      <c r="R3448" t="str">
        <f t="shared" si="320"/>
        <v>plays</v>
      </c>
      <c r="S3448" s="8">
        <f t="shared" si="321"/>
        <v>42016.832465277781</v>
      </c>
      <c r="T3448" s="8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3"/>
        <v>107.80000000000001</v>
      </c>
      <c r="P3449">
        <f t="shared" si="318"/>
        <v>77</v>
      </c>
      <c r="Q3449" t="str">
        <f t="shared" si="319"/>
        <v>theater</v>
      </c>
      <c r="R3449" t="str">
        <f t="shared" si="320"/>
        <v>plays</v>
      </c>
      <c r="S3449" s="8">
        <f t="shared" si="321"/>
        <v>42402.889027777783</v>
      </c>
      <c r="T3449" s="8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3"/>
        <v>109.76190476190477</v>
      </c>
      <c r="P3450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8">
        <f t="shared" si="321"/>
        <v>41960.119085648148</v>
      </c>
      <c r="T3450" s="8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3"/>
        <v>170.625</v>
      </c>
      <c r="P3451">
        <f t="shared" si="318"/>
        <v>68.25</v>
      </c>
      <c r="Q3451" t="str">
        <f t="shared" si="319"/>
        <v>theater</v>
      </c>
      <c r="R3451" t="str">
        <f t="shared" si="320"/>
        <v>plays</v>
      </c>
      <c r="S3451" s="8">
        <f t="shared" si="321"/>
        <v>42532.052523148144</v>
      </c>
      <c r="T3451" s="8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3"/>
        <v>152</v>
      </c>
      <c r="P3452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8">
        <f t="shared" si="321"/>
        <v>42036.704525462963</v>
      </c>
      <c r="T3452" s="8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3"/>
        <v>101.23076923076924</v>
      </c>
      <c r="P3453">
        <f t="shared" si="318"/>
        <v>41.125</v>
      </c>
      <c r="Q3453" t="str">
        <f t="shared" si="319"/>
        <v>theater</v>
      </c>
      <c r="R3453" t="str">
        <f t="shared" si="320"/>
        <v>plays</v>
      </c>
      <c r="S3453" s="8">
        <f t="shared" si="321"/>
        <v>42088.723692129628</v>
      </c>
      <c r="T3453" s="8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3"/>
        <v>153.19999999999999</v>
      </c>
      <c r="P3454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8">
        <f t="shared" si="321"/>
        <v>41820.639189814814</v>
      </c>
      <c r="T3454" s="8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3"/>
        <v>128.33333333333334</v>
      </c>
      <c r="P3455">
        <f t="shared" si="318"/>
        <v>27.5</v>
      </c>
      <c r="Q3455" t="str">
        <f t="shared" si="319"/>
        <v>theater</v>
      </c>
      <c r="R3455" t="str">
        <f t="shared" si="320"/>
        <v>plays</v>
      </c>
      <c r="S3455" s="8">
        <f t="shared" si="321"/>
        <v>42535.97865740741</v>
      </c>
      <c r="T3455" s="8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3"/>
        <v>100.71428571428571</v>
      </c>
      <c r="P345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8">
        <f t="shared" si="321"/>
        <v>41821.698599537034</v>
      </c>
      <c r="T3456" s="8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3"/>
        <v>100.64999999999999</v>
      </c>
      <c r="P345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8">
        <f t="shared" si="321"/>
        <v>42626.7503125</v>
      </c>
      <c r="T3457" s="8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3"/>
        <v>191.3</v>
      </c>
      <c r="P3458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8">
        <f t="shared" si="321"/>
        <v>41821.205636574072</v>
      </c>
      <c r="T3458" s="8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3"/>
        <v>140.19999999999999</v>
      </c>
      <c r="P3459">
        <f t="shared" ref="P3459:P3522" si="324">E3459/L3459</f>
        <v>50.981818181818184</v>
      </c>
      <c r="Q3459" t="str">
        <f t="shared" ref="Q3459:Q3522" si="325">LEFT(N3459, SEARCH("/",N3459,1)-1)</f>
        <v>theater</v>
      </c>
      <c r="R3459" t="str">
        <f t="shared" ref="R3459:R3522" si="326">RIGHT(N3459,LEN(N3459)-FIND("/",N3459))</f>
        <v>plays</v>
      </c>
      <c r="S3459" s="8">
        <f t="shared" ref="S3459:S3522" si="327">(((J3459/60)/60)/24)+DATE(1970,1,1)</f>
        <v>42016.706678240742</v>
      </c>
      <c r="T3459" s="8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3"/>
        <v>124.33537832310839</v>
      </c>
      <c r="P3460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8">
        <f t="shared" si="327"/>
        <v>42011.202581018515</v>
      </c>
      <c r="T3460" s="8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ref="O3461:O3524" si="329">E3461/D3461*100</f>
        <v>126.2</v>
      </c>
      <c r="P3461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8">
        <f t="shared" si="327"/>
        <v>42480.479861111111</v>
      </c>
      <c r="T3461" s="8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9"/>
        <v>190</v>
      </c>
      <c r="P3462">
        <f t="shared" si="324"/>
        <v>50</v>
      </c>
      <c r="Q3462" t="str">
        <f t="shared" si="325"/>
        <v>theater</v>
      </c>
      <c r="R3462" t="str">
        <f t="shared" si="326"/>
        <v>plays</v>
      </c>
      <c r="S3462" s="8">
        <f t="shared" si="327"/>
        <v>41852.527222222219</v>
      </c>
      <c r="T3462" s="8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9"/>
        <v>139</v>
      </c>
      <c r="P3463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8">
        <f t="shared" si="327"/>
        <v>42643.632858796293</v>
      </c>
      <c r="T3463" s="8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9"/>
        <v>202</v>
      </c>
      <c r="P3464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8">
        <f t="shared" si="327"/>
        <v>42179.898472222223</v>
      </c>
      <c r="T3464" s="8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9"/>
        <v>103.38000000000001</v>
      </c>
      <c r="P3465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8">
        <f t="shared" si="327"/>
        <v>42612.918807870374</v>
      </c>
      <c r="T3465" s="8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9"/>
        <v>102.3236</v>
      </c>
      <c r="P346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8">
        <f t="shared" si="327"/>
        <v>42575.130057870367</v>
      </c>
      <c r="T3466" s="8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9"/>
        <v>103</v>
      </c>
      <c r="P346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8">
        <f t="shared" si="327"/>
        <v>42200.625833333332</v>
      </c>
      <c r="T3467" s="8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9"/>
        <v>127.14285714285714</v>
      </c>
      <c r="P3468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8">
        <f t="shared" si="327"/>
        <v>42420.019097222219</v>
      </c>
      <c r="T3468" s="8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9"/>
        <v>101</v>
      </c>
      <c r="P3469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8">
        <f t="shared" si="327"/>
        <v>42053.671666666662</v>
      </c>
      <c r="T3469" s="8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9"/>
        <v>121.78</v>
      </c>
      <c r="P3470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8">
        <f t="shared" si="327"/>
        <v>42605.765381944439</v>
      </c>
      <c r="T3470" s="8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9"/>
        <v>113.39285714285714</v>
      </c>
      <c r="P3471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8">
        <f t="shared" si="327"/>
        <v>42458.641724537039</v>
      </c>
      <c r="T3471" s="8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9"/>
        <v>150</v>
      </c>
      <c r="P3472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8">
        <f t="shared" si="327"/>
        <v>42529.022013888884</v>
      </c>
      <c r="T3472" s="8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9"/>
        <v>214.6</v>
      </c>
      <c r="P3473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8">
        <f t="shared" si="327"/>
        <v>41841.820486111108</v>
      </c>
      <c r="T3473" s="8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9"/>
        <v>102.05</v>
      </c>
      <c r="P3474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8">
        <f t="shared" si="327"/>
        <v>41928.170497685183</v>
      </c>
      <c r="T3474" s="8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9"/>
        <v>100</v>
      </c>
      <c r="P3475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8">
        <f t="shared" si="327"/>
        <v>42062.834444444445</v>
      </c>
      <c r="T3475" s="8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9"/>
        <v>101</v>
      </c>
      <c r="P347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8">
        <f t="shared" si="327"/>
        <v>42541.501516203702</v>
      </c>
      <c r="T3476" s="8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9"/>
        <v>113.33333333333333</v>
      </c>
      <c r="P3477">
        <f t="shared" si="324"/>
        <v>20</v>
      </c>
      <c r="Q3477" t="str">
        <f t="shared" si="325"/>
        <v>theater</v>
      </c>
      <c r="R3477" t="str">
        <f t="shared" si="326"/>
        <v>plays</v>
      </c>
      <c r="S3477" s="8">
        <f t="shared" si="327"/>
        <v>41918.880833333329</v>
      </c>
      <c r="T3477" s="8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9"/>
        <v>104</v>
      </c>
      <c r="P3478">
        <f t="shared" si="324"/>
        <v>52</v>
      </c>
      <c r="Q3478" t="str">
        <f t="shared" si="325"/>
        <v>theater</v>
      </c>
      <c r="R3478" t="str">
        <f t="shared" si="326"/>
        <v>plays</v>
      </c>
      <c r="S3478" s="8">
        <f t="shared" si="327"/>
        <v>41921.279976851853</v>
      </c>
      <c r="T3478" s="8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9"/>
        <v>115.33333333333333</v>
      </c>
      <c r="P3479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8">
        <f t="shared" si="327"/>
        <v>42128.736608796295</v>
      </c>
      <c r="T3479" s="8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9"/>
        <v>112.85000000000001</v>
      </c>
      <c r="P3480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8">
        <f t="shared" si="327"/>
        <v>42053.916921296302</v>
      </c>
      <c r="T3480" s="8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9"/>
        <v>127.86666666666666</v>
      </c>
      <c r="P3481">
        <f t="shared" si="324"/>
        <v>34.25</v>
      </c>
      <c r="Q3481" t="str">
        <f t="shared" si="325"/>
        <v>theater</v>
      </c>
      <c r="R3481" t="str">
        <f t="shared" si="326"/>
        <v>plays</v>
      </c>
      <c r="S3481" s="8">
        <f t="shared" si="327"/>
        <v>41781.855092592588</v>
      </c>
      <c r="T3481" s="8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9"/>
        <v>142.66666666666669</v>
      </c>
      <c r="P3482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8">
        <f t="shared" si="327"/>
        <v>42171.317442129628</v>
      </c>
      <c r="T3482" s="8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9"/>
        <v>118.8</v>
      </c>
      <c r="P3483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8">
        <f t="shared" si="327"/>
        <v>41989.24754629629</v>
      </c>
      <c r="T3483" s="8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9"/>
        <v>138.33333333333334</v>
      </c>
      <c r="P3484">
        <f t="shared" si="324"/>
        <v>51.875</v>
      </c>
      <c r="Q3484" t="str">
        <f t="shared" si="325"/>
        <v>theater</v>
      </c>
      <c r="R3484" t="str">
        <f t="shared" si="326"/>
        <v>plays</v>
      </c>
      <c r="S3484" s="8">
        <f t="shared" si="327"/>
        <v>41796.771597222221</v>
      </c>
      <c r="T3484" s="8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9"/>
        <v>159.9402985074627</v>
      </c>
      <c r="P3485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8">
        <f t="shared" si="327"/>
        <v>41793.668761574074</v>
      </c>
      <c r="T3485" s="8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9"/>
        <v>114.24000000000001</v>
      </c>
      <c r="P348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8">
        <f t="shared" si="327"/>
        <v>42506.760405092587</v>
      </c>
      <c r="T3486" s="8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9"/>
        <v>100.60606060606061</v>
      </c>
      <c r="P348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8">
        <f t="shared" si="327"/>
        <v>42372.693055555559</v>
      </c>
      <c r="T3487" s="8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9"/>
        <v>155.20000000000002</v>
      </c>
      <c r="P3488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8">
        <f t="shared" si="327"/>
        <v>42126.87501157407</v>
      </c>
      <c r="T3488" s="8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9"/>
        <v>127.75000000000001</v>
      </c>
      <c r="P3489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8">
        <f t="shared" si="327"/>
        <v>42149.940416666665</v>
      </c>
      <c r="T3489" s="8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9"/>
        <v>121.2</v>
      </c>
      <c r="P3490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8">
        <f t="shared" si="327"/>
        <v>42087.768055555556</v>
      </c>
      <c r="T3490" s="8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9"/>
        <v>112.7</v>
      </c>
      <c r="P3491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8">
        <f t="shared" si="327"/>
        <v>41753.635775462964</v>
      </c>
      <c r="T3491" s="8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9"/>
        <v>127.49999999999999</v>
      </c>
      <c r="P3492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8">
        <f t="shared" si="327"/>
        <v>42443.802361111113</v>
      </c>
      <c r="T3492" s="8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9"/>
        <v>158.20000000000002</v>
      </c>
      <c r="P3493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8">
        <f t="shared" si="327"/>
        <v>42121.249814814815</v>
      </c>
      <c r="T3493" s="8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9"/>
        <v>105.26894736842105</v>
      </c>
      <c r="P3494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8">
        <f t="shared" si="327"/>
        <v>42268.009224537032</v>
      </c>
      <c r="T3494" s="8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9"/>
        <v>100</v>
      </c>
      <c r="P3495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8">
        <f t="shared" si="327"/>
        <v>41848.866157407407</v>
      </c>
      <c r="T3495" s="8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9"/>
        <v>100</v>
      </c>
      <c r="P349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8">
        <f t="shared" si="327"/>
        <v>42689.214988425927</v>
      </c>
      <c r="T3496" s="8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9"/>
        <v>106.86</v>
      </c>
      <c r="P349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8">
        <f t="shared" si="327"/>
        <v>41915.762835648151</v>
      </c>
      <c r="T3497" s="8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9"/>
        <v>124.4</v>
      </c>
      <c r="P3498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8">
        <f t="shared" si="327"/>
        <v>42584.846828703703</v>
      </c>
      <c r="T3498" s="8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9"/>
        <v>108.70406189555126</v>
      </c>
      <c r="P3499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8">
        <f t="shared" si="327"/>
        <v>42511.741944444439</v>
      </c>
      <c r="T3499" s="8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9"/>
        <v>102.42424242424242</v>
      </c>
      <c r="P3500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8">
        <f t="shared" si="327"/>
        <v>42459.15861111111</v>
      </c>
      <c r="T3500" s="8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9"/>
        <v>105.5</v>
      </c>
      <c r="P3501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8">
        <f t="shared" si="327"/>
        <v>42132.036168981482</v>
      </c>
      <c r="T3501" s="8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9"/>
        <v>106.3</v>
      </c>
      <c r="P3502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8">
        <f t="shared" si="327"/>
        <v>42419.91942129629</v>
      </c>
      <c r="T3502" s="8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9"/>
        <v>100.66666666666666</v>
      </c>
      <c r="P3503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8">
        <f t="shared" si="327"/>
        <v>42233.763831018514</v>
      </c>
      <c r="T3503" s="8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9"/>
        <v>105.4</v>
      </c>
      <c r="P3504">
        <f t="shared" si="324"/>
        <v>136</v>
      </c>
      <c r="Q3504" t="str">
        <f t="shared" si="325"/>
        <v>theater</v>
      </c>
      <c r="R3504" t="str">
        <f t="shared" si="326"/>
        <v>plays</v>
      </c>
      <c r="S3504" s="8">
        <f t="shared" si="327"/>
        <v>42430.839398148149</v>
      </c>
      <c r="T3504" s="8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9"/>
        <v>107.55999999999999</v>
      </c>
      <c r="P3505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8">
        <f t="shared" si="327"/>
        <v>42545.478333333333</v>
      </c>
      <c r="T3505" s="8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9"/>
        <v>100</v>
      </c>
      <c r="P3506">
        <f t="shared" si="324"/>
        <v>125</v>
      </c>
      <c r="Q3506" t="str">
        <f t="shared" si="325"/>
        <v>theater</v>
      </c>
      <c r="R3506" t="str">
        <f t="shared" si="326"/>
        <v>plays</v>
      </c>
      <c r="S3506" s="8">
        <f t="shared" si="327"/>
        <v>42297.748738425929</v>
      </c>
      <c r="T3506" s="8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9"/>
        <v>103.76</v>
      </c>
      <c r="P350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8">
        <f t="shared" si="327"/>
        <v>41760.935706018521</v>
      </c>
      <c r="T3507" s="8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9"/>
        <v>101.49999999999999</v>
      </c>
      <c r="P3508">
        <f t="shared" si="324"/>
        <v>105</v>
      </c>
      <c r="Q3508" t="str">
        <f t="shared" si="325"/>
        <v>theater</v>
      </c>
      <c r="R3508" t="str">
        <f t="shared" si="326"/>
        <v>plays</v>
      </c>
      <c r="S3508" s="8">
        <f t="shared" si="327"/>
        <v>41829.734259259261</v>
      </c>
      <c r="T3508" s="8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9"/>
        <v>104.4</v>
      </c>
      <c r="P3509">
        <f t="shared" si="324"/>
        <v>145</v>
      </c>
      <c r="Q3509" t="str">
        <f t="shared" si="325"/>
        <v>theater</v>
      </c>
      <c r="R3509" t="str">
        <f t="shared" si="326"/>
        <v>plays</v>
      </c>
      <c r="S3509" s="8">
        <f t="shared" si="327"/>
        <v>42491.92288194444</v>
      </c>
      <c r="T3509" s="8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9"/>
        <v>180</v>
      </c>
      <c r="P3510">
        <f t="shared" si="324"/>
        <v>12</v>
      </c>
      <c r="Q3510" t="str">
        <f t="shared" si="325"/>
        <v>theater</v>
      </c>
      <c r="R3510" t="str">
        <f t="shared" si="326"/>
        <v>plays</v>
      </c>
      <c r="S3510" s="8">
        <f t="shared" si="327"/>
        <v>42477.729780092588</v>
      </c>
      <c r="T3510" s="8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9"/>
        <v>106.33333333333333</v>
      </c>
      <c r="P3511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8">
        <f t="shared" si="327"/>
        <v>41950.859560185185</v>
      </c>
      <c r="T3511" s="8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9"/>
        <v>100.55555555555556</v>
      </c>
      <c r="P3512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8">
        <f t="shared" si="327"/>
        <v>41802.62090277778</v>
      </c>
      <c r="T3512" s="8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9"/>
        <v>101.2</v>
      </c>
      <c r="P3513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8">
        <f t="shared" si="327"/>
        <v>41927.873784722222</v>
      </c>
      <c r="T3513" s="8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9"/>
        <v>100</v>
      </c>
      <c r="P3514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8">
        <f t="shared" si="327"/>
        <v>42057.536944444444</v>
      </c>
      <c r="T3514" s="8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9"/>
        <v>118.39285714285714</v>
      </c>
      <c r="P3515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8">
        <f t="shared" si="327"/>
        <v>41781.096203703702</v>
      </c>
      <c r="T3515" s="8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9"/>
        <v>110.00000000000001</v>
      </c>
      <c r="P3516">
        <f t="shared" si="324"/>
        <v>55</v>
      </c>
      <c r="Q3516" t="str">
        <f t="shared" si="325"/>
        <v>theater</v>
      </c>
      <c r="R3516" t="str">
        <f t="shared" si="326"/>
        <v>plays</v>
      </c>
      <c r="S3516" s="8">
        <f t="shared" si="327"/>
        <v>42020.846666666665</v>
      </c>
      <c r="T3516" s="8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9"/>
        <v>102.66666666666666</v>
      </c>
      <c r="P351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8">
        <f t="shared" si="327"/>
        <v>42125.772812499999</v>
      </c>
      <c r="T3517" s="8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9"/>
        <v>100</v>
      </c>
      <c r="P3518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8">
        <f t="shared" si="327"/>
        <v>41856.010069444441</v>
      </c>
      <c r="T3518" s="8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9"/>
        <v>100</v>
      </c>
      <c r="P3519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8">
        <f t="shared" si="327"/>
        <v>41794.817523148151</v>
      </c>
      <c r="T3519" s="8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9"/>
        <v>110.04599999999999</v>
      </c>
      <c r="P3520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8">
        <f t="shared" si="327"/>
        <v>41893.783553240741</v>
      </c>
      <c r="T3520" s="8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9"/>
        <v>101.35000000000001</v>
      </c>
      <c r="P3521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8">
        <f t="shared" si="327"/>
        <v>42037.598958333328</v>
      </c>
      <c r="T3521" s="8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9"/>
        <v>100.75</v>
      </c>
      <c r="P3522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8">
        <f t="shared" si="327"/>
        <v>42227.824212962965</v>
      </c>
      <c r="T3522" s="8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29"/>
        <v>169.42857142857144</v>
      </c>
      <c r="P3523">
        <f t="shared" ref="P3523:P3586" si="330">E3523/L3523</f>
        <v>45.615384615384613</v>
      </c>
      <c r="Q3523" t="str">
        <f t="shared" ref="Q3523:Q3586" si="331">LEFT(N3523, SEARCH("/",N3523,1)-1)</f>
        <v>theater</v>
      </c>
      <c r="R3523" t="str">
        <f t="shared" ref="R3523:R3586" si="332">RIGHT(N3523,LEN(N3523)-FIND("/",N3523))</f>
        <v>plays</v>
      </c>
      <c r="S3523" s="8">
        <f t="shared" ref="S3523:S3586" si="333">(((J3523/60)/60)/24)+DATE(1970,1,1)</f>
        <v>41881.361342592594</v>
      </c>
      <c r="T3523" s="8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29"/>
        <v>100</v>
      </c>
      <c r="P3524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8">
        <f t="shared" si="333"/>
        <v>42234.789884259255</v>
      </c>
      <c r="T3524" s="8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ref="O3525:O3588" si="335">E3525/D3525*100</f>
        <v>113.65</v>
      </c>
      <c r="P3525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8">
        <f t="shared" si="333"/>
        <v>42581.397546296299</v>
      </c>
      <c r="T3525" s="8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5"/>
        <v>101.56</v>
      </c>
      <c r="P352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8">
        <f t="shared" si="333"/>
        <v>41880.76357638889</v>
      </c>
      <c r="T3526" s="8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5"/>
        <v>106</v>
      </c>
      <c r="P352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8">
        <f t="shared" si="333"/>
        <v>42214.6956712963</v>
      </c>
      <c r="T3527" s="8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5"/>
        <v>102</v>
      </c>
      <c r="P3528">
        <f t="shared" si="330"/>
        <v>99</v>
      </c>
      <c r="Q3528" t="str">
        <f t="shared" si="331"/>
        <v>theater</v>
      </c>
      <c r="R3528" t="str">
        <f t="shared" si="332"/>
        <v>plays</v>
      </c>
      <c r="S3528" s="8">
        <f t="shared" si="333"/>
        <v>42460.335312499999</v>
      </c>
      <c r="T3528" s="8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5"/>
        <v>116.91666666666667</v>
      </c>
      <c r="P3529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8">
        <f t="shared" si="333"/>
        <v>42167.023206018523</v>
      </c>
      <c r="T3529" s="8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5"/>
        <v>101.15151515151514</v>
      </c>
      <c r="P3530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8">
        <f t="shared" si="333"/>
        <v>42733.50136574074</v>
      </c>
      <c r="T3530" s="8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5"/>
        <v>132</v>
      </c>
      <c r="P3531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8">
        <f t="shared" si="333"/>
        <v>42177.761782407411</v>
      </c>
      <c r="T3531" s="8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5"/>
        <v>100</v>
      </c>
      <c r="P3532">
        <f t="shared" si="330"/>
        <v>125</v>
      </c>
      <c r="Q3532" t="str">
        <f t="shared" si="331"/>
        <v>theater</v>
      </c>
      <c r="R3532" t="str">
        <f t="shared" si="332"/>
        <v>plays</v>
      </c>
      <c r="S3532" s="8">
        <f t="shared" si="333"/>
        <v>42442.623344907406</v>
      </c>
      <c r="T3532" s="8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5"/>
        <v>128</v>
      </c>
      <c r="P3533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8">
        <f t="shared" si="333"/>
        <v>42521.654328703706</v>
      </c>
      <c r="T3533" s="8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5"/>
        <v>118.95833333333334</v>
      </c>
      <c r="P3534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8">
        <f t="shared" si="333"/>
        <v>41884.599849537037</v>
      </c>
      <c r="T3534" s="8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5"/>
        <v>126.2</v>
      </c>
      <c r="P3535">
        <f t="shared" si="330"/>
        <v>78.875</v>
      </c>
      <c r="Q3535" t="str">
        <f t="shared" si="331"/>
        <v>theater</v>
      </c>
      <c r="R3535" t="str">
        <f t="shared" si="332"/>
        <v>plays</v>
      </c>
      <c r="S3535" s="8">
        <f t="shared" si="333"/>
        <v>42289.761192129634</v>
      </c>
      <c r="T3535" s="8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5"/>
        <v>156.20000000000002</v>
      </c>
      <c r="P353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8">
        <f t="shared" si="333"/>
        <v>42243.6252662037</v>
      </c>
      <c r="T3536" s="8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5"/>
        <v>103.15</v>
      </c>
      <c r="P353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8">
        <f t="shared" si="333"/>
        <v>42248.640162037031</v>
      </c>
      <c r="T3537" s="8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5"/>
        <v>153.33333333333334</v>
      </c>
      <c r="P3538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8">
        <f t="shared" si="333"/>
        <v>42328.727141203708</v>
      </c>
      <c r="T3538" s="8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5"/>
        <v>180.44444444444446</v>
      </c>
      <c r="P3539">
        <f t="shared" si="330"/>
        <v>43.5</v>
      </c>
      <c r="Q3539" t="str">
        <f t="shared" si="331"/>
        <v>theater</v>
      </c>
      <c r="R3539" t="str">
        <f t="shared" si="332"/>
        <v>plays</v>
      </c>
      <c r="S3539" s="8">
        <f t="shared" si="333"/>
        <v>41923.354351851849</v>
      </c>
      <c r="T3539" s="8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5"/>
        <v>128.44999999999999</v>
      </c>
      <c r="P3540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8">
        <f t="shared" si="333"/>
        <v>42571.420601851853</v>
      </c>
      <c r="T3540" s="8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5"/>
        <v>119.66666666666667</v>
      </c>
      <c r="P3541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8">
        <f t="shared" si="333"/>
        <v>42600.756041666667</v>
      </c>
      <c r="T3541" s="8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5"/>
        <v>123</v>
      </c>
      <c r="P3542">
        <f t="shared" si="330"/>
        <v>46.125</v>
      </c>
      <c r="Q3542" t="str">
        <f t="shared" si="331"/>
        <v>theater</v>
      </c>
      <c r="R3542" t="str">
        <f t="shared" si="332"/>
        <v>plays</v>
      </c>
      <c r="S3542" s="8">
        <f t="shared" si="333"/>
        <v>42517.003368055557</v>
      </c>
      <c r="T3542" s="8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5"/>
        <v>105</v>
      </c>
      <c r="P3543">
        <f t="shared" si="330"/>
        <v>39.375</v>
      </c>
      <c r="Q3543" t="str">
        <f t="shared" si="331"/>
        <v>theater</v>
      </c>
      <c r="R3543" t="str">
        <f t="shared" si="332"/>
        <v>plays</v>
      </c>
      <c r="S3543" s="8">
        <f t="shared" si="333"/>
        <v>42222.730034722219</v>
      </c>
      <c r="T3543" s="8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5"/>
        <v>102.23636363636363</v>
      </c>
      <c r="P3544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8">
        <f t="shared" si="333"/>
        <v>41829.599791666667</v>
      </c>
      <c r="T3544" s="8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5"/>
        <v>104.66666666666666</v>
      </c>
      <c r="P3545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8">
        <f t="shared" si="333"/>
        <v>42150.755312499998</v>
      </c>
      <c r="T3545" s="8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5"/>
        <v>100</v>
      </c>
      <c r="P354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8">
        <f t="shared" si="333"/>
        <v>42040.831678240742</v>
      </c>
      <c r="T3546" s="8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5"/>
        <v>100.4</v>
      </c>
      <c r="P354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8">
        <f t="shared" si="333"/>
        <v>42075.807395833333</v>
      </c>
      <c r="T3547" s="8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5"/>
        <v>102.27272727272727</v>
      </c>
      <c r="P3548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8">
        <f t="shared" si="333"/>
        <v>42073.660694444443</v>
      </c>
      <c r="T3548" s="8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5"/>
        <v>114.40928571428573</v>
      </c>
      <c r="P3549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8">
        <f t="shared" si="333"/>
        <v>42480.078715277778</v>
      </c>
      <c r="T3549" s="8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5"/>
        <v>101.9047619047619</v>
      </c>
      <c r="P3550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8">
        <f t="shared" si="333"/>
        <v>42411.942291666666</v>
      </c>
      <c r="T3550" s="8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5"/>
        <v>102</v>
      </c>
      <c r="P3551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8">
        <f t="shared" si="333"/>
        <v>42223.394363425927</v>
      </c>
      <c r="T3551" s="8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5"/>
        <v>104.80000000000001</v>
      </c>
      <c r="P3552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8">
        <f t="shared" si="333"/>
        <v>42462.893495370372</v>
      </c>
      <c r="T3552" s="8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5"/>
        <v>101.83333333333333</v>
      </c>
      <c r="P3553">
        <f t="shared" si="330"/>
        <v>61.1</v>
      </c>
      <c r="Q3553" t="str">
        <f t="shared" si="331"/>
        <v>theater</v>
      </c>
      <c r="R3553" t="str">
        <f t="shared" si="332"/>
        <v>plays</v>
      </c>
      <c r="S3553" s="8">
        <f t="shared" si="333"/>
        <v>41753.515856481477</v>
      </c>
      <c r="T3553" s="8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5"/>
        <v>100</v>
      </c>
      <c r="P3554">
        <f t="shared" si="330"/>
        <v>38.65</v>
      </c>
      <c r="Q3554" t="str">
        <f t="shared" si="331"/>
        <v>theater</v>
      </c>
      <c r="R3554" t="str">
        <f t="shared" si="332"/>
        <v>plays</v>
      </c>
      <c r="S3554" s="8">
        <f t="shared" si="333"/>
        <v>41788.587083333332</v>
      </c>
      <c r="T3554" s="8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5"/>
        <v>106.27272727272728</v>
      </c>
      <c r="P3555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8">
        <f t="shared" si="333"/>
        <v>42196.028703703705</v>
      </c>
      <c r="T3555" s="8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5"/>
        <v>113.42219999999999</v>
      </c>
      <c r="P355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8">
        <f t="shared" si="333"/>
        <v>42016.050451388888</v>
      </c>
      <c r="T3556" s="8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5"/>
        <v>100</v>
      </c>
      <c r="P355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8">
        <f t="shared" si="333"/>
        <v>42661.442060185189</v>
      </c>
      <c r="T3557" s="8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5"/>
        <v>100.45454545454547</v>
      </c>
      <c r="P3558">
        <f t="shared" si="330"/>
        <v>110.5</v>
      </c>
      <c r="Q3558" t="str">
        <f t="shared" si="331"/>
        <v>theater</v>
      </c>
      <c r="R3558" t="str">
        <f t="shared" si="332"/>
        <v>plays</v>
      </c>
      <c r="S3558" s="8">
        <f t="shared" si="333"/>
        <v>41808.649583333332</v>
      </c>
      <c r="T3558" s="8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5"/>
        <v>100.03599999999999</v>
      </c>
      <c r="P3559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8">
        <f t="shared" si="333"/>
        <v>41730.276747685188</v>
      </c>
      <c r="T3559" s="8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5"/>
        <v>144</v>
      </c>
      <c r="P3560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8">
        <f t="shared" si="333"/>
        <v>42139.816840277781</v>
      </c>
      <c r="T3560" s="8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5"/>
        <v>103.49999999999999</v>
      </c>
      <c r="P3561">
        <f t="shared" si="330"/>
        <v>43.125</v>
      </c>
      <c r="Q3561" t="str">
        <f t="shared" si="331"/>
        <v>theater</v>
      </c>
      <c r="R3561" t="str">
        <f t="shared" si="332"/>
        <v>plays</v>
      </c>
      <c r="S3561" s="8">
        <f t="shared" si="333"/>
        <v>42194.096157407403</v>
      </c>
      <c r="T3561" s="8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5"/>
        <v>108.43750000000001</v>
      </c>
      <c r="P3562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8">
        <f t="shared" si="333"/>
        <v>42115.889652777783</v>
      </c>
      <c r="T3562" s="8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5"/>
        <v>102.4</v>
      </c>
      <c r="P3563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8">
        <f t="shared" si="333"/>
        <v>42203.680300925931</v>
      </c>
      <c r="T3563" s="8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5"/>
        <v>148.88888888888889</v>
      </c>
      <c r="P3564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8">
        <f t="shared" si="333"/>
        <v>42433.761886574073</v>
      </c>
      <c r="T3564" s="8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5"/>
        <v>105.49000000000002</v>
      </c>
      <c r="P3565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8">
        <f t="shared" si="333"/>
        <v>42555.671944444446</v>
      </c>
      <c r="T3565" s="8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5"/>
        <v>100.49999999999999</v>
      </c>
      <c r="P356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8">
        <f t="shared" si="333"/>
        <v>42236.623252314821</v>
      </c>
      <c r="T3566" s="8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5"/>
        <v>130.55555555555557</v>
      </c>
      <c r="P356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8">
        <f t="shared" si="333"/>
        <v>41974.743148148147</v>
      </c>
      <c r="T3567" s="8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5"/>
        <v>104.75000000000001</v>
      </c>
      <c r="P3568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8">
        <f t="shared" si="333"/>
        <v>41997.507905092592</v>
      </c>
      <c r="T3568" s="8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5"/>
        <v>108.80000000000001</v>
      </c>
      <c r="P3569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8">
        <f t="shared" si="333"/>
        <v>42135.810694444444</v>
      </c>
      <c r="T3569" s="8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5"/>
        <v>111.00000000000001</v>
      </c>
      <c r="P3570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8">
        <f t="shared" si="333"/>
        <v>41869.740671296298</v>
      </c>
      <c r="T3570" s="8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5"/>
        <v>100.47999999999999</v>
      </c>
      <c r="P3571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8">
        <f t="shared" si="333"/>
        <v>41982.688611111109</v>
      </c>
      <c r="T3571" s="8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5"/>
        <v>114.35</v>
      </c>
      <c r="P3572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8">
        <f t="shared" si="333"/>
        <v>41976.331979166673</v>
      </c>
      <c r="T3572" s="8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5"/>
        <v>122.06666666666666</v>
      </c>
      <c r="P3573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8">
        <f t="shared" si="333"/>
        <v>41912.858946759261</v>
      </c>
      <c r="T3573" s="8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5"/>
        <v>100</v>
      </c>
      <c r="P3574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8">
        <f t="shared" si="333"/>
        <v>42146.570393518516</v>
      </c>
      <c r="T3574" s="8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5"/>
        <v>102.8</v>
      </c>
      <c r="P3575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8">
        <f t="shared" si="333"/>
        <v>41921.375532407408</v>
      </c>
      <c r="T3575" s="8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5"/>
        <v>106.12068965517241</v>
      </c>
      <c r="P357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8">
        <f t="shared" si="333"/>
        <v>41926.942685185182</v>
      </c>
      <c r="T3576" s="8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5"/>
        <v>101.33000000000001</v>
      </c>
      <c r="P357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8">
        <f t="shared" si="333"/>
        <v>42561.783877314811</v>
      </c>
      <c r="T3577" s="8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5"/>
        <v>100</v>
      </c>
      <c r="P3578">
        <f t="shared" si="330"/>
        <v>20</v>
      </c>
      <c r="Q3578" t="str">
        <f t="shared" si="331"/>
        <v>theater</v>
      </c>
      <c r="R3578" t="str">
        <f t="shared" si="332"/>
        <v>plays</v>
      </c>
      <c r="S3578" s="8">
        <f t="shared" si="333"/>
        <v>42649.54923611111</v>
      </c>
      <c r="T3578" s="8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5"/>
        <v>130</v>
      </c>
      <c r="P3579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8">
        <f t="shared" si="333"/>
        <v>42093.786840277782</v>
      </c>
      <c r="T3579" s="8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5"/>
        <v>100.01333333333334</v>
      </c>
      <c r="P3580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8">
        <f t="shared" si="333"/>
        <v>42460.733530092592</v>
      </c>
      <c r="T3580" s="8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5"/>
        <v>100</v>
      </c>
      <c r="P3581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8">
        <f t="shared" si="333"/>
        <v>42430.762222222227</v>
      </c>
      <c r="T3581" s="8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5"/>
        <v>113.88888888888889</v>
      </c>
      <c r="P3582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8">
        <f t="shared" si="333"/>
        <v>42026.176180555558</v>
      </c>
      <c r="T3582" s="8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5"/>
        <v>100</v>
      </c>
      <c r="P3583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8">
        <f t="shared" si="333"/>
        <v>41836.471180555556</v>
      </c>
      <c r="T3583" s="8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5"/>
        <v>287</v>
      </c>
      <c r="P3584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8">
        <f t="shared" si="333"/>
        <v>42451.095856481479</v>
      </c>
      <c r="T3584" s="8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5"/>
        <v>108.5</v>
      </c>
      <c r="P3585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8">
        <f t="shared" si="333"/>
        <v>42418.425983796296</v>
      </c>
      <c r="T3585" s="8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5"/>
        <v>115.5</v>
      </c>
      <c r="P3586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8">
        <f t="shared" si="333"/>
        <v>42168.316481481481</v>
      </c>
      <c r="T3586" s="8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5"/>
        <v>119.11764705882352</v>
      </c>
      <c r="P3587">
        <f t="shared" ref="P3587:P3650" si="336">E3587/L3587</f>
        <v>176.08695652173913</v>
      </c>
      <c r="Q3587" t="str">
        <f t="shared" ref="Q3587:Q3650" si="337">LEFT(N3587, SEARCH("/",N3587,1)-1)</f>
        <v>theater</v>
      </c>
      <c r="R3587" t="str">
        <f t="shared" ref="R3587:R3650" si="338">RIGHT(N3587,LEN(N3587)-FIND("/",N3587))</f>
        <v>plays</v>
      </c>
      <c r="S3587" s="8">
        <f t="shared" ref="S3587:S3650" si="339">(((J3587/60)/60)/24)+DATE(1970,1,1)</f>
        <v>41964.716319444444</v>
      </c>
      <c r="T3587" s="8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5"/>
        <v>109.42666666666668</v>
      </c>
      <c r="P3588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8">
        <f t="shared" si="339"/>
        <v>42576.697569444441</v>
      </c>
      <c r="T3588" s="8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ref="O3589:O3652" si="341">E3589/D3589*100</f>
        <v>126.6</v>
      </c>
      <c r="P3589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8">
        <f t="shared" si="339"/>
        <v>42503.539976851855</v>
      </c>
      <c r="T3589" s="8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1"/>
        <v>100.49999999999999</v>
      </c>
      <c r="P3590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8">
        <f t="shared" si="339"/>
        <v>42101.828819444447</v>
      </c>
      <c r="T3590" s="8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1"/>
        <v>127.49999999999999</v>
      </c>
      <c r="P3591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8">
        <f t="shared" si="339"/>
        <v>42125.647534722222</v>
      </c>
      <c r="T3591" s="8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1"/>
        <v>100.05999999999999</v>
      </c>
      <c r="P3592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8">
        <f t="shared" si="339"/>
        <v>41902.333726851852</v>
      </c>
      <c r="T3592" s="8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1"/>
        <v>175</v>
      </c>
      <c r="P3593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8">
        <f t="shared" si="339"/>
        <v>42003.948425925926</v>
      </c>
      <c r="T3593" s="8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1"/>
        <v>127.25</v>
      </c>
      <c r="P3594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8">
        <f t="shared" si="339"/>
        <v>41988.829942129625</v>
      </c>
      <c r="T3594" s="8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1"/>
        <v>110.63333333333334</v>
      </c>
      <c r="P3595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8">
        <f t="shared" si="339"/>
        <v>41974.898599537039</v>
      </c>
      <c r="T3595" s="8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1"/>
        <v>125.93749999999999</v>
      </c>
      <c r="P359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8">
        <f t="shared" si="339"/>
        <v>42592.066921296297</v>
      </c>
      <c r="T3596" s="8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1"/>
        <v>118.5</v>
      </c>
      <c r="P359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8">
        <f t="shared" si="339"/>
        <v>42050.008368055554</v>
      </c>
      <c r="T3597" s="8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1"/>
        <v>107.72727272727273</v>
      </c>
      <c r="P3598">
        <f t="shared" si="336"/>
        <v>79</v>
      </c>
      <c r="Q3598" t="str">
        <f t="shared" si="337"/>
        <v>theater</v>
      </c>
      <c r="R3598" t="str">
        <f t="shared" si="338"/>
        <v>plays</v>
      </c>
      <c r="S3598" s="8">
        <f t="shared" si="339"/>
        <v>41856.715069444443</v>
      </c>
      <c r="T3598" s="8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1"/>
        <v>102.60000000000001</v>
      </c>
      <c r="P3599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8">
        <f t="shared" si="339"/>
        <v>42417.585532407407</v>
      </c>
      <c r="T3599" s="8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1"/>
        <v>110.1</v>
      </c>
      <c r="P3600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8">
        <f t="shared" si="339"/>
        <v>41866.79886574074</v>
      </c>
      <c r="T3600" s="8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1"/>
        <v>202</v>
      </c>
      <c r="P3601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8">
        <f t="shared" si="339"/>
        <v>42220.79487268519</v>
      </c>
      <c r="T3601" s="8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1"/>
        <v>130</v>
      </c>
      <c r="P3602">
        <f t="shared" si="336"/>
        <v>3.25</v>
      </c>
      <c r="Q3602" t="str">
        <f t="shared" si="337"/>
        <v>theater</v>
      </c>
      <c r="R3602" t="str">
        <f t="shared" si="338"/>
        <v>plays</v>
      </c>
      <c r="S3602" s="8">
        <f t="shared" si="339"/>
        <v>42628.849120370374</v>
      </c>
      <c r="T3602" s="8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1"/>
        <v>104.35000000000001</v>
      </c>
      <c r="P3603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8">
        <f t="shared" si="339"/>
        <v>41990.99863425926</v>
      </c>
      <c r="T3603" s="8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1"/>
        <v>100.05</v>
      </c>
      <c r="P3604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8">
        <f t="shared" si="339"/>
        <v>42447.894432870366</v>
      </c>
      <c r="T3604" s="8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1"/>
        <v>170.66666666666669</v>
      </c>
      <c r="P3605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8">
        <f t="shared" si="339"/>
        <v>42283.864351851851</v>
      </c>
      <c r="T3605" s="8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1"/>
        <v>112.83333333333334</v>
      </c>
      <c r="P360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8">
        <f t="shared" si="339"/>
        <v>42483.015694444446</v>
      </c>
      <c r="T3606" s="8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1"/>
        <v>184</v>
      </c>
      <c r="P360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8">
        <f t="shared" si="339"/>
        <v>42383.793124999997</v>
      </c>
      <c r="T3607" s="8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1"/>
        <v>130.26666666666665</v>
      </c>
      <c r="P3608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8">
        <f t="shared" si="339"/>
        <v>42566.604826388888</v>
      </c>
      <c r="T3608" s="8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1"/>
        <v>105.45454545454544</v>
      </c>
      <c r="P3609">
        <f t="shared" si="336"/>
        <v>29</v>
      </c>
      <c r="Q3609" t="str">
        <f t="shared" si="337"/>
        <v>theater</v>
      </c>
      <c r="R3609" t="str">
        <f t="shared" si="338"/>
        <v>plays</v>
      </c>
      <c r="S3609" s="8">
        <f t="shared" si="339"/>
        <v>42338.963912037041</v>
      </c>
      <c r="T3609" s="8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1"/>
        <v>100</v>
      </c>
      <c r="P3610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8">
        <f t="shared" si="339"/>
        <v>42506.709375000006</v>
      </c>
      <c r="T3610" s="8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1"/>
        <v>153.31632653061226</v>
      </c>
      <c r="P3611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8">
        <f t="shared" si="339"/>
        <v>42429.991724537031</v>
      </c>
      <c r="T3611" s="8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1"/>
        <v>162.30000000000001</v>
      </c>
      <c r="P3612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8">
        <f t="shared" si="339"/>
        <v>42203.432129629626</v>
      </c>
      <c r="T3612" s="8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1"/>
        <v>136</v>
      </c>
      <c r="P3613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8">
        <f t="shared" si="339"/>
        <v>42072.370381944449</v>
      </c>
      <c r="T3613" s="8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1"/>
        <v>144.4</v>
      </c>
      <c r="P3614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8">
        <f t="shared" si="339"/>
        <v>41789.726979166669</v>
      </c>
      <c r="T3614" s="8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1"/>
        <v>100</v>
      </c>
      <c r="P3615">
        <f t="shared" si="336"/>
        <v>62.5</v>
      </c>
      <c r="Q3615" t="str">
        <f t="shared" si="337"/>
        <v>theater</v>
      </c>
      <c r="R3615" t="str">
        <f t="shared" si="338"/>
        <v>plays</v>
      </c>
      <c r="S3615" s="8">
        <f t="shared" si="339"/>
        <v>41788.58997685185</v>
      </c>
      <c r="T3615" s="8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1"/>
        <v>100.8</v>
      </c>
      <c r="P361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8">
        <f t="shared" si="339"/>
        <v>42144.041851851856</v>
      </c>
      <c r="T3616" s="8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1"/>
        <v>106.80000000000001</v>
      </c>
      <c r="P361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8">
        <f t="shared" si="339"/>
        <v>42318.593703703707</v>
      </c>
      <c r="T3617" s="8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1"/>
        <v>124.8</v>
      </c>
      <c r="P3618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8">
        <f t="shared" si="339"/>
        <v>42052.949814814812</v>
      </c>
      <c r="T3618" s="8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1"/>
        <v>118.91891891891892</v>
      </c>
      <c r="P3619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8">
        <f t="shared" si="339"/>
        <v>42779.610289351855</v>
      </c>
      <c r="T3619" s="8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1"/>
        <v>101</v>
      </c>
      <c r="P3620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8">
        <f t="shared" si="339"/>
        <v>42128.627893518518</v>
      </c>
      <c r="T3620" s="8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1"/>
        <v>112.99999999999999</v>
      </c>
      <c r="P3621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8">
        <f t="shared" si="339"/>
        <v>42661.132245370376</v>
      </c>
      <c r="T3621" s="8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1"/>
        <v>105.19047619047619</v>
      </c>
      <c r="P3622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8">
        <f t="shared" si="339"/>
        <v>42037.938206018516</v>
      </c>
      <c r="T3622" s="8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1"/>
        <v>109.73333333333332</v>
      </c>
      <c r="P3623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8">
        <f t="shared" si="339"/>
        <v>42619.935694444444</v>
      </c>
      <c r="T3623" s="8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1"/>
        <v>100.099</v>
      </c>
      <c r="P3624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8">
        <f t="shared" si="339"/>
        <v>41877.221886574072</v>
      </c>
      <c r="T3624" s="8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1"/>
        <v>120</v>
      </c>
      <c r="P3625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8">
        <f t="shared" si="339"/>
        <v>41828.736921296295</v>
      </c>
      <c r="T3625" s="8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1"/>
        <v>104.93333333333332</v>
      </c>
      <c r="P362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8">
        <f t="shared" si="339"/>
        <v>42545.774189814809</v>
      </c>
      <c r="T3626" s="8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1"/>
        <v>102.66666666666666</v>
      </c>
      <c r="P362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8">
        <f t="shared" si="339"/>
        <v>42157.652511574073</v>
      </c>
      <c r="T3627" s="8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1"/>
        <v>101.82500000000002</v>
      </c>
      <c r="P3628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8">
        <f t="shared" si="339"/>
        <v>41846.667326388888</v>
      </c>
      <c r="T3628" s="8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1"/>
        <v>100</v>
      </c>
      <c r="P3629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8">
        <f t="shared" si="339"/>
        <v>42460.741747685184</v>
      </c>
      <c r="T3629" s="8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1"/>
        <v>0</v>
      </c>
      <c r="P3630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8">
        <f t="shared" si="339"/>
        <v>42291.833287037036</v>
      </c>
      <c r="T3630" s="8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1"/>
        <v>1.9999999999999998E-4</v>
      </c>
      <c r="P3631">
        <f t="shared" si="336"/>
        <v>1</v>
      </c>
      <c r="Q3631" t="str">
        <f t="shared" si="337"/>
        <v>theater</v>
      </c>
      <c r="R3631" t="str">
        <f t="shared" si="338"/>
        <v>musical</v>
      </c>
      <c r="S3631" s="8">
        <f t="shared" si="339"/>
        <v>42437.094490740739</v>
      </c>
      <c r="T3631" s="8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1"/>
        <v>3.3333333333333333E-2</v>
      </c>
      <c r="P3632">
        <f t="shared" si="336"/>
        <v>1</v>
      </c>
      <c r="Q3632" t="str">
        <f t="shared" si="337"/>
        <v>theater</v>
      </c>
      <c r="R3632" t="str">
        <f t="shared" si="338"/>
        <v>musical</v>
      </c>
      <c r="S3632" s="8">
        <f t="shared" si="339"/>
        <v>41942.84710648148</v>
      </c>
      <c r="T3632" s="8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1"/>
        <v>51.023391812865491</v>
      </c>
      <c r="P3633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8">
        <f t="shared" si="339"/>
        <v>41880.753437499996</v>
      </c>
      <c r="T3633" s="8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1"/>
        <v>20</v>
      </c>
      <c r="P3634">
        <f t="shared" si="336"/>
        <v>100</v>
      </c>
      <c r="Q3634" t="str">
        <f t="shared" si="337"/>
        <v>theater</v>
      </c>
      <c r="R3634" t="str">
        <f t="shared" si="338"/>
        <v>musical</v>
      </c>
      <c r="S3634" s="8">
        <f t="shared" si="339"/>
        <v>41946.936909722222</v>
      </c>
      <c r="T3634" s="8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1"/>
        <v>35.24</v>
      </c>
      <c r="P3635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8">
        <f t="shared" si="339"/>
        <v>42649.623460648145</v>
      </c>
      <c r="T3635" s="8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1"/>
        <v>4.246666666666667</v>
      </c>
      <c r="P363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8">
        <f t="shared" si="339"/>
        <v>42701.166365740741</v>
      </c>
      <c r="T3636" s="8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1"/>
        <v>36.457142857142856</v>
      </c>
      <c r="P363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8">
        <f t="shared" si="339"/>
        <v>42450.88282407407</v>
      </c>
      <c r="T3637" s="8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1"/>
        <v>0</v>
      </c>
      <c r="P3638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8">
        <f t="shared" si="339"/>
        <v>42226.694780092599</v>
      </c>
      <c r="T3638" s="8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1"/>
        <v>30.866666666666664</v>
      </c>
      <c r="P3639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8">
        <f t="shared" si="339"/>
        <v>41975.700636574074</v>
      </c>
      <c r="T3639" s="8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1"/>
        <v>6.5454545454545459</v>
      </c>
      <c r="P3640">
        <f t="shared" si="336"/>
        <v>108</v>
      </c>
      <c r="Q3640" t="str">
        <f t="shared" si="337"/>
        <v>theater</v>
      </c>
      <c r="R3640" t="str">
        <f t="shared" si="338"/>
        <v>musical</v>
      </c>
      <c r="S3640" s="8">
        <f t="shared" si="339"/>
        <v>42053.672824074078</v>
      </c>
      <c r="T3640" s="8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1"/>
        <v>4.0000000000000001E-3</v>
      </c>
      <c r="P3641">
        <f t="shared" si="336"/>
        <v>1</v>
      </c>
      <c r="Q3641" t="str">
        <f t="shared" si="337"/>
        <v>theater</v>
      </c>
      <c r="R3641" t="str">
        <f t="shared" si="338"/>
        <v>musical</v>
      </c>
      <c r="S3641" s="8">
        <f t="shared" si="339"/>
        <v>42590.677152777775</v>
      </c>
      <c r="T3641" s="8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1"/>
        <v>5.5</v>
      </c>
      <c r="P3642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8">
        <f t="shared" si="339"/>
        <v>42104.781597222223</v>
      </c>
      <c r="T3642" s="8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1"/>
        <v>0</v>
      </c>
      <c r="P3643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8">
        <f t="shared" si="339"/>
        <v>41899.627071759263</v>
      </c>
      <c r="T3643" s="8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1"/>
        <v>2.1428571428571428</v>
      </c>
      <c r="P3644">
        <f t="shared" si="336"/>
        <v>7.5</v>
      </c>
      <c r="Q3644" t="str">
        <f t="shared" si="337"/>
        <v>theater</v>
      </c>
      <c r="R3644" t="str">
        <f t="shared" si="338"/>
        <v>musical</v>
      </c>
      <c r="S3644" s="8">
        <f t="shared" si="339"/>
        <v>42297.816284722227</v>
      </c>
      <c r="T3644" s="8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1"/>
        <v>0</v>
      </c>
      <c r="P3645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8">
        <f t="shared" si="339"/>
        <v>42285.143969907411</v>
      </c>
      <c r="T3645" s="8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1"/>
        <v>16.420000000000002</v>
      </c>
      <c r="P364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8">
        <f t="shared" si="339"/>
        <v>42409.241747685184</v>
      </c>
      <c r="T3646" s="8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1"/>
        <v>0.1</v>
      </c>
      <c r="P3647">
        <f t="shared" si="336"/>
        <v>1</v>
      </c>
      <c r="Q3647" t="str">
        <f t="shared" si="337"/>
        <v>theater</v>
      </c>
      <c r="R3647" t="str">
        <f t="shared" si="338"/>
        <v>musical</v>
      </c>
      <c r="S3647" s="8">
        <f t="shared" si="339"/>
        <v>42665.970347222217</v>
      </c>
      <c r="T3647" s="8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1"/>
        <v>4.8099999999999996</v>
      </c>
      <c r="P3648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8">
        <f t="shared" si="339"/>
        <v>42140.421319444446</v>
      </c>
      <c r="T3648" s="8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1"/>
        <v>6</v>
      </c>
      <c r="P3649">
        <f t="shared" si="336"/>
        <v>15</v>
      </c>
      <c r="Q3649" t="str">
        <f t="shared" si="337"/>
        <v>theater</v>
      </c>
      <c r="R3649" t="str">
        <f t="shared" si="338"/>
        <v>musical</v>
      </c>
      <c r="S3649" s="8">
        <f t="shared" si="339"/>
        <v>42598.749155092592</v>
      </c>
      <c r="T3649" s="8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1"/>
        <v>100.38249999999999</v>
      </c>
      <c r="P3650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8">
        <f t="shared" si="339"/>
        <v>41887.292187500003</v>
      </c>
      <c r="T3650" s="8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1"/>
        <v>104</v>
      </c>
      <c r="P3651">
        <f t="shared" ref="P3651:P3714" si="342">E3651/L3651</f>
        <v>97.5</v>
      </c>
      <c r="Q3651" t="str">
        <f t="shared" ref="Q3651:Q3714" si="343">LEFT(N3651, SEARCH("/",N3651,1)-1)</f>
        <v>theater</v>
      </c>
      <c r="R3651" t="str">
        <f t="shared" ref="R3651:R3714" si="344">RIGHT(N3651,LEN(N3651)-FIND("/",N3651))</f>
        <v>plays</v>
      </c>
      <c r="S3651" s="8">
        <f t="shared" ref="S3651:S3714" si="345">(((J3651/60)/60)/24)+DATE(1970,1,1)</f>
        <v>41780.712893518517</v>
      </c>
      <c r="T3651" s="8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1"/>
        <v>100</v>
      </c>
      <c r="P3652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8">
        <f t="shared" si="345"/>
        <v>42381.478981481487</v>
      </c>
      <c r="T3652" s="8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ref="O3653:O3716" si="347">E3653/D3653*100</f>
        <v>104</v>
      </c>
      <c r="P3653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8">
        <f t="shared" si="345"/>
        <v>41828.646319444444</v>
      </c>
      <c r="T3653" s="8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7"/>
        <v>250.66666666666669</v>
      </c>
      <c r="P3654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8">
        <f t="shared" si="345"/>
        <v>42596.644699074073</v>
      </c>
      <c r="T3654" s="8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7"/>
        <v>100.49999999999999</v>
      </c>
      <c r="P3655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8">
        <f t="shared" si="345"/>
        <v>42191.363506944443</v>
      </c>
      <c r="T3655" s="8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7"/>
        <v>174.4</v>
      </c>
      <c r="P365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8">
        <f t="shared" si="345"/>
        <v>42440.416504629626</v>
      </c>
      <c r="T3656" s="8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7"/>
        <v>116.26</v>
      </c>
      <c r="P365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8">
        <f t="shared" si="345"/>
        <v>42173.803217592591</v>
      </c>
      <c r="T3657" s="8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7"/>
        <v>105.82000000000001</v>
      </c>
      <c r="P3658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8">
        <f t="shared" si="345"/>
        <v>42737.910138888896</v>
      </c>
      <c r="T3658" s="8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7"/>
        <v>110.75</v>
      </c>
      <c r="P3659">
        <f t="shared" si="342"/>
        <v>110.75</v>
      </c>
      <c r="Q3659" t="str">
        <f t="shared" si="343"/>
        <v>theater</v>
      </c>
      <c r="R3659" t="str">
        <f t="shared" si="344"/>
        <v>plays</v>
      </c>
      <c r="S3659" s="8">
        <f t="shared" si="345"/>
        <v>42499.629849537043</v>
      </c>
      <c r="T3659" s="8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7"/>
        <v>100.66666666666666</v>
      </c>
      <c r="P3660">
        <f t="shared" si="342"/>
        <v>75.5</v>
      </c>
      <c r="Q3660" t="str">
        <f t="shared" si="343"/>
        <v>theater</v>
      </c>
      <c r="R3660" t="str">
        <f t="shared" si="344"/>
        <v>plays</v>
      </c>
      <c r="S3660" s="8">
        <f t="shared" si="345"/>
        <v>41775.858564814815</v>
      </c>
      <c r="T3660" s="8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7"/>
        <v>102.03333333333333</v>
      </c>
      <c r="P3661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8">
        <f t="shared" si="345"/>
        <v>42055.277199074073</v>
      </c>
      <c r="T3661" s="8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7"/>
        <v>100</v>
      </c>
      <c r="P3662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8">
        <f t="shared" si="345"/>
        <v>41971.881076388891</v>
      </c>
      <c r="T3662" s="8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7"/>
        <v>111.00000000000001</v>
      </c>
      <c r="P3663">
        <f t="shared" si="342"/>
        <v>92.5</v>
      </c>
      <c r="Q3663" t="str">
        <f t="shared" si="343"/>
        <v>theater</v>
      </c>
      <c r="R3663" t="str">
        <f t="shared" si="344"/>
        <v>plays</v>
      </c>
      <c r="S3663" s="8">
        <f t="shared" si="345"/>
        <v>42447.896666666667</v>
      </c>
      <c r="T3663" s="8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7"/>
        <v>101.42500000000001</v>
      </c>
      <c r="P3664">
        <f t="shared" si="342"/>
        <v>202.85</v>
      </c>
      <c r="Q3664" t="str">
        <f t="shared" si="343"/>
        <v>theater</v>
      </c>
      <c r="R3664" t="str">
        <f t="shared" si="344"/>
        <v>plays</v>
      </c>
      <c r="S3664" s="8">
        <f t="shared" si="345"/>
        <v>42064.220069444447</v>
      </c>
      <c r="T3664" s="8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7"/>
        <v>104</v>
      </c>
      <c r="P3665">
        <f t="shared" si="342"/>
        <v>26</v>
      </c>
      <c r="Q3665" t="str">
        <f t="shared" si="343"/>
        <v>theater</v>
      </c>
      <c r="R3665" t="str">
        <f t="shared" si="344"/>
        <v>plays</v>
      </c>
      <c r="S3665" s="8">
        <f t="shared" si="345"/>
        <v>42665.451736111107</v>
      </c>
      <c r="T3665" s="8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7"/>
        <v>109.375</v>
      </c>
      <c r="P366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8">
        <f t="shared" si="345"/>
        <v>42523.248715277776</v>
      </c>
      <c r="T3666" s="8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7"/>
        <v>115.16129032258064</v>
      </c>
      <c r="P3667">
        <f t="shared" si="342"/>
        <v>51</v>
      </c>
      <c r="Q3667" t="str">
        <f t="shared" si="343"/>
        <v>theater</v>
      </c>
      <c r="R3667" t="str">
        <f t="shared" si="344"/>
        <v>plays</v>
      </c>
      <c r="S3667" s="8">
        <f t="shared" si="345"/>
        <v>42294.808124999996</v>
      </c>
      <c r="T3667" s="8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7"/>
        <v>100</v>
      </c>
      <c r="P3668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8">
        <f t="shared" si="345"/>
        <v>41822.90488425926</v>
      </c>
      <c r="T3668" s="8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7"/>
        <v>103.17033333333335</v>
      </c>
      <c r="P3669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8">
        <f t="shared" si="345"/>
        <v>42173.970127314817</v>
      </c>
      <c r="T3669" s="8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7"/>
        <v>103.49999999999999</v>
      </c>
      <c r="P3670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8">
        <f t="shared" si="345"/>
        <v>42185.556157407409</v>
      </c>
      <c r="T3670" s="8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7"/>
        <v>138.19999999999999</v>
      </c>
      <c r="P3671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8">
        <f t="shared" si="345"/>
        <v>42136.675196759257</v>
      </c>
      <c r="T3671" s="8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7"/>
        <v>109.54545454545455</v>
      </c>
      <c r="P3672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8">
        <f t="shared" si="345"/>
        <v>42142.514016203699</v>
      </c>
      <c r="T3672" s="8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7"/>
        <v>100.85714285714286</v>
      </c>
      <c r="P3673">
        <f t="shared" si="342"/>
        <v>88.25</v>
      </c>
      <c r="Q3673" t="str">
        <f t="shared" si="343"/>
        <v>theater</v>
      </c>
      <c r="R3673" t="str">
        <f t="shared" si="344"/>
        <v>plays</v>
      </c>
      <c r="S3673" s="8">
        <f t="shared" si="345"/>
        <v>41820.62809027778</v>
      </c>
      <c r="T3673" s="8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7"/>
        <v>101.53333333333335</v>
      </c>
      <c r="P3674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8">
        <f t="shared" si="345"/>
        <v>41878.946574074071</v>
      </c>
      <c r="T3674" s="8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7"/>
        <v>113.625</v>
      </c>
      <c r="P3675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8">
        <f t="shared" si="345"/>
        <v>41914.295104166667</v>
      </c>
      <c r="T3675" s="8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7"/>
        <v>100</v>
      </c>
      <c r="P367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8">
        <f t="shared" si="345"/>
        <v>42556.873020833329</v>
      </c>
      <c r="T3676" s="8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7"/>
        <v>140</v>
      </c>
      <c r="P367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8">
        <f t="shared" si="345"/>
        <v>42493.597013888888</v>
      </c>
      <c r="T3677" s="8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7"/>
        <v>128.75</v>
      </c>
      <c r="P3678">
        <f t="shared" si="342"/>
        <v>64.375</v>
      </c>
      <c r="Q3678" t="str">
        <f t="shared" si="343"/>
        <v>theater</v>
      </c>
      <c r="R3678" t="str">
        <f t="shared" si="344"/>
        <v>plays</v>
      </c>
      <c r="S3678" s="8">
        <f t="shared" si="345"/>
        <v>41876.815787037034</v>
      </c>
      <c r="T3678" s="8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7"/>
        <v>102.90416666666667</v>
      </c>
      <c r="P3679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8">
        <f t="shared" si="345"/>
        <v>41802.574282407404</v>
      </c>
      <c r="T3679" s="8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7"/>
        <v>102.49999999999999</v>
      </c>
      <c r="P3680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8">
        <f t="shared" si="345"/>
        <v>42120.531226851846</v>
      </c>
      <c r="T3680" s="8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7"/>
        <v>110.1</v>
      </c>
      <c r="P3681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8">
        <f t="shared" si="345"/>
        <v>41786.761354166665</v>
      </c>
      <c r="T3681" s="8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7"/>
        <v>112.76666666666667</v>
      </c>
      <c r="P3682">
        <f t="shared" si="342"/>
        <v>99.5</v>
      </c>
      <c r="Q3682" t="str">
        <f t="shared" si="343"/>
        <v>theater</v>
      </c>
      <c r="R3682" t="str">
        <f t="shared" si="344"/>
        <v>plays</v>
      </c>
      <c r="S3682" s="8">
        <f t="shared" si="345"/>
        <v>42627.454097222217</v>
      </c>
      <c r="T3682" s="8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7"/>
        <v>111.9</v>
      </c>
      <c r="P3683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8">
        <f t="shared" si="345"/>
        <v>42374.651504629626</v>
      </c>
      <c r="T3683" s="8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7"/>
        <v>139.19999999999999</v>
      </c>
      <c r="P3684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8">
        <f t="shared" si="345"/>
        <v>41772.685393518521</v>
      </c>
      <c r="T3684" s="8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7"/>
        <v>110.85714285714286</v>
      </c>
      <c r="P3685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8">
        <f t="shared" si="345"/>
        <v>42633.116851851853</v>
      </c>
      <c r="T3685" s="8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7"/>
        <v>139.06666666666666</v>
      </c>
      <c r="P368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8">
        <f t="shared" si="345"/>
        <v>42219.180393518516</v>
      </c>
      <c r="T3686" s="8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7"/>
        <v>105.69999999999999</v>
      </c>
      <c r="P368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8">
        <f t="shared" si="345"/>
        <v>41753.593275462961</v>
      </c>
      <c r="T3687" s="8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7"/>
        <v>101.42857142857142</v>
      </c>
      <c r="P3688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8">
        <f t="shared" si="345"/>
        <v>42230.662731481483</v>
      </c>
      <c r="T3688" s="8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7"/>
        <v>100.245</v>
      </c>
      <c r="P3689">
        <f t="shared" si="342"/>
        <v>200.49</v>
      </c>
      <c r="Q3689" t="str">
        <f t="shared" si="343"/>
        <v>theater</v>
      </c>
      <c r="R3689" t="str">
        <f t="shared" si="344"/>
        <v>plays</v>
      </c>
      <c r="S3689" s="8">
        <f t="shared" si="345"/>
        <v>41787.218229166669</v>
      </c>
      <c r="T3689" s="8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7"/>
        <v>109.16666666666666</v>
      </c>
      <c r="P3690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8">
        <f t="shared" si="345"/>
        <v>41829.787083333329</v>
      </c>
      <c r="T3690" s="8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7"/>
        <v>118.33333333333333</v>
      </c>
      <c r="P3691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8">
        <f t="shared" si="345"/>
        <v>42147.826840277776</v>
      </c>
      <c r="T3691" s="8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7"/>
        <v>120</v>
      </c>
      <c r="P3692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8">
        <f t="shared" si="345"/>
        <v>41940.598182870373</v>
      </c>
      <c r="T3692" s="8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7"/>
        <v>127.96000000000001</v>
      </c>
      <c r="P3693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8">
        <f t="shared" si="345"/>
        <v>42020.700567129628</v>
      </c>
      <c r="T3693" s="8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7"/>
        <v>126</v>
      </c>
      <c r="P3694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8">
        <f t="shared" si="345"/>
        <v>41891.96503472222</v>
      </c>
      <c r="T3694" s="8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7"/>
        <v>129.12912912912913</v>
      </c>
      <c r="P3695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8">
        <f t="shared" si="345"/>
        <v>42309.191307870366</v>
      </c>
      <c r="T3695" s="8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7"/>
        <v>107.42857142857143</v>
      </c>
      <c r="P369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8">
        <f t="shared" si="345"/>
        <v>42490.133877314816</v>
      </c>
      <c r="T3696" s="8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7"/>
        <v>100.125</v>
      </c>
      <c r="P369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8">
        <f t="shared" si="345"/>
        <v>41995.870486111111</v>
      </c>
      <c r="T3697" s="8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7"/>
        <v>155</v>
      </c>
      <c r="P3698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8">
        <f t="shared" si="345"/>
        <v>41988.617083333331</v>
      </c>
      <c r="T3698" s="8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7"/>
        <v>108</v>
      </c>
      <c r="P3699">
        <f t="shared" si="342"/>
        <v>72</v>
      </c>
      <c r="Q3699" t="str">
        <f t="shared" si="343"/>
        <v>theater</v>
      </c>
      <c r="R3699" t="str">
        <f t="shared" si="344"/>
        <v>plays</v>
      </c>
      <c r="S3699" s="8">
        <f t="shared" si="345"/>
        <v>42479.465833333335</v>
      </c>
      <c r="T3699" s="8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7"/>
        <v>110.52</v>
      </c>
      <c r="P3700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8">
        <f t="shared" si="345"/>
        <v>42401.806562500002</v>
      </c>
      <c r="T3700" s="8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7"/>
        <v>100.8</v>
      </c>
      <c r="P3701">
        <f t="shared" si="342"/>
        <v>63</v>
      </c>
      <c r="Q3701" t="str">
        <f t="shared" si="343"/>
        <v>theater</v>
      </c>
      <c r="R3701" t="str">
        <f t="shared" si="344"/>
        <v>plays</v>
      </c>
      <c r="S3701" s="8">
        <f t="shared" si="345"/>
        <v>41897.602037037039</v>
      </c>
      <c r="T3701" s="8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7"/>
        <v>121.2</v>
      </c>
      <c r="P3702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8">
        <f t="shared" si="345"/>
        <v>41882.585648148146</v>
      </c>
      <c r="T3702" s="8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7"/>
        <v>100.33333333333334</v>
      </c>
      <c r="P3703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8">
        <f t="shared" si="345"/>
        <v>42129.541585648149</v>
      </c>
      <c r="T3703" s="8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7"/>
        <v>109.16666666666666</v>
      </c>
      <c r="P3704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8">
        <f t="shared" si="345"/>
        <v>42524.53800925926</v>
      </c>
      <c r="T3704" s="8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7"/>
        <v>123.42857142857142</v>
      </c>
      <c r="P3705">
        <f t="shared" si="342"/>
        <v>43.2</v>
      </c>
      <c r="Q3705" t="str">
        <f t="shared" si="343"/>
        <v>theater</v>
      </c>
      <c r="R3705" t="str">
        <f t="shared" si="344"/>
        <v>plays</v>
      </c>
      <c r="S3705" s="8">
        <f t="shared" si="345"/>
        <v>42556.504490740743</v>
      </c>
      <c r="T3705" s="8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7"/>
        <v>136.33666666666667</v>
      </c>
      <c r="P370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8">
        <f t="shared" si="345"/>
        <v>42461.689745370371</v>
      </c>
      <c r="T3706" s="8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7"/>
        <v>103.46657233816768</v>
      </c>
      <c r="P370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8">
        <f t="shared" si="345"/>
        <v>41792.542986111112</v>
      </c>
      <c r="T3707" s="8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7"/>
        <v>121.33333333333334</v>
      </c>
      <c r="P3708">
        <f t="shared" si="342"/>
        <v>140</v>
      </c>
      <c r="Q3708" t="str">
        <f t="shared" si="343"/>
        <v>theater</v>
      </c>
      <c r="R3708" t="str">
        <f t="shared" si="344"/>
        <v>plays</v>
      </c>
      <c r="S3708" s="8">
        <f t="shared" si="345"/>
        <v>41879.913761574076</v>
      </c>
      <c r="T3708" s="8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7"/>
        <v>186</v>
      </c>
      <c r="P3709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8">
        <f t="shared" si="345"/>
        <v>42552.048356481479</v>
      </c>
      <c r="T3709" s="8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7"/>
        <v>300</v>
      </c>
      <c r="P3710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8">
        <f t="shared" si="345"/>
        <v>41810.142199074071</v>
      </c>
      <c r="T3710" s="8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7"/>
        <v>108.25</v>
      </c>
      <c r="P3711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8">
        <f t="shared" si="345"/>
        <v>41785.707708333335</v>
      </c>
      <c r="T3711" s="8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7"/>
        <v>141.15384615384616</v>
      </c>
      <c r="P3712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8">
        <f t="shared" si="345"/>
        <v>42072.576249999998</v>
      </c>
      <c r="T3712" s="8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7"/>
        <v>113.99999999999999</v>
      </c>
      <c r="P3713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8">
        <f t="shared" si="345"/>
        <v>41779.724224537036</v>
      </c>
      <c r="T3713" s="8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7"/>
        <v>153.73333333333335</v>
      </c>
      <c r="P3714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8">
        <f t="shared" si="345"/>
        <v>42134.172071759262</v>
      </c>
      <c r="T3714" s="8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7"/>
        <v>101.49999999999999</v>
      </c>
      <c r="P3715">
        <f t="shared" ref="P3715:P3778" si="348">E3715/L3715</f>
        <v>106.84210526315789</v>
      </c>
      <c r="Q3715" t="str">
        <f t="shared" ref="Q3715:Q3778" si="349">LEFT(N3715, SEARCH("/",N3715,1)-1)</f>
        <v>theater</v>
      </c>
      <c r="R3715" t="str">
        <f t="shared" ref="R3715:R3778" si="350">RIGHT(N3715,LEN(N3715)-FIND("/",N3715))</f>
        <v>plays</v>
      </c>
      <c r="S3715" s="8">
        <f t="shared" ref="S3715:S3778" si="351">(((J3715/60)/60)/24)+DATE(1970,1,1)</f>
        <v>42505.738032407404</v>
      </c>
      <c r="T3715" s="8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7"/>
        <v>102.35000000000001</v>
      </c>
      <c r="P371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8">
        <f t="shared" si="351"/>
        <v>42118.556331018524</v>
      </c>
      <c r="T3716" s="8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ref="O3717:O3780" si="353">E3717/D3717*100</f>
        <v>102.57142857142858</v>
      </c>
      <c r="P371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8">
        <f t="shared" si="351"/>
        <v>42036.995590277773</v>
      </c>
      <c r="T3717" s="8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3"/>
        <v>155.75</v>
      </c>
      <c r="P3718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8">
        <f t="shared" si="351"/>
        <v>42360.887835648144</v>
      </c>
      <c r="T3718" s="8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3"/>
        <v>100.75</v>
      </c>
      <c r="P3719">
        <f t="shared" si="348"/>
        <v>310</v>
      </c>
      <c r="Q3719" t="str">
        <f t="shared" si="349"/>
        <v>theater</v>
      </c>
      <c r="R3719" t="str">
        <f t="shared" si="350"/>
        <v>plays</v>
      </c>
      <c r="S3719" s="8">
        <f t="shared" si="351"/>
        <v>42102.866307870368</v>
      </c>
      <c r="T3719" s="8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3"/>
        <v>239.4</v>
      </c>
      <c r="P3720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8">
        <f t="shared" si="351"/>
        <v>42032.716145833328</v>
      </c>
      <c r="T3720" s="8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3"/>
        <v>210</v>
      </c>
      <c r="P3721">
        <f t="shared" si="348"/>
        <v>105</v>
      </c>
      <c r="Q3721" t="str">
        <f t="shared" si="349"/>
        <v>theater</v>
      </c>
      <c r="R3721" t="str">
        <f t="shared" si="350"/>
        <v>plays</v>
      </c>
      <c r="S3721" s="8">
        <f t="shared" si="351"/>
        <v>42147.729930555557</v>
      </c>
      <c r="T3721" s="8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3"/>
        <v>104.51515151515152</v>
      </c>
      <c r="P3722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8">
        <f t="shared" si="351"/>
        <v>42165.993125000001</v>
      </c>
      <c r="T3722" s="8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3"/>
        <v>100.8</v>
      </c>
      <c r="P3723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8">
        <f t="shared" si="351"/>
        <v>41927.936157407406</v>
      </c>
      <c r="T3723" s="8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3"/>
        <v>111.20000000000002</v>
      </c>
      <c r="P3724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8">
        <f t="shared" si="351"/>
        <v>42381.671840277777</v>
      </c>
      <c r="T3724" s="8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3"/>
        <v>102.04444444444445</v>
      </c>
      <c r="P3725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8">
        <f t="shared" si="351"/>
        <v>41943.753032407411</v>
      </c>
      <c r="T3725" s="8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3"/>
        <v>102.54767441860466</v>
      </c>
      <c r="P372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8">
        <f t="shared" si="351"/>
        <v>42465.491435185191</v>
      </c>
      <c r="T3726" s="8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3"/>
        <v>127</v>
      </c>
      <c r="P3727">
        <f t="shared" si="348"/>
        <v>25.4</v>
      </c>
      <c r="Q3727" t="str">
        <f t="shared" si="349"/>
        <v>theater</v>
      </c>
      <c r="R3727" t="str">
        <f t="shared" si="350"/>
        <v>plays</v>
      </c>
      <c r="S3727" s="8">
        <f t="shared" si="351"/>
        <v>42401.945219907408</v>
      </c>
      <c r="T3727" s="8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3"/>
        <v>338.70588235294122</v>
      </c>
      <c r="P3728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8">
        <f t="shared" si="351"/>
        <v>42462.140868055561</v>
      </c>
      <c r="T3728" s="8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3"/>
        <v>100.75</v>
      </c>
      <c r="P3729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8">
        <f t="shared" si="351"/>
        <v>42632.348310185189</v>
      </c>
      <c r="T3729" s="8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3"/>
        <v>9.31</v>
      </c>
      <c r="P3730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8">
        <f t="shared" si="351"/>
        <v>42205.171018518522</v>
      </c>
      <c r="T3730" s="8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3"/>
        <v>7.24</v>
      </c>
      <c r="P3731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8">
        <f t="shared" si="351"/>
        <v>42041.205000000002</v>
      </c>
      <c r="T3731" s="8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3"/>
        <v>10</v>
      </c>
      <c r="P3732">
        <f t="shared" si="348"/>
        <v>100</v>
      </c>
      <c r="Q3732" t="str">
        <f t="shared" si="349"/>
        <v>theater</v>
      </c>
      <c r="R3732" t="str">
        <f t="shared" si="350"/>
        <v>plays</v>
      </c>
      <c r="S3732" s="8">
        <f t="shared" si="351"/>
        <v>42203.677766203706</v>
      </c>
      <c r="T3732" s="8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3"/>
        <v>11.272727272727273</v>
      </c>
      <c r="P3733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8">
        <f t="shared" si="351"/>
        <v>41983.752847222218</v>
      </c>
      <c r="T3733" s="8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3"/>
        <v>15.411764705882353</v>
      </c>
      <c r="P3734">
        <f t="shared" si="348"/>
        <v>32.75</v>
      </c>
      <c r="Q3734" t="str">
        <f t="shared" si="349"/>
        <v>theater</v>
      </c>
      <c r="R3734" t="str">
        <f t="shared" si="350"/>
        <v>plays</v>
      </c>
      <c r="S3734" s="8">
        <f t="shared" si="351"/>
        <v>41968.677465277782</v>
      </c>
      <c r="T3734" s="8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3"/>
        <v>0</v>
      </c>
      <c r="P3735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8">
        <f t="shared" si="351"/>
        <v>42103.024398148147</v>
      </c>
      <c r="T3735" s="8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3"/>
        <v>28.466666666666669</v>
      </c>
      <c r="P3736">
        <f t="shared" si="348"/>
        <v>61</v>
      </c>
      <c r="Q3736" t="str">
        <f t="shared" si="349"/>
        <v>theater</v>
      </c>
      <c r="R3736" t="str">
        <f t="shared" si="350"/>
        <v>plays</v>
      </c>
      <c r="S3736" s="8">
        <f t="shared" si="351"/>
        <v>42089.901574074072</v>
      </c>
      <c r="T3736" s="8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3"/>
        <v>13.333333333333334</v>
      </c>
      <c r="P3737">
        <f t="shared" si="348"/>
        <v>10</v>
      </c>
      <c r="Q3737" t="str">
        <f t="shared" si="349"/>
        <v>theater</v>
      </c>
      <c r="R3737" t="str">
        <f t="shared" si="350"/>
        <v>plays</v>
      </c>
      <c r="S3737" s="8">
        <f t="shared" si="351"/>
        <v>42122.693159722221</v>
      </c>
      <c r="T3737" s="8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3"/>
        <v>0.66666666666666674</v>
      </c>
      <c r="P3738">
        <f t="shared" si="348"/>
        <v>10</v>
      </c>
      <c r="Q3738" t="str">
        <f t="shared" si="349"/>
        <v>theater</v>
      </c>
      <c r="R3738" t="str">
        <f t="shared" si="350"/>
        <v>plays</v>
      </c>
      <c r="S3738" s="8">
        <f t="shared" si="351"/>
        <v>42048.711724537032</v>
      </c>
      <c r="T3738" s="8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3"/>
        <v>21.428571428571427</v>
      </c>
      <c r="P3739">
        <f t="shared" si="348"/>
        <v>37.5</v>
      </c>
      <c r="Q3739" t="str">
        <f t="shared" si="349"/>
        <v>theater</v>
      </c>
      <c r="R3739" t="str">
        <f t="shared" si="350"/>
        <v>plays</v>
      </c>
      <c r="S3739" s="8">
        <f t="shared" si="351"/>
        <v>42297.691006944442</v>
      </c>
      <c r="T3739" s="8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3"/>
        <v>18</v>
      </c>
      <c r="P3740">
        <f t="shared" si="348"/>
        <v>45</v>
      </c>
      <c r="Q3740" t="str">
        <f t="shared" si="349"/>
        <v>theater</v>
      </c>
      <c r="R3740" t="str">
        <f t="shared" si="350"/>
        <v>plays</v>
      </c>
      <c r="S3740" s="8">
        <f t="shared" si="351"/>
        <v>41813.938715277778</v>
      </c>
      <c r="T3740" s="8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3"/>
        <v>20.125</v>
      </c>
      <c r="P3741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8">
        <f t="shared" si="351"/>
        <v>42548.449861111112</v>
      </c>
      <c r="T3741" s="8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3"/>
        <v>17.899999999999999</v>
      </c>
      <c r="P3742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8">
        <f t="shared" si="351"/>
        <v>41833.089756944442</v>
      </c>
      <c r="T3742" s="8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3"/>
        <v>0</v>
      </c>
      <c r="P3743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8">
        <f t="shared" si="351"/>
        <v>42325.920717592591</v>
      </c>
      <c r="T3743" s="8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3"/>
        <v>2</v>
      </c>
      <c r="P3744">
        <f t="shared" si="348"/>
        <v>25</v>
      </c>
      <c r="Q3744" t="str">
        <f t="shared" si="349"/>
        <v>theater</v>
      </c>
      <c r="R3744" t="str">
        <f t="shared" si="350"/>
        <v>plays</v>
      </c>
      <c r="S3744" s="8">
        <f t="shared" si="351"/>
        <v>41858.214629629627</v>
      </c>
      <c r="T3744" s="8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3"/>
        <v>0</v>
      </c>
      <c r="P3745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8">
        <f t="shared" si="351"/>
        <v>41793.710231481484</v>
      </c>
      <c r="T3745" s="8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3"/>
        <v>0</v>
      </c>
      <c r="P374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8">
        <f t="shared" si="351"/>
        <v>41793.814259259263</v>
      </c>
      <c r="T3746" s="8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3"/>
        <v>10</v>
      </c>
      <c r="P3747">
        <f t="shared" si="348"/>
        <v>10</v>
      </c>
      <c r="Q3747" t="str">
        <f t="shared" si="349"/>
        <v>theater</v>
      </c>
      <c r="R3747" t="str">
        <f t="shared" si="350"/>
        <v>plays</v>
      </c>
      <c r="S3747" s="8">
        <f t="shared" si="351"/>
        <v>41831.697939814818</v>
      </c>
      <c r="T3747" s="8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3"/>
        <v>2.3764705882352941</v>
      </c>
      <c r="P3748">
        <f t="shared" si="348"/>
        <v>202</v>
      </c>
      <c r="Q3748" t="str">
        <f t="shared" si="349"/>
        <v>theater</v>
      </c>
      <c r="R3748" t="str">
        <f t="shared" si="350"/>
        <v>plays</v>
      </c>
      <c r="S3748" s="8">
        <f t="shared" si="351"/>
        <v>42621.389340277776</v>
      </c>
      <c r="T3748" s="8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3"/>
        <v>1</v>
      </c>
      <c r="P3749">
        <f t="shared" si="348"/>
        <v>25</v>
      </c>
      <c r="Q3749" t="str">
        <f t="shared" si="349"/>
        <v>theater</v>
      </c>
      <c r="R3749" t="str">
        <f t="shared" si="350"/>
        <v>plays</v>
      </c>
      <c r="S3749" s="8">
        <f t="shared" si="351"/>
        <v>42164.299722222218</v>
      </c>
      <c r="T3749" s="8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3"/>
        <v>103.52</v>
      </c>
      <c r="P3750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8">
        <f t="shared" si="351"/>
        <v>42395.706435185188</v>
      </c>
      <c r="T3750" s="8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3"/>
        <v>105</v>
      </c>
      <c r="P3751">
        <f t="shared" si="348"/>
        <v>75</v>
      </c>
      <c r="Q3751" t="str">
        <f t="shared" si="349"/>
        <v>theater</v>
      </c>
      <c r="R3751" t="str">
        <f t="shared" si="350"/>
        <v>musical</v>
      </c>
      <c r="S3751" s="8">
        <f t="shared" si="351"/>
        <v>42458.127175925925</v>
      </c>
      <c r="T3751" s="8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3"/>
        <v>100.44999999999999</v>
      </c>
      <c r="P3752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8">
        <f t="shared" si="351"/>
        <v>42016.981574074074</v>
      </c>
      <c r="T3752" s="8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3"/>
        <v>132.6</v>
      </c>
      <c r="P3753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8">
        <f t="shared" si="351"/>
        <v>42403.035567129627</v>
      </c>
      <c r="T3753" s="8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3"/>
        <v>112.99999999999999</v>
      </c>
      <c r="P3754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8">
        <f t="shared" si="351"/>
        <v>42619.802488425921</v>
      </c>
      <c r="T3754" s="8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3"/>
        <v>103.34</v>
      </c>
      <c r="P3755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8">
        <f t="shared" si="351"/>
        <v>42128.824074074073</v>
      </c>
      <c r="T3755" s="8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3"/>
        <v>120</v>
      </c>
      <c r="P375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8">
        <f t="shared" si="351"/>
        <v>41808.881215277775</v>
      </c>
      <c r="T3756" s="8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3"/>
        <v>129.63636363636363</v>
      </c>
      <c r="P375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8">
        <f t="shared" si="351"/>
        <v>42445.866979166662</v>
      </c>
      <c r="T3757" s="8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3"/>
        <v>101.11111111111111</v>
      </c>
      <c r="P3758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8">
        <f t="shared" si="351"/>
        <v>41771.814791666664</v>
      </c>
      <c r="T3758" s="8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3"/>
        <v>108.51428571428572</v>
      </c>
      <c r="P3759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8">
        <f t="shared" si="351"/>
        <v>41954.850868055553</v>
      </c>
      <c r="T3759" s="8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3"/>
        <v>102.33333333333334</v>
      </c>
      <c r="P3760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8">
        <f t="shared" si="351"/>
        <v>41747.471504629626</v>
      </c>
      <c r="T3760" s="8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3"/>
        <v>110.24425000000002</v>
      </c>
      <c r="P3761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8">
        <f t="shared" si="351"/>
        <v>42182.108252314814</v>
      </c>
      <c r="T3761" s="8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3"/>
        <v>101.0154</v>
      </c>
      <c r="P3762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8">
        <f t="shared" si="351"/>
        <v>41739.525300925925</v>
      </c>
      <c r="T3762" s="8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3"/>
        <v>100</v>
      </c>
      <c r="P3763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8">
        <f t="shared" si="351"/>
        <v>42173.466863425929</v>
      </c>
      <c r="T3763" s="8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3"/>
        <v>106.24</v>
      </c>
      <c r="P3764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8">
        <f t="shared" si="351"/>
        <v>42193.813530092593</v>
      </c>
      <c r="T3764" s="8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3"/>
        <v>100</v>
      </c>
      <c r="P3765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8">
        <f t="shared" si="351"/>
        <v>42065.750300925924</v>
      </c>
      <c r="T3765" s="8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3"/>
        <v>100</v>
      </c>
      <c r="P376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8">
        <f t="shared" si="351"/>
        <v>42499.842962962968</v>
      </c>
      <c r="T3766" s="8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3"/>
        <v>113.45714285714286</v>
      </c>
      <c r="P376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8">
        <f t="shared" si="351"/>
        <v>41820.776412037041</v>
      </c>
      <c r="T3767" s="8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3"/>
        <v>102.65010000000001</v>
      </c>
      <c r="P3768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8">
        <f t="shared" si="351"/>
        <v>41788.167187500003</v>
      </c>
      <c r="T3768" s="8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3"/>
        <v>116.75</v>
      </c>
      <c r="P3769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8">
        <f t="shared" si="351"/>
        <v>42050.019641203704</v>
      </c>
      <c r="T3769" s="8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3"/>
        <v>107.65274999999998</v>
      </c>
      <c r="P3770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8">
        <f t="shared" si="351"/>
        <v>41772.727893518517</v>
      </c>
      <c r="T3770" s="8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3"/>
        <v>100</v>
      </c>
      <c r="P3771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8">
        <f t="shared" si="351"/>
        <v>42445.598136574074</v>
      </c>
      <c r="T3771" s="8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3"/>
        <v>100</v>
      </c>
      <c r="P3772">
        <f t="shared" si="348"/>
        <v>100</v>
      </c>
      <c r="Q3772" t="str">
        <f t="shared" si="349"/>
        <v>theater</v>
      </c>
      <c r="R3772" t="str">
        <f t="shared" si="350"/>
        <v>musical</v>
      </c>
      <c r="S3772" s="8">
        <f t="shared" si="351"/>
        <v>42138.930671296301</v>
      </c>
      <c r="T3772" s="8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3"/>
        <v>146</v>
      </c>
      <c r="P3773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8">
        <f t="shared" si="351"/>
        <v>42493.857083333336</v>
      </c>
      <c r="T3773" s="8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3"/>
        <v>110.2</v>
      </c>
      <c r="P3774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8">
        <f t="shared" si="351"/>
        <v>42682.616967592592</v>
      </c>
      <c r="T3774" s="8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3"/>
        <v>108.2</v>
      </c>
      <c r="P3775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8">
        <f t="shared" si="351"/>
        <v>42656.005173611105</v>
      </c>
      <c r="T3775" s="8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3"/>
        <v>100</v>
      </c>
      <c r="P3776">
        <f t="shared" si="348"/>
        <v>100</v>
      </c>
      <c r="Q3776" t="str">
        <f t="shared" si="349"/>
        <v>theater</v>
      </c>
      <c r="R3776" t="str">
        <f t="shared" si="350"/>
        <v>musical</v>
      </c>
      <c r="S3776" s="8">
        <f t="shared" si="351"/>
        <v>42087.792303240742</v>
      </c>
      <c r="T3776" s="8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3"/>
        <v>100.25</v>
      </c>
      <c r="P3777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8">
        <f t="shared" si="351"/>
        <v>42075.942627314813</v>
      </c>
      <c r="T3777" s="8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3"/>
        <v>106.71250000000001</v>
      </c>
      <c r="P3778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8">
        <f t="shared" si="351"/>
        <v>41814.367800925924</v>
      </c>
      <c r="T3778" s="8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3"/>
        <v>143.19999999999999</v>
      </c>
      <c r="P3779">
        <f t="shared" ref="P3779:P3842" si="354">E3779/L3779</f>
        <v>48.542372881355931</v>
      </c>
      <c r="Q3779" t="str">
        <f t="shared" ref="Q3779:Q3842" si="355">LEFT(N3779, SEARCH("/",N3779,1)-1)</f>
        <v>theater</v>
      </c>
      <c r="R3779" t="str">
        <f t="shared" ref="R3779:R3842" si="356">RIGHT(N3779,LEN(N3779)-FIND("/",N3779))</f>
        <v>musical</v>
      </c>
      <c r="S3779" s="8">
        <f t="shared" ref="S3779:S3842" si="357">(((J3779/60)/60)/24)+DATE(1970,1,1)</f>
        <v>41887.111354166671</v>
      </c>
      <c r="T3779" s="8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3"/>
        <v>105.04166666666667</v>
      </c>
      <c r="P3780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8">
        <f t="shared" si="357"/>
        <v>41989.819212962961</v>
      </c>
      <c r="T3780" s="8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ref="O3781:O3844" si="359">E3781/D3781*100</f>
        <v>103.98</v>
      </c>
      <c r="P3781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8">
        <f t="shared" si="357"/>
        <v>42425.735416666663</v>
      </c>
      <c r="T3781" s="8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9"/>
        <v>120</v>
      </c>
      <c r="P3782">
        <f t="shared" si="354"/>
        <v>100</v>
      </c>
      <c r="Q3782" t="str">
        <f t="shared" si="355"/>
        <v>theater</v>
      </c>
      <c r="R3782" t="str">
        <f t="shared" si="356"/>
        <v>musical</v>
      </c>
      <c r="S3782" s="8">
        <f t="shared" si="357"/>
        <v>42166.219733796301</v>
      </c>
      <c r="T3782" s="8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9"/>
        <v>109.66666666666667</v>
      </c>
      <c r="P3783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8">
        <f t="shared" si="357"/>
        <v>41865.882928240739</v>
      </c>
      <c r="T3783" s="8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9"/>
        <v>101.75</v>
      </c>
      <c r="P3784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8">
        <f t="shared" si="357"/>
        <v>42546.862233796302</v>
      </c>
      <c r="T3784" s="8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9"/>
        <v>128.91666666666666</v>
      </c>
      <c r="P3785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8">
        <f t="shared" si="357"/>
        <v>42420.140277777777</v>
      </c>
      <c r="T3785" s="8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9"/>
        <v>114.99999999999999</v>
      </c>
      <c r="P3786">
        <f t="shared" si="354"/>
        <v>115</v>
      </c>
      <c r="Q3786" t="str">
        <f t="shared" si="355"/>
        <v>theater</v>
      </c>
      <c r="R3786" t="str">
        <f t="shared" si="356"/>
        <v>musical</v>
      </c>
      <c r="S3786" s="8">
        <f t="shared" si="357"/>
        <v>42531.980694444443</v>
      </c>
      <c r="T3786" s="8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9"/>
        <v>150.75</v>
      </c>
      <c r="P378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8">
        <f t="shared" si="357"/>
        <v>42548.63853009259</v>
      </c>
      <c r="T3787" s="8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9"/>
        <v>110.96666666666665</v>
      </c>
      <c r="P3788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8">
        <f t="shared" si="357"/>
        <v>42487.037905092591</v>
      </c>
      <c r="T3788" s="8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9"/>
        <v>100.28571428571429</v>
      </c>
      <c r="P3789">
        <f t="shared" si="354"/>
        <v>35.1</v>
      </c>
      <c r="Q3789" t="str">
        <f t="shared" si="355"/>
        <v>theater</v>
      </c>
      <c r="R3789" t="str">
        <f t="shared" si="356"/>
        <v>musical</v>
      </c>
      <c r="S3789" s="8">
        <f t="shared" si="357"/>
        <v>42167.534791666665</v>
      </c>
      <c r="T3789" s="8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9"/>
        <v>0.66666666666666674</v>
      </c>
      <c r="P3790">
        <f t="shared" si="354"/>
        <v>500</v>
      </c>
      <c r="Q3790" t="str">
        <f t="shared" si="355"/>
        <v>theater</v>
      </c>
      <c r="R3790" t="str">
        <f t="shared" si="356"/>
        <v>musical</v>
      </c>
      <c r="S3790" s="8">
        <f t="shared" si="357"/>
        <v>42333.695821759262</v>
      </c>
      <c r="T3790" s="8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9"/>
        <v>3.267605633802817</v>
      </c>
      <c r="P3791">
        <f t="shared" si="354"/>
        <v>29</v>
      </c>
      <c r="Q3791" t="str">
        <f t="shared" si="355"/>
        <v>theater</v>
      </c>
      <c r="R3791" t="str">
        <f t="shared" si="356"/>
        <v>musical</v>
      </c>
      <c r="S3791" s="8">
        <f t="shared" si="357"/>
        <v>42138.798819444448</v>
      </c>
      <c r="T3791" s="8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9"/>
        <v>0</v>
      </c>
      <c r="P3792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8">
        <f t="shared" si="357"/>
        <v>42666.666932870372</v>
      </c>
      <c r="T3792" s="8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9"/>
        <v>0</v>
      </c>
      <c r="P3793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8">
        <f t="shared" si="357"/>
        <v>41766.692037037035</v>
      </c>
      <c r="T3793" s="8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9"/>
        <v>0.27999999999999997</v>
      </c>
      <c r="P3794">
        <f t="shared" si="354"/>
        <v>17.5</v>
      </c>
      <c r="Q3794" t="str">
        <f t="shared" si="355"/>
        <v>theater</v>
      </c>
      <c r="R3794" t="str">
        <f t="shared" si="356"/>
        <v>musical</v>
      </c>
      <c r="S3794" s="8">
        <f t="shared" si="357"/>
        <v>42170.447013888886</v>
      </c>
      <c r="T3794" s="8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9"/>
        <v>59.657142857142851</v>
      </c>
      <c r="P3795">
        <f t="shared" si="354"/>
        <v>174</v>
      </c>
      <c r="Q3795" t="str">
        <f t="shared" si="355"/>
        <v>theater</v>
      </c>
      <c r="R3795" t="str">
        <f t="shared" si="356"/>
        <v>musical</v>
      </c>
      <c r="S3795" s="8">
        <f t="shared" si="357"/>
        <v>41968.938993055555</v>
      </c>
      <c r="T3795" s="8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9"/>
        <v>1</v>
      </c>
      <c r="P3796">
        <f t="shared" si="354"/>
        <v>50</v>
      </c>
      <c r="Q3796" t="str">
        <f t="shared" si="355"/>
        <v>theater</v>
      </c>
      <c r="R3796" t="str">
        <f t="shared" si="356"/>
        <v>musical</v>
      </c>
      <c r="S3796" s="8">
        <f t="shared" si="357"/>
        <v>42132.58048611111</v>
      </c>
      <c r="T3796" s="8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9"/>
        <v>1.6666666666666667</v>
      </c>
      <c r="P3797">
        <f t="shared" si="354"/>
        <v>5</v>
      </c>
      <c r="Q3797" t="str">
        <f t="shared" si="355"/>
        <v>theater</v>
      </c>
      <c r="R3797" t="str">
        <f t="shared" si="356"/>
        <v>musical</v>
      </c>
      <c r="S3797" s="8">
        <f t="shared" si="357"/>
        <v>42201.436226851853</v>
      </c>
      <c r="T3797" s="8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9"/>
        <v>4.4444444444444444E-3</v>
      </c>
      <c r="P3798">
        <f t="shared" si="354"/>
        <v>1</v>
      </c>
      <c r="Q3798" t="str">
        <f t="shared" si="355"/>
        <v>theater</v>
      </c>
      <c r="R3798" t="str">
        <f t="shared" si="356"/>
        <v>musical</v>
      </c>
      <c r="S3798" s="8">
        <f t="shared" si="357"/>
        <v>42689.029583333337</v>
      </c>
      <c r="T3798" s="8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9"/>
        <v>89.666666666666657</v>
      </c>
      <c r="P3799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8">
        <f t="shared" si="357"/>
        <v>42084.881539351853</v>
      </c>
      <c r="T3799" s="8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9"/>
        <v>1.4642857142857144</v>
      </c>
      <c r="P3800">
        <f t="shared" si="354"/>
        <v>205</v>
      </c>
      <c r="Q3800" t="str">
        <f t="shared" si="355"/>
        <v>theater</v>
      </c>
      <c r="R3800" t="str">
        <f t="shared" si="356"/>
        <v>musical</v>
      </c>
      <c r="S3800" s="8">
        <f t="shared" si="357"/>
        <v>41831.722777777781</v>
      </c>
      <c r="T3800" s="8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9"/>
        <v>4.0199999999999996</v>
      </c>
      <c r="P3801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8">
        <f t="shared" si="357"/>
        <v>42410.93105324074</v>
      </c>
      <c r="T3801" s="8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9"/>
        <v>4.004545454545454</v>
      </c>
      <c r="P3802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8">
        <f t="shared" si="357"/>
        <v>41982.737071759257</v>
      </c>
      <c r="T3802" s="8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9"/>
        <v>8.52</v>
      </c>
      <c r="P3803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8">
        <f t="shared" si="357"/>
        <v>41975.676111111112</v>
      </c>
      <c r="T3803" s="8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9"/>
        <v>0</v>
      </c>
      <c r="P3804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8">
        <f t="shared" si="357"/>
        <v>42269.126226851848</v>
      </c>
      <c r="T3804" s="8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9"/>
        <v>19.650000000000002</v>
      </c>
      <c r="P3805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8">
        <f t="shared" si="357"/>
        <v>42403.971851851849</v>
      </c>
      <c r="T3805" s="8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9"/>
        <v>0</v>
      </c>
      <c r="P380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8">
        <f t="shared" si="357"/>
        <v>42527.00953703704</v>
      </c>
      <c r="T3806" s="8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9"/>
        <v>2E-3</v>
      </c>
      <c r="P3807">
        <f t="shared" si="354"/>
        <v>1.5</v>
      </c>
      <c r="Q3807" t="str">
        <f t="shared" si="355"/>
        <v>theater</v>
      </c>
      <c r="R3807" t="str">
        <f t="shared" si="356"/>
        <v>musical</v>
      </c>
      <c r="S3807" s="8">
        <f t="shared" si="357"/>
        <v>41849.887037037035</v>
      </c>
      <c r="T3807" s="8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9"/>
        <v>6.6666666666666666E-2</v>
      </c>
      <c r="P3808">
        <f t="shared" si="354"/>
        <v>5</v>
      </c>
      <c r="Q3808" t="str">
        <f t="shared" si="355"/>
        <v>theater</v>
      </c>
      <c r="R3808" t="str">
        <f t="shared" si="356"/>
        <v>musical</v>
      </c>
      <c r="S3808" s="8">
        <f t="shared" si="357"/>
        <v>41799.259039351848</v>
      </c>
      <c r="T3808" s="8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9"/>
        <v>30.333333333333336</v>
      </c>
      <c r="P3809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8">
        <f t="shared" si="357"/>
        <v>42090.909016203703</v>
      </c>
      <c r="T3809" s="8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9"/>
        <v>100</v>
      </c>
      <c r="P3810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8">
        <f t="shared" si="357"/>
        <v>42059.453923611116</v>
      </c>
      <c r="T3810" s="8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9"/>
        <v>101.25</v>
      </c>
      <c r="P3811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8">
        <f t="shared" si="357"/>
        <v>41800.526701388888</v>
      </c>
      <c r="T3811" s="8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9"/>
        <v>121.73333333333333</v>
      </c>
      <c r="P3812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8">
        <f t="shared" si="357"/>
        <v>42054.849050925928</v>
      </c>
      <c r="T3812" s="8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9"/>
        <v>330</v>
      </c>
      <c r="P3813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8">
        <f t="shared" si="357"/>
        <v>42487.62700231481</v>
      </c>
      <c r="T3813" s="8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9"/>
        <v>109.55</v>
      </c>
      <c r="P3814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8">
        <f t="shared" si="357"/>
        <v>42109.751250000001</v>
      </c>
      <c r="T3814" s="8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9"/>
        <v>100.95190476190474</v>
      </c>
      <c r="P3815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8">
        <f t="shared" si="357"/>
        <v>42497.275706018518</v>
      </c>
      <c r="T3815" s="8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9"/>
        <v>140.13333333333333</v>
      </c>
      <c r="P381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8">
        <f t="shared" si="357"/>
        <v>42058.904074074075</v>
      </c>
      <c r="T3816" s="8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9"/>
        <v>100.001</v>
      </c>
      <c r="P381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8">
        <f t="shared" si="357"/>
        <v>42207.259918981479</v>
      </c>
      <c r="T3817" s="8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9"/>
        <v>119.238</v>
      </c>
      <c r="P3818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8">
        <f t="shared" si="357"/>
        <v>41807.690081018518</v>
      </c>
      <c r="T3818" s="8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9"/>
        <v>107.25</v>
      </c>
      <c r="P3819">
        <f t="shared" si="354"/>
        <v>107.25</v>
      </c>
      <c r="Q3819" t="str">
        <f t="shared" si="355"/>
        <v>theater</v>
      </c>
      <c r="R3819" t="str">
        <f t="shared" si="356"/>
        <v>plays</v>
      </c>
      <c r="S3819" s="8">
        <f t="shared" si="357"/>
        <v>42284.69694444444</v>
      </c>
      <c r="T3819" s="8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9"/>
        <v>227.99999999999997</v>
      </c>
      <c r="P3820">
        <f t="shared" si="354"/>
        <v>57</v>
      </c>
      <c r="Q3820" t="str">
        <f t="shared" si="355"/>
        <v>theater</v>
      </c>
      <c r="R3820" t="str">
        <f t="shared" si="356"/>
        <v>plays</v>
      </c>
      <c r="S3820" s="8">
        <f t="shared" si="357"/>
        <v>42045.84238425926</v>
      </c>
      <c r="T3820" s="8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9"/>
        <v>106.4</v>
      </c>
      <c r="P3821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8">
        <f t="shared" si="357"/>
        <v>42184.209537037037</v>
      </c>
      <c r="T3821" s="8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9"/>
        <v>143.33333333333334</v>
      </c>
      <c r="P3822">
        <f t="shared" si="354"/>
        <v>21.5</v>
      </c>
      <c r="Q3822" t="str">
        <f t="shared" si="355"/>
        <v>theater</v>
      </c>
      <c r="R3822" t="str">
        <f t="shared" si="356"/>
        <v>plays</v>
      </c>
      <c r="S3822" s="8">
        <f t="shared" si="357"/>
        <v>42160.651817129634</v>
      </c>
      <c r="T3822" s="8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9"/>
        <v>104.54285714285714</v>
      </c>
      <c r="P3823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8">
        <f t="shared" si="357"/>
        <v>42341.180636574078</v>
      </c>
      <c r="T3823" s="8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9"/>
        <v>110.02000000000001</v>
      </c>
      <c r="P3824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8">
        <f t="shared" si="357"/>
        <v>42329.838159722218</v>
      </c>
      <c r="T3824" s="8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9"/>
        <v>106</v>
      </c>
      <c r="P3825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8">
        <f t="shared" si="357"/>
        <v>42170.910231481481</v>
      </c>
      <c r="T3825" s="8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9"/>
        <v>108</v>
      </c>
      <c r="P382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8">
        <f t="shared" si="357"/>
        <v>42571.626192129625</v>
      </c>
      <c r="T3826" s="8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9"/>
        <v>105.42</v>
      </c>
      <c r="P382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8">
        <f t="shared" si="357"/>
        <v>42151.069606481484</v>
      </c>
      <c r="T3827" s="8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9"/>
        <v>119.16666666666667</v>
      </c>
      <c r="P3828">
        <f t="shared" si="354"/>
        <v>27.5</v>
      </c>
      <c r="Q3828" t="str">
        <f t="shared" si="355"/>
        <v>theater</v>
      </c>
      <c r="R3828" t="str">
        <f t="shared" si="356"/>
        <v>plays</v>
      </c>
      <c r="S3828" s="8">
        <f t="shared" si="357"/>
        <v>42101.423541666663</v>
      </c>
      <c r="T3828" s="8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9"/>
        <v>152.66666666666666</v>
      </c>
      <c r="P3829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8">
        <f t="shared" si="357"/>
        <v>42034.928252314814</v>
      </c>
      <c r="T3829" s="8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9"/>
        <v>100</v>
      </c>
      <c r="P3830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8">
        <f t="shared" si="357"/>
        <v>41944.527627314819</v>
      </c>
      <c r="T3830" s="8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9"/>
        <v>100.2</v>
      </c>
      <c r="P3831">
        <f t="shared" si="354"/>
        <v>62.625</v>
      </c>
      <c r="Q3831" t="str">
        <f t="shared" si="355"/>
        <v>theater</v>
      </c>
      <c r="R3831" t="str">
        <f t="shared" si="356"/>
        <v>plays</v>
      </c>
      <c r="S3831" s="8">
        <f t="shared" si="357"/>
        <v>42593.865405092598</v>
      </c>
      <c r="T3831" s="8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9"/>
        <v>225</v>
      </c>
      <c r="P3832">
        <f t="shared" si="354"/>
        <v>75</v>
      </c>
      <c r="Q3832" t="str">
        <f t="shared" si="355"/>
        <v>theater</v>
      </c>
      <c r="R3832" t="str">
        <f t="shared" si="356"/>
        <v>plays</v>
      </c>
      <c r="S3832" s="8">
        <f t="shared" si="357"/>
        <v>42503.740868055553</v>
      </c>
      <c r="T3832" s="8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9"/>
        <v>106.02199999999999</v>
      </c>
      <c r="P3833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8">
        <f t="shared" si="357"/>
        <v>41927.848900462966</v>
      </c>
      <c r="T3833" s="8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9"/>
        <v>104.66666666666666</v>
      </c>
      <c r="P3834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8">
        <f t="shared" si="357"/>
        <v>42375.114988425921</v>
      </c>
      <c r="T3834" s="8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9"/>
        <v>116.66666666666667</v>
      </c>
      <c r="P3835">
        <f t="shared" si="354"/>
        <v>70</v>
      </c>
      <c r="Q3835" t="str">
        <f t="shared" si="355"/>
        <v>theater</v>
      </c>
      <c r="R3835" t="str">
        <f t="shared" si="356"/>
        <v>plays</v>
      </c>
      <c r="S3835" s="8">
        <f t="shared" si="357"/>
        <v>41963.872361111105</v>
      </c>
      <c r="T3835" s="8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9"/>
        <v>109.03333333333333</v>
      </c>
      <c r="P383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8">
        <f t="shared" si="357"/>
        <v>42143.445219907408</v>
      </c>
      <c r="T3836" s="8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9"/>
        <v>160</v>
      </c>
      <c r="P3837">
        <f t="shared" si="354"/>
        <v>40</v>
      </c>
      <c r="Q3837" t="str">
        <f t="shared" si="355"/>
        <v>theater</v>
      </c>
      <c r="R3837" t="str">
        <f t="shared" si="356"/>
        <v>plays</v>
      </c>
      <c r="S3837" s="8">
        <f t="shared" si="357"/>
        <v>42460.94222222222</v>
      </c>
      <c r="T3837" s="8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9"/>
        <v>112.5</v>
      </c>
      <c r="P3838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8">
        <f t="shared" si="357"/>
        <v>42553.926527777774</v>
      </c>
      <c r="T3838" s="8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9"/>
        <v>102.1</v>
      </c>
      <c r="P3839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8">
        <f t="shared" si="357"/>
        <v>42152.765717592592</v>
      </c>
      <c r="T3839" s="8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9"/>
        <v>100.824</v>
      </c>
      <c r="P3840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8">
        <f t="shared" si="357"/>
        <v>42116.710752314815</v>
      </c>
      <c r="T3840" s="8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9"/>
        <v>101.25</v>
      </c>
      <c r="P3841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8">
        <f t="shared" si="357"/>
        <v>42155.142638888887</v>
      </c>
      <c r="T3841" s="8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9"/>
        <v>6500</v>
      </c>
      <c r="P3842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8">
        <f t="shared" si="357"/>
        <v>42432.701724537037</v>
      </c>
      <c r="T3842" s="8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59"/>
        <v>8.7200000000000006</v>
      </c>
      <c r="P3843">
        <f t="shared" ref="P3843:P3906" si="360">E3843/L3843</f>
        <v>25.647058823529413</v>
      </c>
      <c r="Q3843" t="str">
        <f t="shared" ref="Q3843:Q3906" si="361">LEFT(N3843, SEARCH("/",N3843,1)-1)</f>
        <v>theater</v>
      </c>
      <c r="R3843" t="str">
        <f t="shared" ref="R3843:R3906" si="362">RIGHT(N3843,LEN(N3843)-FIND("/",N3843))</f>
        <v>plays</v>
      </c>
      <c r="S3843" s="8">
        <f t="shared" ref="S3843:S3906" si="363">(((J3843/60)/60)/24)+DATE(1970,1,1)</f>
        <v>41780.785729166666</v>
      </c>
      <c r="T3843" s="8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59"/>
        <v>21.94</v>
      </c>
      <c r="P3844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8">
        <f t="shared" si="363"/>
        <v>41740.493657407409</v>
      </c>
      <c r="T3844" s="8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ref="O3845:O3908" si="365">E3845/D3845*100</f>
        <v>21.3</v>
      </c>
      <c r="P3845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8">
        <f t="shared" si="363"/>
        <v>41766.072500000002</v>
      </c>
      <c r="T3845" s="8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5"/>
        <v>41.489795918367342</v>
      </c>
      <c r="P384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8">
        <f t="shared" si="363"/>
        <v>41766.617291666669</v>
      </c>
      <c r="T3846" s="8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5"/>
        <v>2.105</v>
      </c>
      <c r="P384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8">
        <f t="shared" si="363"/>
        <v>42248.627013888887</v>
      </c>
      <c r="T3847" s="8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5"/>
        <v>2.7</v>
      </c>
      <c r="P3848">
        <f t="shared" si="360"/>
        <v>23.625</v>
      </c>
      <c r="Q3848" t="str">
        <f t="shared" si="361"/>
        <v>theater</v>
      </c>
      <c r="R3848" t="str">
        <f t="shared" si="362"/>
        <v>plays</v>
      </c>
      <c r="S3848" s="8">
        <f t="shared" si="363"/>
        <v>41885.221550925926</v>
      </c>
      <c r="T3848" s="8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5"/>
        <v>16.161904761904761</v>
      </c>
      <c r="P3849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8">
        <f t="shared" si="363"/>
        <v>42159.224432870367</v>
      </c>
      <c r="T3849" s="8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5"/>
        <v>16.376923076923077</v>
      </c>
      <c r="P3850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8">
        <f t="shared" si="363"/>
        <v>42265.817002314812</v>
      </c>
      <c r="T3850" s="8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5"/>
        <v>7.043333333333333</v>
      </c>
      <c r="P3851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8">
        <f t="shared" si="363"/>
        <v>42136.767175925925</v>
      </c>
      <c r="T3851" s="8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5"/>
        <v>3.8</v>
      </c>
      <c r="P3852">
        <f t="shared" si="360"/>
        <v>9.5</v>
      </c>
      <c r="Q3852" t="str">
        <f t="shared" si="361"/>
        <v>theater</v>
      </c>
      <c r="R3852" t="str">
        <f t="shared" si="362"/>
        <v>plays</v>
      </c>
      <c r="S3852" s="8">
        <f t="shared" si="363"/>
        <v>41975.124340277776</v>
      </c>
      <c r="T3852" s="8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5"/>
        <v>34.08</v>
      </c>
      <c r="P3853">
        <f t="shared" si="360"/>
        <v>35.5</v>
      </c>
      <c r="Q3853" t="str">
        <f t="shared" si="361"/>
        <v>theater</v>
      </c>
      <c r="R3853" t="str">
        <f t="shared" si="362"/>
        <v>plays</v>
      </c>
      <c r="S3853" s="8">
        <f t="shared" si="363"/>
        <v>42172.439571759256</v>
      </c>
      <c r="T3853" s="8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5"/>
        <v>0.2</v>
      </c>
      <c r="P3854">
        <f t="shared" si="360"/>
        <v>10</v>
      </c>
      <c r="Q3854" t="str">
        <f t="shared" si="361"/>
        <v>theater</v>
      </c>
      <c r="R3854" t="str">
        <f t="shared" si="362"/>
        <v>plays</v>
      </c>
      <c r="S3854" s="8">
        <f t="shared" si="363"/>
        <v>42065.190694444449</v>
      </c>
      <c r="T3854" s="8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5"/>
        <v>2.5999999999999999E-2</v>
      </c>
      <c r="P3855">
        <f t="shared" si="360"/>
        <v>13</v>
      </c>
      <c r="Q3855" t="str">
        <f t="shared" si="361"/>
        <v>theater</v>
      </c>
      <c r="R3855" t="str">
        <f t="shared" si="362"/>
        <v>plays</v>
      </c>
      <c r="S3855" s="8">
        <f t="shared" si="363"/>
        <v>41848.84002314815</v>
      </c>
      <c r="T3855" s="8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5"/>
        <v>16.254545454545454</v>
      </c>
      <c r="P3856">
        <f t="shared" si="360"/>
        <v>89.4</v>
      </c>
      <c r="Q3856" t="str">
        <f t="shared" si="361"/>
        <v>theater</v>
      </c>
      <c r="R3856" t="str">
        <f t="shared" si="362"/>
        <v>plays</v>
      </c>
      <c r="S3856" s="8">
        <f t="shared" si="363"/>
        <v>42103.884930555556</v>
      </c>
      <c r="T3856" s="8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5"/>
        <v>2.5</v>
      </c>
      <c r="P3857">
        <f t="shared" si="360"/>
        <v>25</v>
      </c>
      <c r="Q3857" t="str">
        <f t="shared" si="361"/>
        <v>theater</v>
      </c>
      <c r="R3857" t="str">
        <f t="shared" si="362"/>
        <v>plays</v>
      </c>
      <c r="S3857" s="8">
        <f t="shared" si="363"/>
        <v>42059.970729166671</v>
      </c>
      <c r="T3857" s="8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5"/>
        <v>0.02</v>
      </c>
      <c r="P3858">
        <f t="shared" si="360"/>
        <v>1</v>
      </c>
      <c r="Q3858" t="str">
        <f t="shared" si="361"/>
        <v>theater</v>
      </c>
      <c r="R3858" t="str">
        <f t="shared" si="362"/>
        <v>plays</v>
      </c>
      <c r="S3858" s="8">
        <f t="shared" si="363"/>
        <v>42041.743090277778</v>
      </c>
      <c r="T3858" s="8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5"/>
        <v>5.2</v>
      </c>
      <c r="P3859">
        <f t="shared" si="360"/>
        <v>65</v>
      </c>
      <c r="Q3859" t="str">
        <f t="shared" si="361"/>
        <v>theater</v>
      </c>
      <c r="R3859" t="str">
        <f t="shared" si="362"/>
        <v>plays</v>
      </c>
      <c r="S3859" s="8">
        <f t="shared" si="363"/>
        <v>41829.73715277778</v>
      </c>
      <c r="T3859" s="8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5"/>
        <v>2</v>
      </c>
      <c r="P3860">
        <f t="shared" si="360"/>
        <v>10</v>
      </c>
      <c r="Q3860" t="str">
        <f t="shared" si="361"/>
        <v>theater</v>
      </c>
      <c r="R3860" t="str">
        <f t="shared" si="362"/>
        <v>plays</v>
      </c>
      <c r="S3860" s="8">
        <f t="shared" si="363"/>
        <v>42128.431064814817</v>
      </c>
      <c r="T3860" s="8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5"/>
        <v>0.04</v>
      </c>
      <c r="P3861">
        <f t="shared" si="360"/>
        <v>1</v>
      </c>
      <c r="Q3861" t="str">
        <f t="shared" si="361"/>
        <v>theater</v>
      </c>
      <c r="R3861" t="str">
        <f t="shared" si="362"/>
        <v>plays</v>
      </c>
      <c r="S3861" s="8">
        <f t="shared" si="363"/>
        <v>41789.893599537041</v>
      </c>
      <c r="T3861" s="8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5"/>
        <v>17.666666666666668</v>
      </c>
      <c r="P3862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8">
        <f t="shared" si="363"/>
        <v>41833.660995370366</v>
      </c>
      <c r="T3862" s="8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5"/>
        <v>5</v>
      </c>
      <c r="P3863">
        <f t="shared" si="360"/>
        <v>100</v>
      </c>
      <c r="Q3863" t="str">
        <f t="shared" si="361"/>
        <v>theater</v>
      </c>
      <c r="R3863" t="str">
        <f t="shared" si="362"/>
        <v>plays</v>
      </c>
      <c r="S3863" s="8">
        <f t="shared" si="363"/>
        <v>41914.590011574073</v>
      </c>
      <c r="T3863" s="8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5"/>
        <v>1.3333333333333334E-2</v>
      </c>
      <c r="P3864">
        <f t="shared" si="360"/>
        <v>1</v>
      </c>
      <c r="Q3864" t="str">
        <f t="shared" si="361"/>
        <v>theater</v>
      </c>
      <c r="R3864" t="str">
        <f t="shared" si="362"/>
        <v>plays</v>
      </c>
      <c r="S3864" s="8">
        <f t="shared" si="363"/>
        <v>42611.261064814811</v>
      </c>
      <c r="T3864" s="8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5"/>
        <v>0</v>
      </c>
      <c r="P3865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8">
        <f t="shared" si="363"/>
        <v>42253.633159722223</v>
      </c>
      <c r="T3865" s="8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5"/>
        <v>1.2</v>
      </c>
      <c r="P3866">
        <f t="shared" si="360"/>
        <v>20</v>
      </c>
      <c r="Q3866" t="str">
        <f t="shared" si="361"/>
        <v>theater</v>
      </c>
      <c r="R3866" t="str">
        <f t="shared" si="362"/>
        <v>plays</v>
      </c>
      <c r="S3866" s="8">
        <f t="shared" si="363"/>
        <v>42295.891828703709</v>
      </c>
      <c r="T3866" s="8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5"/>
        <v>26.937422295897225</v>
      </c>
      <c r="P386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8">
        <f t="shared" si="363"/>
        <v>41841.651597222226</v>
      </c>
      <c r="T3867" s="8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5"/>
        <v>0.54999999999999993</v>
      </c>
      <c r="P3868">
        <f t="shared" si="360"/>
        <v>5.5</v>
      </c>
      <c r="Q3868" t="str">
        <f t="shared" si="361"/>
        <v>theater</v>
      </c>
      <c r="R3868" t="str">
        <f t="shared" si="362"/>
        <v>plays</v>
      </c>
      <c r="S3868" s="8">
        <f t="shared" si="363"/>
        <v>42402.947002314817</v>
      </c>
      <c r="T3868" s="8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5"/>
        <v>12.55</v>
      </c>
      <c r="P3869">
        <f t="shared" si="360"/>
        <v>50.2</v>
      </c>
      <c r="Q3869" t="str">
        <f t="shared" si="361"/>
        <v>theater</v>
      </c>
      <c r="R3869" t="str">
        <f t="shared" si="362"/>
        <v>plays</v>
      </c>
      <c r="S3869" s="8">
        <f t="shared" si="363"/>
        <v>42509.814108796301</v>
      </c>
      <c r="T3869" s="8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5"/>
        <v>0.2</v>
      </c>
      <c r="P3870">
        <f t="shared" si="360"/>
        <v>10</v>
      </c>
      <c r="Q3870" t="str">
        <f t="shared" si="361"/>
        <v>theater</v>
      </c>
      <c r="R3870" t="str">
        <f t="shared" si="362"/>
        <v>musical</v>
      </c>
      <c r="S3870" s="8">
        <f t="shared" si="363"/>
        <v>41865.659780092588</v>
      </c>
      <c r="T3870" s="8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5"/>
        <v>3.4474868431088401</v>
      </c>
      <c r="P3871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8">
        <f t="shared" si="363"/>
        <v>42047.724444444444</v>
      </c>
      <c r="T3871" s="8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5"/>
        <v>15</v>
      </c>
      <c r="P3872">
        <f t="shared" si="360"/>
        <v>150</v>
      </c>
      <c r="Q3872" t="str">
        <f t="shared" si="361"/>
        <v>theater</v>
      </c>
      <c r="R3872" t="str">
        <f t="shared" si="362"/>
        <v>musical</v>
      </c>
      <c r="S3872" s="8">
        <f t="shared" si="363"/>
        <v>41793.17219907407</v>
      </c>
      <c r="T3872" s="8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5"/>
        <v>2.666666666666667</v>
      </c>
      <c r="P3873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8">
        <f t="shared" si="363"/>
        <v>42763.780671296292</v>
      </c>
      <c r="T3873" s="8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5"/>
        <v>0</v>
      </c>
      <c r="P3874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8">
        <f t="shared" si="363"/>
        <v>42180.145787037036</v>
      </c>
      <c r="T3874" s="8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5"/>
        <v>0</v>
      </c>
      <c r="P3875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8">
        <f t="shared" si="363"/>
        <v>42255.696006944447</v>
      </c>
      <c r="T3875" s="8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5"/>
        <v>0</v>
      </c>
      <c r="P387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8">
        <f t="shared" si="363"/>
        <v>42007.016458333332</v>
      </c>
      <c r="T3876" s="8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5"/>
        <v>0</v>
      </c>
      <c r="P387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8">
        <f t="shared" si="363"/>
        <v>42615.346817129626</v>
      </c>
      <c r="T3877" s="8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5"/>
        <v>52.794871794871788</v>
      </c>
      <c r="P3878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8">
        <f t="shared" si="363"/>
        <v>42372.624166666668</v>
      </c>
      <c r="T3878" s="8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5"/>
        <v>4.9639999999999995</v>
      </c>
      <c r="P3879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8">
        <f t="shared" si="363"/>
        <v>42682.67768518519</v>
      </c>
      <c r="T3879" s="8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5"/>
        <v>5.5555555555555552E-2</v>
      </c>
      <c r="P3880">
        <f t="shared" si="360"/>
        <v>10</v>
      </c>
      <c r="Q3880" t="str">
        <f t="shared" si="361"/>
        <v>theater</v>
      </c>
      <c r="R3880" t="str">
        <f t="shared" si="362"/>
        <v>musical</v>
      </c>
      <c r="S3880" s="8">
        <f t="shared" si="363"/>
        <v>42154.818819444445</v>
      </c>
      <c r="T3880" s="8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5"/>
        <v>0</v>
      </c>
      <c r="P3881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8">
        <f t="shared" si="363"/>
        <v>41999.861064814817</v>
      </c>
      <c r="T3881" s="8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5"/>
        <v>13.066666666666665</v>
      </c>
      <c r="P3882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8">
        <f t="shared" si="363"/>
        <v>41815.815046296295</v>
      </c>
      <c r="T3882" s="8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5"/>
        <v>5</v>
      </c>
      <c r="P3883">
        <f t="shared" si="360"/>
        <v>25</v>
      </c>
      <c r="Q3883" t="str">
        <f t="shared" si="361"/>
        <v>theater</v>
      </c>
      <c r="R3883" t="str">
        <f t="shared" si="362"/>
        <v>musical</v>
      </c>
      <c r="S3883" s="8">
        <f t="shared" si="363"/>
        <v>42756.018506944441</v>
      </c>
      <c r="T3883" s="8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5"/>
        <v>0</v>
      </c>
      <c r="P3884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8">
        <f t="shared" si="363"/>
        <v>42373.983449074076</v>
      </c>
      <c r="T3884" s="8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5"/>
        <v>0</v>
      </c>
      <c r="P3885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8">
        <f t="shared" si="363"/>
        <v>41854.602650462963</v>
      </c>
      <c r="T3885" s="8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5"/>
        <v>0</v>
      </c>
      <c r="P388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8">
        <f t="shared" si="363"/>
        <v>42065.791574074072</v>
      </c>
      <c r="T3886" s="8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5"/>
        <v>0</v>
      </c>
      <c r="P388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8">
        <f t="shared" si="363"/>
        <v>42469.951284722221</v>
      </c>
      <c r="T3887" s="8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5"/>
        <v>0</v>
      </c>
      <c r="P3888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8">
        <f t="shared" si="363"/>
        <v>41954.228032407409</v>
      </c>
      <c r="T3888" s="8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5"/>
        <v>1.7500000000000002</v>
      </c>
      <c r="P3889">
        <f t="shared" si="360"/>
        <v>17.5</v>
      </c>
      <c r="Q3889" t="str">
        <f t="shared" si="361"/>
        <v>theater</v>
      </c>
      <c r="R3889" t="str">
        <f t="shared" si="362"/>
        <v>musical</v>
      </c>
      <c r="S3889" s="8">
        <f t="shared" si="363"/>
        <v>42079.857974537037</v>
      </c>
      <c r="T3889" s="8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5"/>
        <v>27.1</v>
      </c>
      <c r="P3890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8">
        <f t="shared" si="363"/>
        <v>42762.545810185184</v>
      </c>
      <c r="T3890" s="8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5"/>
        <v>1.4749999999999999</v>
      </c>
      <c r="P3891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8">
        <f t="shared" si="363"/>
        <v>41977.004976851851</v>
      </c>
      <c r="T3891" s="8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5"/>
        <v>16.826666666666668</v>
      </c>
      <c r="P3892">
        <f t="shared" si="360"/>
        <v>315.5</v>
      </c>
      <c r="Q3892" t="str">
        <f t="shared" si="361"/>
        <v>theater</v>
      </c>
      <c r="R3892" t="str">
        <f t="shared" si="362"/>
        <v>plays</v>
      </c>
      <c r="S3892" s="8">
        <f t="shared" si="363"/>
        <v>42171.758611111116</v>
      </c>
      <c r="T3892" s="8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5"/>
        <v>32.5</v>
      </c>
      <c r="P3893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8">
        <f t="shared" si="363"/>
        <v>42056.1324537037</v>
      </c>
      <c r="T3893" s="8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5"/>
        <v>0</v>
      </c>
      <c r="P3894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8">
        <f t="shared" si="363"/>
        <v>41867.652280092596</v>
      </c>
      <c r="T3894" s="8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5"/>
        <v>21.55</v>
      </c>
      <c r="P3895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8">
        <f t="shared" si="363"/>
        <v>41779.657870370371</v>
      </c>
      <c r="T3895" s="8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5"/>
        <v>3.4666666666666663</v>
      </c>
      <c r="P389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8">
        <f t="shared" si="363"/>
        <v>42679.958472222221</v>
      </c>
      <c r="T3896" s="8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5"/>
        <v>5</v>
      </c>
      <c r="P3897">
        <f t="shared" si="360"/>
        <v>50</v>
      </c>
      <c r="Q3897" t="str">
        <f t="shared" si="361"/>
        <v>theater</v>
      </c>
      <c r="R3897" t="str">
        <f t="shared" si="362"/>
        <v>plays</v>
      </c>
      <c r="S3897" s="8">
        <f t="shared" si="363"/>
        <v>42032.250208333338</v>
      </c>
      <c r="T3897" s="8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5"/>
        <v>10.625</v>
      </c>
      <c r="P3898">
        <f t="shared" si="360"/>
        <v>42.5</v>
      </c>
      <c r="Q3898" t="str">
        <f t="shared" si="361"/>
        <v>theater</v>
      </c>
      <c r="R3898" t="str">
        <f t="shared" si="362"/>
        <v>plays</v>
      </c>
      <c r="S3898" s="8">
        <f t="shared" si="363"/>
        <v>41793.191875000004</v>
      </c>
      <c r="T3898" s="8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5"/>
        <v>17.599999999999998</v>
      </c>
      <c r="P3899">
        <f t="shared" si="360"/>
        <v>44</v>
      </c>
      <c r="Q3899" t="str">
        <f t="shared" si="361"/>
        <v>theater</v>
      </c>
      <c r="R3899" t="str">
        <f t="shared" si="362"/>
        <v>plays</v>
      </c>
      <c r="S3899" s="8">
        <f t="shared" si="363"/>
        <v>41982.87364583333</v>
      </c>
      <c r="T3899" s="8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5"/>
        <v>32.56</v>
      </c>
      <c r="P3900">
        <f t="shared" si="360"/>
        <v>50.875</v>
      </c>
      <c r="Q3900" t="str">
        <f t="shared" si="361"/>
        <v>theater</v>
      </c>
      <c r="R3900" t="str">
        <f t="shared" si="362"/>
        <v>plays</v>
      </c>
      <c r="S3900" s="8">
        <f t="shared" si="363"/>
        <v>42193.482291666667</v>
      </c>
      <c r="T3900" s="8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5"/>
        <v>1.25</v>
      </c>
      <c r="P3901">
        <f t="shared" si="360"/>
        <v>62.5</v>
      </c>
      <c r="Q3901" t="str">
        <f t="shared" si="361"/>
        <v>theater</v>
      </c>
      <c r="R3901" t="str">
        <f t="shared" si="362"/>
        <v>plays</v>
      </c>
      <c r="S3901" s="8">
        <f t="shared" si="363"/>
        <v>41843.775011574071</v>
      </c>
      <c r="T3901" s="8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5"/>
        <v>5.4</v>
      </c>
      <c r="P3902">
        <f t="shared" si="360"/>
        <v>27</v>
      </c>
      <c r="Q3902" t="str">
        <f t="shared" si="361"/>
        <v>theater</v>
      </c>
      <c r="R3902" t="str">
        <f t="shared" si="362"/>
        <v>plays</v>
      </c>
      <c r="S3902" s="8">
        <f t="shared" si="363"/>
        <v>42136.092488425929</v>
      </c>
      <c r="T3902" s="8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5"/>
        <v>0.83333333333333337</v>
      </c>
      <c r="P3903">
        <f t="shared" si="360"/>
        <v>25</v>
      </c>
      <c r="Q3903" t="str">
        <f t="shared" si="361"/>
        <v>theater</v>
      </c>
      <c r="R3903" t="str">
        <f t="shared" si="362"/>
        <v>plays</v>
      </c>
      <c r="S3903" s="8">
        <f t="shared" si="363"/>
        <v>42317.826377314821</v>
      </c>
      <c r="T3903" s="8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5"/>
        <v>48.833333333333336</v>
      </c>
      <c r="P3904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8">
        <f t="shared" si="363"/>
        <v>42663.468078703707</v>
      </c>
      <c r="T3904" s="8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5"/>
        <v>0</v>
      </c>
      <c r="P3905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8">
        <f t="shared" si="363"/>
        <v>42186.01116898148</v>
      </c>
      <c r="T3905" s="8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5"/>
        <v>0.03</v>
      </c>
      <c r="P3906">
        <f t="shared" si="360"/>
        <v>1.5</v>
      </c>
      <c r="Q3906" t="str">
        <f t="shared" si="361"/>
        <v>theater</v>
      </c>
      <c r="R3906" t="str">
        <f t="shared" si="362"/>
        <v>plays</v>
      </c>
      <c r="S3906" s="8">
        <f t="shared" si="363"/>
        <v>42095.229166666672</v>
      </c>
      <c r="T3906" s="8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5"/>
        <v>11.533333333333333</v>
      </c>
      <c r="P3907">
        <f t="shared" ref="P3907:P3970" si="366">E3907/L3907</f>
        <v>24.714285714285715</v>
      </c>
      <c r="Q3907" t="str">
        <f t="shared" ref="Q3907:Q3970" si="367">LEFT(N3907, SEARCH("/",N3907,1)-1)</f>
        <v>theater</v>
      </c>
      <c r="R3907" t="str">
        <f t="shared" ref="R3907:R3970" si="368">RIGHT(N3907,LEN(N3907)-FIND("/",N3907))</f>
        <v>plays</v>
      </c>
      <c r="S3907" s="8">
        <f t="shared" ref="S3907:S3970" si="369">(((J3907/60)/60)/24)+DATE(1970,1,1)</f>
        <v>42124.623877314814</v>
      </c>
      <c r="T3907" s="8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5"/>
        <v>67.333333333333329</v>
      </c>
      <c r="P3908">
        <f t="shared" si="366"/>
        <v>63.125</v>
      </c>
      <c r="Q3908" t="str">
        <f t="shared" si="367"/>
        <v>theater</v>
      </c>
      <c r="R3908" t="str">
        <f t="shared" si="368"/>
        <v>plays</v>
      </c>
      <c r="S3908" s="8">
        <f t="shared" si="369"/>
        <v>42143.917743055557</v>
      </c>
      <c r="T3908" s="8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ref="O3909:O3972" si="371">E3909/D3909*100</f>
        <v>15.299999999999999</v>
      </c>
      <c r="P3909">
        <f t="shared" si="366"/>
        <v>38.25</v>
      </c>
      <c r="Q3909" t="str">
        <f t="shared" si="367"/>
        <v>theater</v>
      </c>
      <c r="R3909" t="str">
        <f t="shared" si="368"/>
        <v>plays</v>
      </c>
      <c r="S3909" s="8">
        <f t="shared" si="369"/>
        <v>41906.819513888891</v>
      </c>
      <c r="T3909" s="8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1"/>
        <v>8.6666666666666679</v>
      </c>
      <c r="P3910">
        <f t="shared" si="366"/>
        <v>16.25</v>
      </c>
      <c r="Q3910" t="str">
        <f t="shared" si="367"/>
        <v>theater</v>
      </c>
      <c r="R3910" t="str">
        <f t="shared" si="368"/>
        <v>plays</v>
      </c>
      <c r="S3910" s="8">
        <f t="shared" si="369"/>
        <v>41834.135370370372</v>
      </c>
      <c r="T3910" s="8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1"/>
        <v>0.22499999999999998</v>
      </c>
      <c r="P3911">
        <f t="shared" si="366"/>
        <v>33.75</v>
      </c>
      <c r="Q3911" t="str">
        <f t="shared" si="367"/>
        <v>theater</v>
      </c>
      <c r="R3911" t="str">
        <f t="shared" si="368"/>
        <v>plays</v>
      </c>
      <c r="S3911" s="8">
        <f t="shared" si="369"/>
        <v>41863.359282407408</v>
      </c>
      <c r="T3911" s="8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1"/>
        <v>3.0833333333333335</v>
      </c>
      <c r="P3912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8">
        <f t="shared" si="369"/>
        <v>42224.756909722222</v>
      </c>
      <c r="T3912" s="8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1"/>
        <v>37.412500000000001</v>
      </c>
      <c r="P3913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8">
        <f t="shared" si="369"/>
        <v>41939.8122337963</v>
      </c>
      <c r="T3913" s="8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1"/>
        <v>6.6666666666666671E-3</v>
      </c>
      <c r="P3914">
        <f t="shared" si="366"/>
        <v>1</v>
      </c>
      <c r="Q3914" t="str">
        <f t="shared" si="367"/>
        <v>theater</v>
      </c>
      <c r="R3914" t="str">
        <f t="shared" si="368"/>
        <v>plays</v>
      </c>
      <c r="S3914" s="8">
        <f t="shared" si="369"/>
        <v>42059.270023148143</v>
      </c>
      <c r="T3914" s="8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1"/>
        <v>10</v>
      </c>
      <c r="P3915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8">
        <f t="shared" si="369"/>
        <v>42308.211215277777</v>
      </c>
      <c r="T3915" s="8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1"/>
        <v>36.36</v>
      </c>
      <c r="P391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8">
        <f t="shared" si="369"/>
        <v>42114.818935185183</v>
      </c>
      <c r="T3916" s="8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1"/>
        <v>0.33333333333333337</v>
      </c>
      <c r="P3917">
        <f t="shared" si="366"/>
        <v>5</v>
      </c>
      <c r="Q3917" t="str">
        <f t="shared" si="367"/>
        <v>theater</v>
      </c>
      <c r="R3917" t="str">
        <f t="shared" si="368"/>
        <v>plays</v>
      </c>
      <c r="S3917" s="8">
        <f t="shared" si="369"/>
        <v>42492.98505787037</v>
      </c>
      <c r="T3917" s="8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1"/>
        <v>0</v>
      </c>
      <c r="P3918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8">
        <f t="shared" si="369"/>
        <v>42494.471666666665</v>
      </c>
      <c r="T3918" s="8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1"/>
        <v>0.2857142857142857</v>
      </c>
      <c r="P3919">
        <f t="shared" si="366"/>
        <v>10</v>
      </c>
      <c r="Q3919" t="str">
        <f t="shared" si="367"/>
        <v>theater</v>
      </c>
      <c r="R3919" t="str">
        <f t="shared" si="368"/>
        <v>plays</v>
      </c>
      <c r="S3919" s="8">
        <f t="shared" si="369"/>
        <v>41863.527326388888</v>
      </c>
      <c r="T3919" s="8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1"/>
        <v>0.2</v>
      </c>
      <c r="P3920">
        <f t="shared" si="366"/>
        <v>40</v>
      </c>
      <c r="Q3920" t="str">
        <f t="shared" si="367"/>
        <v>theater</v>
      </c>
      <c r="R3920" t="str">
        <f t="shared" si="368"/>
        <v>plays</v>
      </c>
      <c r="S3920" s="8">
        <f t="shared" si="369"/>
        <v>41843.664618055554</v>
      </c>
      <c r="T3920" s="8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1"/>
        <v>1.7999999999999998</v>
      </c>
      <c r="P3921">
        <f t="shared" si="366"/>
        <v>30</v>
      </c>
      <c r="Q3921" t="str">
        <f t="shared" si="367"/>
        <v>theater</v>
      </c>
      <c r="R3921" t="str">
        <f t="shared" si="368"/>
        <v>plays</v>
      </c>
      <c r="S3921" s="8">
        <f t="shared" si="369"/>
        <v>42358.684872685189</v>
      </c>
      <c r="T3921" s="8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1"/>
        <v>5.4</v>
      </c>
      <c r="P3922">
        <f t="shared" si="366"/>
        <v>45</v>
      </c>
      <c r="Q3922" t="str">
        <f t="shared" si="367"/>
        <v>theater</v>
      </c>
      <c r="R3922" t="str">
        <f t="shared" si="368"/>
        <v>plays</v>
      </c>
      <c r="S3922" s="8">
        <f t="shared" si="369"/>
        <v>42657.38726851852</v>
      </c>
      <c r="T3922" s="8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1"/>
        <v>0</v>
      </c>
      <c r="P3923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8">
        <f t="shared" si="369"/>
        <v>41926.542303240742</v>
      </c>
      <c r="T3923" s="8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1"/>
        <v>8.1333333333333329</v>
      </c>
      <c r="P3924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8">
        <f t="shared" si="369"/>
        <v>42020.768634259264</v>
      </c>
      <c r="T3924" s="8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1"/>
        <v>12.034782608695652</v>
      </c>
      <c r="P3925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8">
        <f t="shared" si="369"/>
        <v>42075.979988425926</v>
      </c>
      <c r="T3925" s="8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1"/>
        <v>15.266666666666667</v>
      </c>
      <c r="P3926">
        <f t="shared" si="366"/>
        <v>57.25</v>
      </c>
      <c r="Q3926" t="str">
        <f t="shared" si="367"/>
        <v>theater</v>
      </c>
      <c r="R3926" t="str">
        <f t="shared" si="368"/>
        <v>plays</v>
      </c>
      <c r="S3926" s="8">
        <f t="shared" si="369"/>
        <v>41786.959745370368</v>
      </c>
      <c r="T3926" s="8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1"/>
        <v>10</v>
      </c>
      <c r="P3927">
        <f t="shared" si="366"/>
        <v>5</v>
      </c>
      <c r="Q3927" t="str">
        <f t="shared" si="367"/>
        <v>theater</v>
      </c>
      <c r="R3927" t="str">
        <f t="shared" si="368"/>
        <v>plays</v>
      </c>
      <c r="S3927" s="8">
        <f t="shared" si="369"/>
        <v>41820.870821759258</v>
      </c>
      <c r="T3927" s="8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1"/>
        <v>0.3</v>
      </c>
      <c r="P3928">
        <f t="shared" si="366"/>
        <v>15</v>
      </c>
      <c r="Q3928" t="str">
        <f t="shared" si="367"/>
        <v>theater</v>
      </c>
      <c r="R3928" t="str">
        <f t="shared" si="368"/>
        <v>plays</v>
      </c>
      <c r="S3928" s="8">
        <f t="shared" si="369"/>
        <v>41970.085046296299</v>
      </c>
      <c r="T3928" s="8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1"/>
        <v>1</v>
      </c>
      <c r="P3929">
        <f t="shared" si="366"/>
        <v>12.5</v>
      </c>
      <c r="Q3929" t="str">
        <f t="shared" si="367"/>
        <v>theater</v>
      </c>
      <c r="R3929" t="str">
        <f t="shared" si="368"/>
        <v>plays</v>
      </c>
      <c r="S3929" s="8">
        <f t="shared" si="369"/>
        <v>41830.267407407409</v>
      </c>
      <c r="T3929" s="8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1"/>
        <v>13.020000000000001</v>
      </c>
      <c r="P3930">
        <f t="shared" si="366"/>
        <v>93</v>
      </c>
      <c r="Q3930" t="str">
        <f t="shared" si="367"/>
        <v>theater</v>
      </c>
      <c r="R3930" t="str">
        <f t="shared" si="368"/>
        <v>plays</v>
      </c>
      <c r="S3930" s="8">
        <f t="shared" si="369"/>
        <v>42265.683182870373</v>
      </c>
      <c r="T3930" s="8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1"/>
        <v>2.2650000000000001</v>
      </c>
      <c r="P3931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8">
        <f t="shared" si="369"/>
        <v>42601.827141203699</v>
      </c>
      <c r="T3931" s="8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1"/>
        <v>0</v>
      </c>
      <c r="P3932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8">
        <f t="shared" si="369"/>
        <v>42433.338749999995</v>
      </c>
      <c r="T3932" s="8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1"/>
        <v>0</v>
      </c>
      <c r="P3933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8">
        <f t="shared" si="369"/>
        <v>42228.151701388888</v>
      </c>
      <c r="T3933" s="8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1"/>
        <v>8.3333333333333332E-3</v>
      </c>
      <c r="P3934">
        <f t="shared" si="366"/>
        <v>1</v>
      </c>
      <c r="Q3934" t="str">
        <f t="shared" si="367"/>
        <v>theater</v>
      </c>
      <c r="R3934" t="str">
        <f t="shared" si="368"/>
        <v>plays</v>
      </c>
      <c r="S3934" s="8">
        <f t="shared" si="369"/>
        <v>42415.168564814812</v>
      </c>
      <c r="T3934" s="8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1"/>
        <v>15.742857142857142</v>
      </c>
      <c r="P3935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8">
        <f t="shared" si="369"/>
        <v>42538.968310185184</v>
      </c>
      <c r="T3935" s="8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1"/>
        <v>11</v>
      </c>
      <c r="P393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8">
        <f t="shared" si="369"/>
        <v>42233.671747685185</v>
      </c>
      <c r="T3936" s="8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1"/>
        <v>43.833333333333336</v>
      </c>
      <c r="P393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8">
        <f t="shared" si="369"/>
        <v>42221.656782407401</v>
      </c>
      <c r="T3937" s="8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1"/>
        <v>0</v>
      </c>
      <c r="P3938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8">
        <f t="shared" si="369"/>
        <v>42675.262962962966</v>
      </c>
      <c r="T3938" s="8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1"/>
        <v>86.135181975736558</v>
      </c>
      <c r="P3939">
        <f t="shared" si="366"/>
        <v>248.5</v>
      </c>
      <c r="Q3939" t="str">
        <f t="shared" si="367"/>
        <v>theater</v>
      </c>
      <c r="R3939" t="str">
        <f t="shared" si="368"/>
        <v>plays</v>
      </c>
      <c r="S3939" s="8">
        <f t="shared" si="369"/>
        <v>42534.631481481483</v>
      </c>
      <c r="T3939" s="8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1"/>
        <v>12.196620583717358</v>
      </c>
      <c r="P3940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8">
        <f t="shared" si="369"/>
        <v>42151.905717592599</v>
      </c>
      <c r="T3940" s="8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1"/>
        <v>0.1</v>
      </c>
      <c r="P3941">
        <f t="shared" si="366"/>
        <v>5</v>
      </c>
      <c r="Q3941" t="str">
        <f t="shared" si="367"/>
        <v>theater</v>
      </c>
      <c r="R3941" t="str">
        <f t="shared" si="368"/>
        <v>plays</v>
      </c>
      <c r="S3941" s="8">
        <f t="shared" si="369"/>
        <v>41915.400219907409</v>
      </c>
      <c r="T3941" s="8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1"/>
        <v>0.22</v>
      </c>
      <c r="P3942">
        <f t="shared" si="366"/>
        <v>5.5</v>
      </c>
      <c r="Q3942" t="str">
        <f t="shared" si="367"/>
        <v>theater</v>
      </c>
      <c r="R3942" t="str">
        <f t="shared" si="368"/>
        <v>plays</v>
      </c>
      <c r="S3942" s="8">
        <f t="shared" si="369"/>
        <v>41961.492488425924</v>
      </c>
      <c r="T3942" s="8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1"/>
        <v>0.90909090909090906</v>
      </c>
      <c r="P3943">
        <f t="shared" si="366"/>
        <v>25</v>
      </c>
      <c r="Q3943" t="str">
        <f t="shared" si="367"/>
        <v>theater</v>
      </c>
      <c r="R3943" t="str">
        <f t="shared" si="368"/>
        <v>plays</v>
      </c>
      <c r="S3943" s="8">
        <f t="shared" si="369"/>
        <v>41940.587233796294</v>
      </c>
      <c r="T3943" s="8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1"/>
        <v>0</v>
      </c>
      <c r="P3944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8">
        <f t="shared" si="369"/>
        <v>42111.904097222221</v>
      </c>
      <c r="T3944" s="8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1"/>
        <v>35.64</v>
      </c>
      <c r="P3945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8">
        <f t="shared" si="369"/>
        <v>42279.778564814813</v>
      </c>
      <c r="T3945" s="8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1"/>
        <v>0</v>
      </c>
      <c r="P394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8">
        <f t="shared" si="369"/>
        <v>42213.662905092591</v>
      </c>
      <c r="T3946" s="8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1"/>
        <v>0.25</v>
      </c>
      <c r="P3947">
        <f t="shared" si="366"/>
        <v>5</v>
      </c>
      <c r="Q3947" t="str">
        <f t="shared" si="367"/>
        <v>theater</v>
      </c>
      <c r="R3947" t="str">
        <f t="shared" si="368"/>
        <v>plays</v>
      </c>
      <c r="S3947" s="8">
        <f t="shared" si="369"/>
        <v>42109.801712962959</v>
      </c>
      <c r="T3947" s="8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1"/>
        <v>3.25</v>
      </c>
      <c r="P3948">
        <f t="shared" si="366"/>
        <v>39</v>
      </c>
      <c r="Q3948" t="str">
        <f t="shared" si="367"/>
        <v>theater</v>
      </c>
      <c r="R3948" t="str">
        <f t="shared" si="368"/>
        <v>plays</v>
      </c>
      <c r="S3948" s="8">
        <f t="shared" si="369"/>
        <v>42031.833587962959</v>
      </c>
      <c r="T3948" s="8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1"/>
        <v>3.3666666666666663</v>
      </c>
      <c r="P3949">
        <f t="shared" si="366"/>
        <v>50.5</v>
      </c>
      <c r="Q3949" t="str">
        <f t="shared" si="367"/>
        <v>theater</v>
      </c>
      <c r="R3949" t="str">
        <f t="shared" si="368"/>
        <v>plays</v>
      </c>
      <c r="S3949" s="8">
        <f t="shared" si="369"/>
        <v>42615.142870370371</v>
      </c>
      <c r="T3949" s="8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1"/>
        <v>0</v>
      </c>
      <c r="P3950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8">
        <f t="shared" si="369"/>
        <v>41829.325497685182</v>
      </c>
      <c r="T3950" s="8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1"/>
        <v>15.770000000000001</v>
      </c>
      <c r="P3951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8">
        <f t="shared" si="369"/>
        <v>42016.120613425926</v>
      </c>
      <c r="T3951" s="8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1"/>
        <v>0.625</v>
      </c>
      <c r="P3952">
        <f t="shared" si="366"/>
        <v>25</v>
      </c>
      <c r="Q3952" t="str">
        <f t="shared" si="367"/>
        <v>theater</v>
      </c>
      <c r="R3952" t="str">
        <f t="shared" si="368"/>
        <v>plays</v>
      </c>
      <c r="S3952" s="8">
        <f t="shared" si="369"/>
        <v>42439.702314814815</v>
      </c>
      <c r="T3952" s="8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1"/>
        <v>5.0000000000000001E-4</v>
      </c>
      <c r="P3953">
        <f t="shared" si="366"/>
        <v>1</v>
      </c>
      <c r="Q3953" t="str">
        <f t="shared" si="367"/>
        <v>theater</v>
      </c>
      <c r="R3953" t="str">
        <f t="shared" si="368"/>
        <v>plays</v>
      </c>
      <c r="S3953" s="8">
        <f t="shared" si="369"/>
        <v>42433.825717592597</v>
      </c>
      <c r="T3953" s="8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1"/>
        <v>9.6153846153846159E-2</v>
      </c>
      <c r="P3954">
        <f t="shared" si="366"/>
        <v>25</v>
      </c>
      <c r="Q3954" t="str">
        <f t="shared" si="367"/>
        <v>theater</v>
      </c>
      <c r="R3954" t="str">
        <f t="shared" si="368"/>
        <v>plays</v>
      </c>
      <c r="S3954" s="8">
        <f t="shared" si="369"/>
        <v>42243.790393518517</v>
      </c>
      <c r="T3954" s="8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1"/>
        <v>0</v>
      </c>
      <c r="P3955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8">
        <f t="shared" si="369"/>
        <v>42550.048449074078</v>
      </c>
      <c r="T3955" s="8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1"/>
        <v>0</v>
      </c>
      <c r="P395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8">
        <f t="shared" si="369"/>
        <v>41774.651203703703</v>
      </c>
      <c r="T3956" s="8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1"/>
        <v>24.285714285714285</v>
      </c>
      <c r="P395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8">
        <f t="shared" si="369"/>
        <v>42306.848854166667</v>
      </c>
      <c r="T3957" s="8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1"/>
        <v>0</v>
      </c>
      <c r="P3958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8">
        <f t="shared" si="369"/>
        <v>42457.932025462964</v>
      </c>
      <c r="T3958" s="8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1"/>
        <v>2.5000000000000001E-2</v>
      </c>
      <c r="P3959">
        <f t="shared" si="366"/>
        <v>7</v>
      </c>
      <c r="Q3959" t="str">
        <f t="shared" si="367"/>
        <v>theater</v>
      </c>
      <c r="R3959" t="str">
        <f t="shared" si="368"/>
        <v>plays</v>
      </c>
      <c r="S3959" s="8">
        <f t="shared" si="369"/>
        <v>42513.976319444439</v>
      </c>
      <c r="T3959" s="8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1"/>
        <v>32.049999999999997</v>
      </c>
      <c r="P3960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8">
        <f t="shared" si="369"/>
        <v>41816.950370370374</v>
      </c>
      <c r="T3960" s="8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1"/>
        <v>24.333333333333336</v>
      </c>
      <c r="P3961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8">
        <f t="shared" si="369"/>
        <v>41880.788842592592</v>
      </c>
      <c r="T3961" s="8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1"/>
        <v>1.5</v>
      </c>
      <c r="P3962">
        <f t="shared" si="366"/>
        <v>11.25</v>
      </c>
      <c r="Q3962" t="str">
        <f t="shared" si="367"/>
        <v>theater</v>
      </c>
      <c r="R3962" t="str">
        <f t="shared" si="368"/>
        <v>plays</v>
      </c>
      <c r="S3962" s="8">
        <f t="shared" si="369"/>
        <v>42342.845555555556</v>
      </c>
      <c r="T3962" s="8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1"/>
        <v>0.42</v>
      </c>
      <c r="P3963">
        <f t="shared" si="366"/>
        <v>10.5</v>
      </c>
      <c r="Q3963" t="str">
        <f t="shared" si="367"/>
        <v>theater</v>
      </c>
      <c r="R3963" t="str">
        <f t="shared" si="368"/>
        <v>plays</v>
      </c>
      <c r="S3963" s="8">
        <f t="shared" si="369"/>
        <v>41745.891319444447</v>
      </c>
      <c r="T3963" s="8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1"/>
        <v>3.214285714285714</v>
      </c>
      <c r="P3964">
        <f t="shared" si="366"/>
        <v>15</v>
      </c>
      <c r="Q3964" t="str">
        <f t="shared" si="367"/>
        <v>theater</v>
      </c>
      <c r="R3964" t="str">
        <f t="shared" si="368"/>
        <v>plays</v>
      </c>
      <c r="S3964" s="8">
        <f t="shared" si="369"/>
        <v>42311.621458333335</v>
      </c>
      <c r="T3964" s="8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1"/>
        <v>0</v>
      </c>
      <c r="P3965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8">
        <f t="shared" si="369"/>
        <v>42296.154131944444</v>
      </c>
      <c r="T3965" s="8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1"/>
        <v>6.3</v>
      </c>
      <c r="P3966">
        <f t="shared" si="366"/>
        <v>42</v>
      </c>
      <c r="Q3966" t="str">
        <f t="shared" si="367"/>
        <v>theater</v>
      </c>
      <c r="R3966" t="str">
        <f t="shared" si="368"/>
        <v>plays</v>
      </c>
      <c r="S3966" s="8">
        <f t="shared" si="369"/>
        <v>42053.722060185188</v>
      </c>
      <c r="T3966" s="8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1"/>
        <v>14.249999999999998</v>
      </c>
      <c r="P3967">
        <f t="shared" si="366"/>
        <v>71.25</v>
      </c>
      <c r="Q3967" t="str">
        <f t="shared" si="367"/>
        <v>theater</v>
      </c>
      <c r="R3967" t="str">
        <f t="shared" si="368"/>
        <v>plays</v>
      </c>
      <c r="S3967" s="8">
        <f t="shared" si="369"/>
        <v>42414.235879629632</v>
      </c>
      <c r="T3967" s="8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1"/>
        <v>0.6</v>
      </c>
      <c r="P3968">
        <f t="shared" si="366"/>
        <v>22.5</v>
      </c>
      <c r="Q3968" t="str">
        <f t="shared" si="367"/>
        <v>theater</v>
      </c>
      <c r="R3968" t="str">
        <f t="shared" si="368"/>
        <v>plays</v>
      </c>
      <c r="S3968" s="8">
        <f t="shared" si="369"/>
        <v>41801.711550925924</v>
      </c>
      <c r="T3968" s="8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1"/>
        <v>24.117647058823529</v>
      </c>
      <c r="P3969">
        <f t="shared" si="366"/>
        <v>41</v>
      </c>
      <c r="Q3969" t="str">
        <f t="shared" si="367"/>
        <v>theater</v>
      </c>
      <c r="R3969" t="str">
        <f t="shared" si="368"/>
        <v>plays</v>
      </c>
      <c r="S3969" s="8">
        <f t="shared" si="369"/>
        <v>42770.290590277778</v>
      </c>
      <c r="T3969" s="8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1"/>
        <v>10.54</v>
      </c>
      <c r="P3970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8">
        <f t="shared" si="369"/>
        <v>42452.815659722226</v>
      </c>
      <c r="T3970" s="8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1"/>
        <v>7.4690265486725664</v>
      </c>
      <c r="P3971">
        <f t="shared" ref="P3971:P4034" si="372">E3971/L3971</f>
        <v>35.166666666666664</v>
      </c>
      <c r="Q3971" t="str">
        <f t="shared" ref="Q3971:Q4034" si="373">LEFT(N3971, SEARCH("/",N3971,1)-1)</f>
        <v>theater</v>
      </c>
      <c r="R3971" t="str">
        <f t="shared" ref="R3971:R4034" si="374">RIGHT(N3971,LEN(N3971)-FIND("/",N3971))</f>
        <v>plays</v>
      </c>
      <c r="S3971" s="8">
        <f t="shared" ref="S3971:S4034" si="375">(((J3971/60)/60)/24)+DATE(1970,1,1)</f>
        <v>42601.854699074072</v>
      </c>
      <c r="T3971" s="8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1"/>
        <v>7.3333333333333334E-2</v>
      </c>
      <c r="P3972">
        <f t="shared" si="372"/>
        <v>5.5</v>
      </c>
      <c r="Q3972" t="str">
        <f t="shared" si="373"/>
        <v>theater</v>
      </c>
      <c r="R3972" t="str">
        <f t="shared" si="374"/>
        <v>plays</v>
      </c>
      <c r="S3972" s="8">
        <f t="shared" si="375"/>
        <v>42447.863553240735</v>
      </c>
      <c r="T3972" s="8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ref="O3973:O4036" si="377">E3973/D3973*100</f>
        <v>0.97142857142857131</v>
      </c>
      <c r="P3973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8">
        <f t="shared" si="375"/>
        <v>41811.536180555559</v>
      </c>
      <c r="T3973" s="8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7"/>
        <v>21.099999999999998</v>
      </c>
      <c r="P3974">
        <f t="shared" si="372"/>
        <v>26.375</v>
      </c>
      <c r="Q3974" t="str">
        <f t="shared" si="373"/>
        <v>theater</v>
      </c>
      <c r="R3974" t="str">
        <f t="shared" si="374"/>
        <v>plays</v>
      </c>
      <c r="S3974" s="8">
        <f t="shared" si="375"/>
        <v>41981.067523148144</v>
      </c>
      <c r="T3974" s="8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7"/>
        <v>78.100000000000009</v>
      </c>
      <c r="P3975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8">
        <f t="shared" si="375"/>
        <v>42469.68414351852</v>
      </c>
      <c r="T3975" s="8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7"/>
        <v>32</v>
      </c>
      <c r="P397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8">
        <f t="shared" si="375"/>
        <v>42493.546851851846</v>
      </c>
      <c r="T3976" s="8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7"/>
        <v>0</v>
      </c>
      <c r="P397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8">
        <f t="shared" si="375"/>
        <v>42534.866875</v>
      </c>
      <c r="T3977" s="8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7"/>
        <v>47.692307692307693</v>
      </c>
      <c r="P3978">
        <f t="shared" si="372"/>
        <v>62</v>
      </c>
      <c r="Q3978" t="str">
        <f t="shared" si="373"/>
        <v>theater</v>
      </c>
      <c r="R3978" t="str">
        <f t="shared" si="374"/>
        <v>plays</v>
      </c>
      <c r="S3978" s="8">
        <f t="shared" si="375"/>
        <v>41830.858344907407</v>
      </c>
      <c r="T3978" s="8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7"/>
        <v>1.4500000000000002</v>
      </c>
      <c r="P3979">
        <f t="shared" si="372"/>
        <v>217.5</v>
      </c>
      <c r="Q3979" t="str">
        <f t="shared" si="373"/>
        <v>theater</v>
      </c>
      <c r="R3979" t="str">
        <f t="shared" si="374"/>
        <v>plays</v>
      </c>
      <c r="S3979" s="8">
        <f t="shared" si="375"/>
        <v>42543.788564814815</v>
      </c>
      <c r="T3979" s="8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7"/>
        <v>10.7</v>
      </c>
      <c r="P3980">
        <f t="shared" si="372"/>
        <v>26.75</v>
      </c>
      <c r="Q3980" t="str">
        <f t="shared" si="373"/>
        <v>theater</v>
      </c>
      <c r="R3980" t="str">
        <f t="shared" si="374"/>
        <v>plays</v>
      </c>
      <c r="S3980" s="8">
        <f t="shared" si="375"/>
        <v>41975.642974537041</v>
      </c>
      <c r="T3980" s="8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7"/>
        <v>1.8333333333333333</v>
      </c>
      <c r="P3981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8">
        <f t="shared" si="375"/>
        <v>42069.903437500005</v>
      </c>
      <c r="T3981" s="8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7"/>
        <v>18</v>
      </c>
      <c r="P3982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8">
        <f t="shared" si="375"/>
        <v>41795.598923611113</v>
      </c>
      <c r="T3982" s="8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7"/>
        <v>4.083333333333333</v>
      </c>
      <c r="P3983">
        <f t="shared" si="372"/>
        <v>175</v>
      </c>
      <c r="Q3983" t="str">
        <f t="shared" si="373"/>
        <v>theater</v>
      </c>
      <c r="R3983" t="str">
        <f t="shared" si="374"/>
        <v>plays</v>
      </c>
      <c r="S3983" s="8">
        <f t="shared" si="375"/>
        <v>42508.179965277777</v>
      </c>
      <c r="T3983" s="8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7"/>
        <v>20</v>
      </c>
      <c r="P3984">
        <f t="shared" si="372"/>
        <v>34</v>
      </c>
      <c r="Q3984" t="str">
        <f t="shared" si="373"/>
        <v>theater</v>
      </c>
      <c r="R3984" t="str">
        <f t="shared" si="374"/>
        <v>plays</v>
      </c>
      <c r="S3984" s="8">
        <f t="shared" si="375"/>
        <v>42132.809953703705</v>
      </c>
      <c r="T3984" s="8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7"/>
        <v>34.802513464991023</v>
      </c>
      <c r="P3985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8">
        <f t="shared" si="375"/>
        <v>41747.86986111111</v>
      </c>
      <c r="T3985" s="8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7"/>
        <v>6.3333333333333339</v>
      </c>
      <c r="P3986">
        <f t="shared" si="372"/>
        <v>9.5</v>
      </c>
      <c r="Q3986" t="str">
        <f t="shared" si="373"/>
        <v>theater</v>
      </c>
      <c r="R3986" t="str">
        <f t="shared" si="374"/>
        <v>plays</v>
      </c>
      <c r="S3986" s="8">
        <f t="shared" si="375"/>
        <v>41920.963472222218</v>
      </c>
      <c r="T3986" s="8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7"/>
        <v>32.049999999999997</v>
      </c>
      <c r="P398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8">
        <f t="shared" si="375"/>
        <v>42399.707407407404</v>
      </c>
      <c r="T3987" s="8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7"/>
        <v>9.76</v>
      </c>
      <c r="P3988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8">
        <f t="shared" si="375"/>
        <v>42467.548541666663</v>
      </c>
      <c r="T3988" s="8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7"/>
        <v>37.75</v>
      </c>
      <c r="P3989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8">
        <f t="shared" si="375"/>
        <v>41765.92465277778</v>
      </c>
      <c r="T3989" s="8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7"/>
        <v>2.1333333333333333</v>
      </c>
      <c r="P3990">
        <f t="shared" si="372"/>
        <v>8</v>
      </c>
      <c r="Q3990" t="str">
        <f t="shared" si="373"/>
        <v>theater</v>
      </c>
      <c r="R3990" t="str">
        <f t="shared" si="374"/>
        <v>plays</v>
      </c>
      <c r="S3990" s="8">
        <f t="shared" si="375"/>
        <v>42230.08116898148</v>
      </c>
      <c r="T3990" s="8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7"/>
        <v>0</v>
      </c>
      <c r="P3991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8">
        <f t="shared" si="375"/>
        <v>42286.749780092592</v>
      </c>
      <c r="T3991" s="8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7"/>
        <v>4.1818181818181817</v>
      </c>
      <c r="P3992">
        <f t="shared" si="372"/>
        <v>23</v>
      </c>
      <c r="Q3992" t="str">
        <f t="shared" si="373"/>
        <v>theater</v>
      </c>
      <c r="R3992" t="str">
        <f t="shared" si="374"/>
        <v>plays</v>
      </c>
      <c r="S3992" s="8">
        <f t="shared" si="375"/>
        <v>42401.672372685185</v>
      </c>
      <c r="T3992" s="8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7"/>
        <v>20</v>
      </c>
      <c r="P3993">
        <f t="shared" si="372"/>
        <v>100</v>
      </c>
      <c r="Q3993" t="str">
        <f t="shared" si="373"/>
        <v>theater</v>
      </c>
      <c r="R3993" t="str">
        <f t="shared" si="374"/>
        <v>plays</v>
      </c>
      <c r="S3993" s="8">
        <f t="shared" si="375"/>
        <v>42125.644467592589</v>
      </c>
      <c r="T3993" s="8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7"/>
        <v>5.41</v>
      </c>
      <c r="P3994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8">
        <f t="shared" si="375"/>
        <v>42289.94049768518</v>
      </c>
      <c r="T3994" s="8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7"/>
        <v>6.0000000000000001E-3</v>
      </c>
      <c r="P3995">
        <f t="shared" si="372"/>
        <v>3</v>
      </c>
      <c r="Q3995" t="str">
        <f t="shared" si="373"/>
        <v>theater</v>
      </c>
      <c r="R3995" t="str">
        <f t="shared" si="374"/>
        <v>plays</v>
      </c>
      <c r="S3995" s="8">
        <f t="shared" si="375"/>
        <v>42107.864722222221</v>
      </c>
      <c r="T3995" s="8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7"/>
        <v>0.25</v>
      </c>
      <c r="P3996">
        <f t="shared" si="372"/>
        <v>5</v>
      </c>
      <c r="Q3996" t="str">
        <f t="shared" si="373"/>
        <v>theater</v>
      </c>
      <c r="R3996" t="str">
        <f t="shared" si="374"/>
        <v>plays</v>
      </c>
      <c r="S3996" s="8">
        <f t="shared" si="375"/>
        <v>41809.389930555553</v>
      </c>
      <c r="T3996" s="8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7"/>
        <v>35</v>
      </c>
      <c r="P3997">
        <f t="shared" si="372"/>
        <v>17.5</v>
      </c>
      <c r="Q3997" t="str">
        <f t="shared" si="373"/>
        <v>theater</v>
      </c>
      <c r="R3997" t="str">
        <f t="shared" si="374"/>
        <v>plays</v>
      </c>
      <c r="S3997" s="8">
        <f t="shared" si="375"/>
        <v>42019.683761574073</v>
      </c>
      <c r="T3997" s="8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7"/>
        <v>16.566666666666666</v>
      </c>
      <c r="P3998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8">
        <f t="shared" si="375"/>
        <v>41950.26694444444</v>
      </c>
      <c r="T3998" s="8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7"/>
        <v>0</v>
      </c>
      <c r="P3999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8">
        <f t="shared" si="375"/>
        <v>42069.391446759255</v>
      </c>
      <c r="T3999" s="8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7"/>
        <v>57.199999999999996</v>
      </c>
      <c r="P4000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8">
        <f t="shared" si="375"/>
        <v>42061.963263888887</v>
      </c>
      <c r="T4000" s="8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7"/>
        <v>16.514285714285716</v>
      </c>
      <c r="P4001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8">
        <f t="shared" si="375"/>
        <v>41842.828680555554</v>
      </c>
      <c r="T4001" s="8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7"/>
        <v>0.125</v>
      </c>
      <c r="P4002">
        <f t="shared" si="372"/>
        <v>10</v>
      </c>
      <c r="Q4002" t="str">
        <f t="shared" si="373"/>
        <v>theater</v>
      </c>
      <c r="R4002" t="str">
        <f t="shared" si="374"/>
        <v>plays</v>
      </c>
      <c r="S4002" s="8">
        <f t="shared" si="375"/>
        <v>42437.64534722222</v>
      </c>
      <c r="T4002" s="8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7"/>
        <v>37.75</v>
      </c>
      <c r="P4003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8">
        <f t="shared" si="375"/>
        <v>42775.964212962965</v>
      </c>
      <c r="T4003" s="8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7"/>
        <v>1.8399999999999999</v>
      </c>
      <c r="P4004">
        <f t="shared" si="372"/>
        <v>5.75</v>
      </c>
      <c r="Q4004" t="str">
        <f t="shared" si="373"/>
        <v>theater</v>
      </c>
      <c r="R4004" t="str">
        <f t="shared" si="374"/>
        <v>plays</v>
      </c>
      <c r="S4004" s="8">
        <f t="shared" si="375"/>
        <v>41879.043530092589</v>
      </c>
      <c r="T4004" s="8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7"/>
        <v>10.050000000000001</v>
      </c>
      <c r="P4005">
        <f t="shared" si="372"/>
        <v>100.5</v>
      </c>
      <c r="Q4005" t="str">
        <f t="shared" si="373"/>
        <v>theater</v>
      </c>
      <c r="R4005" t="str">
        <f t="shared" si="374"/>
        <v>plays</v>
      </c>
      <c r="S4005" s="8">
        <f t="shared" si="375"/>
        <v>42020.587349537032</v>
      </c>
      <c r="T4005" s="8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7"/>
        <v>0.2</v>
      </c>
      <c r="P4006">
        <f t="shared" si="372"/>
        <v>1</v>
      </c>
      <c r="Q4006" t="str">
        <f t="shared" si="373"/>
        <v>theater</v>
      </c>
      <c r="R4006" t="str">
        <f t="shared" si="374"/>
        <v>plays</v>
      </c>
      <c r="S4006" s="8">
        <f t="shared" si="375"/>
        <v>41890.16269675926</v>
      </c>
      <c r="T4006" s="8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7"/>
        <v>1.3333333333333335</v>
      </c>
      <c r="P4007">
        <f t="shared" si="372"/>
        <v>20</v>
      </c>
      <c r="Q4007" t="str">
        <f t="shared" si="373"/>
        <v>theater</v>
      </c>
      <c r="R4007" t="str">
        <f t="shared" si="374"/>
        <v>plays</v>
      </c>
      <c r="S4007" s="8">
        <f t="shared" si="375"/>
        <v>41872.807696759257</v>
      </c>
      <c r="T4007" s="8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7"/>
        <v>6.6666666666666671E-3</v>
      </c>
      <c r="P4008">
        <f t="shared" si="372"/>
        <v>2</v>
      </c>
      <c r="Q4008" t="str">
        <f t="shared" si="373"/>
        <v>theater</v>
      </c>
      <c r="R4008" t="str">
        <f t="shared" si="374"/>
        <v>plays</v>
      </c>
      <c r="S4008" s="8">
        <f t="shared" si="375"/>
        <v>42391.772997685184</v>
      </c>
      <c r="T4008" s="8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7"/>
        <v>0.25</v>
      </c>
      <c r="P4009">
        <f t="shared" si="372"/>
        <v>5</v>
      </c>
      <c r="Q4009" t="str">
        <f t="shared" si="373"/>
        <v>theater</v>
      </c>
      <c r="R4009" t="str">
        <f t="shared" si="374"/>
        <v>plays</v>
      </c>
      <c r="S4009" s="8">
        <f t="shared" si="375"/>
        <v>41848.772928240738</v>
      </c>
      <c r="T4009" s="8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7"/>
        <v>6</v>
      </c>
      <c r="P4010">
        <f t="shared" si="372"/>
        <v>15</v>
      </c>
      <c r="Q4010" t="str">
        <f t="shared" si="373"/>
        <v>theater</v>
      </c>
      <c r="R4010" t="str">
        <f t="shared" si="374"/>
        <v>plays</v>
      </c>
      <c r="S4010" s="8">
        <f t="shared" si="375"/>
        <v>42177.964201388888</v>
      </c>
      <c r="T4010" s="8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7"/>
        <v>3.8860103626943006</v>
      </c>
      <c r="P4011">
        <f t="shared" si="372"/>
        <v>25</v>
      </c>
      <c r="Q4011" t="str">
        <f t="shared" si="373"/>
        <v>theater</v>
      </c>
      <c r="R4011" t="str">
        <f t="shared" si="374"/>
        <v>plays</v>
      </c>
      <c r="S4011" s="8">
        <f t="shared" si="375"/>
        <v>41851.700925925928</v>
      </c>
      <c r="T4011" s="8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7"/>
        <v>24.194444444444443</v>
      </c>
      <c r="P4012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8">
        <f t="shared" si="375"/>
        <v>41921.770439814813</v>
      </c>
      <c r="T4012" s="8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7"/>
        <v>7.6</v>
      </c>
      <c r="P4013">
        <f t="shared" si="372"/>
        <v>4.75</v>
      </c>
      <c r="Q4013" t="str">
        <f t="shared" si="373"/>
        <v>theater</v>
      </c>
      <c r="R4013" t="str">
        <f t="shared" si="374"/>
        <v>plays</v>
      </c>
      <c r="S4013" s="8">
        <f t="shared" si="375"/>
        <v>42002.54488425926</v>
      </c>
      <c r="T4013" s="8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7"/>
        <v>0</v>
      </c>
      <c r="P4014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8">
        <f t="shared" si="375"/>
        <v>42096.544548611113</v>
      </c>
      <c r="T4014" s="8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7"/>
        <v>1.3</v>
      </c>
      <c r="P4015">
        <f t="shared" si="372"/>
        <v>13</v>
      </c>
      <c r="Q4015" t="str">
        <f t="shared" si="373"/>
        <v>theater</v>
      </c>
      <c r="R4015" t="str">
        <f t="shared" si="374"/>
        <v>plays</v>
      </c>
      <c r="S4015" s="8">
        <f t="shared" si="375"/>
        <v>42021.301192129627</v>
      </c>
      <c r="T4015" s="8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7"/>
        <v>0</v>
      </c>
      <c r="P401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8">
        <f t="shared" si="375"/>
        <v>42419.246168981481</v>
      </c>
      <c r="T4016" s="8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7"/>
        <v>1.4285714285714287E-2</v>
      </c>
      <c r="P4017">
        <f t="shared" si="372"/>
        <v>1</v>
      </c>
      <c r="Q4017" t="str">
        <f t="shared" si="373"/>
        <v>theater</v>
      </c>
      <c r="R4017" t="str">
        <f t="shared" si="374"/>
        <v>plays</v>
      </c>
      <c r="S4017" s="8">
        <f t="shared" si="375"/>
        <v>42174.780821759254</v>
      </c>
      <c r="T4017" s="8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7"/>
        <v>14.000000000000002</v>
      </c>
      <c r="P4018">
        <f t="shared" si="372"/>
        <v>10</v>
      </c>
      <c r="Q4018" t="str">
        <f t="shared" si="373"/>
        <v>theater</v>
      </c>
      <c r="R4018" t="str">
        <f t="shared" si="374"/>
        <v>plays</v>
      </c>
      <c r="S4018" s="8">
        <f t="shared" si="375"/>
        <v>41869.872685185182</v>
      </c>
      <c r="T4018" s="8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7"/>
        <v>1.05</v>
      </c>
      <c r="P4019">
        <f t="shared" si="372"/>
        <v>52.5</v>
      </c>
      <c r="Q4019" t="str">
        <f t="shared" si="373"/>
        <v>theater</v>
      </c>
      <c r="R4019" t="str">
        <f t="shared" si="374"/>
        <v>plays</v>
      </c>
      <c r="S4019" s="8">
        <f t="shared" si="375"/>
        <v>41856.672152777777</v>
      </c>
      <c r="T4019" s="8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7"/>
        <v>8.6666666666666679</v>
      </c>
      <c r="P4020">
        <f t="shared" si="372"/>
        <v>32.5</v>
      </c>
      <c r="Q4020" t="str">
        <f t="shared" si="373"/>
        <v>theater</v>
      </c>
      <c r="R4020" t="str">
        <f t="shared" si="374"/>
        <v>plays</v>
      </c>
      <c r="S4020" s="8">
        <f t="shared" si="375"/>
        <v>42620.91097222222</v>
      </c>
      <c r="T4020" s="8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7"/>
        <v>0.82857142857142851</v>
      </c>
      <c r="P4021">
        <f t="shared" si="372"/>
        <v>7.25</v>
      </c>
      <c r="Q4021" t="str">
        <f t="shared" si="373"/>
        <v>theater</v>
      </c>
      <c r="R4021" t="str">
        <f t="shared" si="374"/>
        <v>plays</v>
      </c>
      <c r="S4021" s="8">
        <f t="shared" si="375"/>
        <v>42417.675879629634</v>
      </c>
      <c r="T4021" s="8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7"/>
        <v>16.666666666666664</v>
      </c>
      <c r="P4022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8">
        <f t="shared" si="375"/>
        <v>42057.190960648149</v>
      </c>
      <c r="T4022" s="8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7"/>
        <v>0.83333333333333337</v>
      </c>
      <c r="P4023">
        <f t="shared" si="372"/>
        <v>62.5</v>
      </c>
      <c r="Q4023" t="str">
        <f t="shared" si="373"/>
        <v>theater</v>
      </c>
      <c r="R4023" t="str">
        <f t="shared" si="374"/>
        <v>plays</v>
      </c>
      <c r="S4023" s="8">
        <f t="shared" si="375"/>
        <v>41878.911550925928</v>
      </c>
      <c r="T4023" s="8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7"/>
        <v>69.561111111111103</v>
      </c>
      <c r="P4024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8">
        <f t="shared" si="375"/>
        <v>41990.584108796291</v>
      </c>
      <c r="T4024" s="8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7"/>
        <v>0</v>
      </c>
      <c r="P4025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8">
        <f t="shared" si="375"/>
        <v>42408.999571759254</v>
      </c>
      <c r="T4025" s="8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7"/>
        <v>1.25</v>
      </c>
      <c r="P4026">
        <f t="shared" si="372"/>
        <v>10</v>
      </c>
      <c r="Q4026" t="str">
        <f t="shared" si="373"/>
        <v>theater</v>
      </c>
      <c r="R4026" t="str">
        <f t="shared" si="374"/>
        <v>plays</v>
      </c>
      <c r="S4026" s="8">
        <f t="shared" si="375"/>
        <v>42217.670104166667</v>
      </c>
      <c r="T4026" s="8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7"/>
        <v>5</v>
      </c>
      <c r="P4027">
        <f t="shared" si="372"/>
        <v>62.5</v>
      </c>
      <c r="Q4027" t="str">
        <f t="shared" si="373"/>
        <v>theater</v>
      </c>
      <c r="R4027" t="str">
        <f t="shared" si="374"/>
        <v>plays</v>
      </c>
      <c r="S4027" s="8">
        <f t="shared" si="375"/>
        <v>42151.237685185188</v>
      </c>
      <c r="T4027" s="8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7"/>
        <v>0</v>
      </c>
      <c r="P4028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8">
        <f t="shared" si="375"/>
        <v>42282.655543981484</v>
      </c>
      <c r="T4028" s="8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7"/>
        <v>7.166666666666667</v>
      </c>
      <c r="P4029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8">
        <f t="shared" si="375"/>
        <v>42768.97084490741</v>
      </c>
      <c r="T4029" s="8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7"/>
        <v>28.050000000000004</v>
      </c>
      <c r="P4030">
        <f t="shared" si="372"/>
        <v>51</v>
      </c>
      <c r="Q4030" t="str">
        <f t="shared" si="373"/>
        <v>theater</v>
      </c>
      <c r="R4030" t="str">
        <f t="shared" si="374"/>
        <v>plays</v>
      </c>
      <c r="S4030" s="8">
        <f t="shared" si="375"/>
        <v>41765.938657407409</v>
      </c>
      <c r="T4030" s="8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7"/>
        <v>0</v>
      </c>
      <c r="P4031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8">
        <f t="shared" si="375"/>
        <v>42322.025115740747</v>
      </c>
      <c r="T4031" s="8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7"/>
        <v>16</v>
      </c>
      <c r="P4032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8">
        <f t="shared" si="375"/>
        <v>42374.655081018514</v>
      </c>
      <c r="T4032" s="8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7"/>
        <v>0</v>
      </c>
      <c r="P4033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8">
        <f t="shared" si="375"/>
        <v>41941.585231481484</v>
      </c>
      <c r="T4033" s="8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7"/>
        <v>6.8287037037037033</v>
      </c>
      <c r="P4034">
        <f t="shared" si="372"/>
        <v>59</v>
      </c>
      <c r="Q4034" t="str">
        <f t="shared" si="373"/>
        <v>theater</v>
      </c>
      <c r="R4034" t="str">
        <f t="shared" si="374"/>
        <v>plays</v>
      </c>
      <c r="S4034" s="8">
        <f t="shared" si="375"/>
        <v>42293.809212962966</v>
      </c>
      <c r="T4034" s="8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7"/>
        <v>25.698702928870294</v>
      </c>
      <c r="P4035">
        <f t="shared" ref="P4035:P4098" si="378">E4035/L4035</f>
        <v>65.340319148936175</v>
      </c>
      <c r="Q4035" t="str">
        <f t="shared" ref="Q4035:Q4098" si="379">LEFT(N4035, SEARCH("/",N4035,1)-1)</f>
        <v>theater</v>
      </c>
      <c r="R4035" t="str">
        <f t="shared" ref="R4035:R4098" si="380">RIGHT(N4035,LEN(N4035)-FIND("/",N4035))</f>
        <v>plays</v>
      </c>
      <c r="S4035" s="8">
        <f t="shared" ref="S4035:S4098" si="381">(((J4035/60)/60)/24)+DATE(1970,1,1)</f>
        <v>42614.268796296295</v>
      </c>
      <c r="T4035" s="8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7"/>
        <v>1.4814814814814816</v>
      </c>
      <c r="P4036">
        <f t="shared" si="378"/>
        <v>100</v>
      </c>
      <c r="Q4036" t="str">
        <f t="shared" si="379"/>
        <v>theater</v>
      </c>
      <c r="R4036" t="str">
        <f t="shared" si="380"/>
        <v>plays</v>
      </c>
      <c r="S4036" s="8">
        <f t="shared" si="381"/>
        <v>42067.947337962964</v>
      </c>
      <c r="T4036" s="8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ref="O4037:O4100" si="383">E4037/D4037*100</f>
        <v>36.85</v>
      </c>
      <c r="P4037">
        <f t="shared" si="378"/>
        <v>147.4</v>
      </c>
      <c r="Q4037" t="str">
        <f t="shared" si="379"/>
        <v>theater</v>
      </c>
      <c r="R4037" t="str">
        <f t="shared" si="380"/>
        <v>plays</v>
      </c>
      <c r="S4037" s="8">
        <f t="shared" si="381"/>
        <v>41903.882951388885</v>
      </c>
      <c r="T4037" s="8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3"/>
        <v>47.05</v>
      </c>
      <c r="P4038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8">
        <f t="shared" si="381"/>
        <v>41804.937083333331</v>
      </c>
      <c r="T4038" s="8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3"/>
        <v>11.428571428571429</v>
      </c>
      <c r="P4039">
        <f t="shared" si="378"/>
        <v>40</v>
      </c>
      <c r="Q4039" t="str">
        <f t="shared" si="379"/>
        <v>theater</v>
      </c>
      <c r="R4039" t="str">
        <f t="shared" si="380"/>
        <v>plays</v>
      </c>
      <c r="S4039" s="8">
        <f t="shared" si="381"/>
        <v>42497.070775462969</v>
      </c>
      <c r="T4039" s="8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3"/>
        <v>12.04</v>
      </c>
      <c r="P4040">
        <f t="shared" si="378"/>
        <v>75.25</v>
      </c>
      <c r="Q4040" t="str">
        <f t="shared" si="379"/>
        <v>theater</v>
      </c>
      <c r="R4040" t="str">
        <f t="shared" si="380"/>
        <v>plays</v>
      </c>
      <c r="S4040" s="8">
        <f t="shared" si="381"/>
        <v>41869.798726851855</v>
      </c>
      <c r="T4040" s="8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3"/>
        <v>60</v>
      </c>
      <c r="P4041">
        <f t="shared" si="378"/>
        <v>60</v>
      </c>
      <c r="Q4041" t="str">
        <f t="shared" si="379"/>
        <v>theater</v>
      </c>
      <c r="R4041" t="str">
        <f t="shared" si="380"/>
        <v>plays</v>
      </c>
      <c r="S4041" s="8">
        <f t="shared" si="381"/>
        <v>42305.670914351853</v>
      </c>
      <c r="T4041" s="8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3"/>
        <v>31.25</v>
      </c>
      <c r="P4042">
        <f t="shared" si="378"/>
        <v>1250</v>
      </c>
      <c r="Q4042" t="str">
        <f t="shared" si="379"/>
        <v>theater</v>
      </c>
      <c r="R4042" t="str">
        <f t="shared" si="380"/>
        <v>plays</v>
      </c>
      <c r="S4042" s="8">
        <f t="shared" si="381"/>
        <v>42144.231527777782</v>
      </c>
      <c r="T4042" s="8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3"/>
        <v>0.42</v>
      </c>
      <c r="P4043">
        <f t="shared" si="378"/>
        <v>10.5</v>
      </c>
      <c r="Q4043" t="str">
        <f t="shared" si="379"/>
        <v>theater</v>
      </c>
      <c r="R4043" t="str">
        <f t="shared" si="380"/>
        <v>plays</v>
      </c>
      <c r="S4043" s="8">
        <f t="shared" si="381"/>
        <v>42559.474004629628</v>
      </c>
      <c r="T4043" s="8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3"/>
        <v>0.21</v>
      </c>
      <c r="P4044">
        <f t="shared" si="378"/>
        <v>7</v>
      </c>
      <c r="Q4044" t="str">
        <f t="shared" si="379"/>
        <v>theater</v>
      </c>
      <c r="R4044" t="str">
        <f t="shared" si="380"/>
        <v>plays</v>
      </c>
      <c r="S4044" s="8">
        <f t="shared" si="381"/>
        <v>41995.084074074075</v>
      </c>
      <c r="T4044" s="8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3"/>
        <v>0</v>
      </c>
      <c r="P4045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8">
        <f t="shared" si="381"/>
        <v>41948.957465277781</v>
      </c>
      <c r="T4045" s="8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3"/>
        <v>37.5</v>
      </c>
      <c r="P4046">
        <f t="shared" si="378"/>
        <v>56.25</v>
      </c>
      <c r="Q4046" t="str">
        <f t="shared" si="379"/>
        <v>theater</v>
      </c>
      <c r="R4046" t="str">
        <f t="shared" si="380"/>
        <v>plays</v>
      </c>
      <c r="S4046" s="8">
        <f t="shared" si="381"/>
        <v>42074.219699074078</v>
      </c>
      <c r="T4046" s="8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3"/>
        <v>0.02</v>
      </c>
      <c r="P4047">
        <f t="shared" si="378"/>
        <v>1</v>
      </c>
      <c r="Q4047" t="str">
        <f t="shared" si="379"/>
        <v>theater</v>
      </c>
      <c r="R4047" t="str">
        <f t="shared" si="380"/>
        <v>plays</v>
      </c>
      <c r="S4047" s="8">
        <f t="shared" si="381"/>
        <v>41842.201261574075</v>
      </c>
      <c r="T4047" s="8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3"/>
        <v>8.2142857142857135</v>
      </c>
      <c r="P4048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8">
        <f t="shared" si="381"/>
        <v>41904.650578703702</v>
      </c>
      <c r="T4048" s="8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3"/>
        <v>2.1999999999999997</v>
      </c>
      <c r="P4049">
        <f t="shared" si="378"/>
        <v>27.5</v>
      </c>
      <c r="Q4049" t="str">
        <f t="shared" si="379"/>
        <v>theater</v>
      </c>
      <c r="R4049" t="str">
        <f t="shared" si="380"/>
        <v>plays</v>
      </c>
      <c r="S4049" s="8">
        <f t="shared" si="381"/>
        <v>41991.022488425922</v>
      </c>
      <c r="T4049" s="8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3"/>
        <v>17.652941176470588</v>
      </c>
      <c r="P4050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8">
        <f t="shared" si="381"/>
        <v>42436.509108796294</v>
      </c>
      <c r="T4050" s="8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3"/>
        <v>0.08</v>
      </c>
      <c r="P4051">
        <f t="shared" si="378"/>
        <v>16</v>
      </c>
      <c r="Q4051" t="str">
        <f t="shared" si="379"/>
        <v>theater</v>
      </c>
      <c r="R4051" t="str">
        <f t="shared" si="380"/>
        <v>plays</v>
      </c>
      <c r="S4051" s="8">
        <f t="shared" si="381"/>
        <v>42169.958506944444</v>
      </c>
      <c r="T4051" s="8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3"/>
        <v>6.6666666666666666E-2</v>
      </c>
      <c r="P4052">
        <f t="shared" si="378"/>
        <v>1</v>
      </c>
      <c r="Q4052" t="str">
        <f t="shared" si="379"/>
        <v>theater</v>
      </c>
      <c r="R4052" t="str">
        <f t="shared" si="380"/>
        <v>plays</v>
      </c>
      <c r="S4052" s="8">
        <f t="shared" si="381"/>
        <v>41905.636469907404</v>
      </c>
      <c r="T4052" s="8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3"/>
        <v>0</v>
      </c>
      <c r="P4053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8">
        <f t="shared" si="381"/>
        <v>41761.810150462967</v>
      </c>
      <c r="T4053" s="8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3"/>
        <v>37.533333333333339</v>
      </c>
      <c r="P4054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8">
        <f t="shared" si="381"/>
        <v>41865.878657407404</v>
      </c>
      <c r="T4054" s="8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3"/>
        <v>22</v>
      </c>
      <c r="P4055">
        <f t="shared" si="378"/>
        <v>55</v>
      </c>
      <c r="Q4055" t="str">
        <f t="shared" si="379"/>
        <v>theater</v>
      </c>
      <c r="R4055" t="str">
        <f t="shared" si="380"/>
        <v>plays</v>
      </c>
      <c r="S4055" s="8">
        <f t="shared" si="381"/>
        <v>41928.690138888887</v>
      </c>
      <c r="T4055" s="8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3"/>
        <v>0</v>
      </c>
      <c r="P405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8">
        <f t="shared" si="381"/>
        <v>42613.841261574074</v>
      </c>
      <c r="T4056" s="8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3"/>
        <v>17.62</v>
      </c>
      <c r="P405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8">
        <f t="shared" si="381"/>
        <v>41779.648506944446</v>
      </c>
      <c r="T4057" s="8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3"/>
        <v>53</v>
      </c>
      <c r="P4058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8">
        <f t="shared" si="381"/>
        <v>42534.933321759265</v>
      </c>
      <c r="T4058" s="8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3"/>
        <v>22.142857142857142</v>
      </c>
      <c r="P4059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8">
        <f t="shared" si="381"/>
        <v>42310.968518518523</v>
      </c>
      <c r="T4059" s="8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3"/>
        <v>2.5333333333333332</v>
      </c>
      <c r="P4060">
        <f t="shared" si="378"/>
        <v>23.75</v>
      </c>
      <c r="Q4060" t="str">
        <f t="shared" si="379"/>
        <v>theater</v>
      </c>
      <c r="R4060" t="str">
        <f t="shared" si="380"/>
        <v>plays</v>
      </c>
      <c r="S4060" s="8">
        <f t="shared" si="381"/>
        <v>42446.060694444444</v>
      </c>
      <c r="T4060" s="8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3"/>
        <v>2.5</v>
      </c>
      <c r="P4061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8">
        <f t="shared" si="381"/>
        <v>41866.640648148146</v>
      </c>
      <c r="T4061" s="8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3"/>
        <v>2.85</v>
      </c>
      <c r="P4062">
        <f t="shared" si="378"/>
        <v>57</v>
      </c>
      <c r="Q4062" t="str">
        <f t="shared" si="379"/>
        <v>theater</v>
      </c>
      <c r="R4062" t="str">
        <f t="shared" si="380"/>
        <v>plays</v>
      </c>
      <c r="S4062" s="8">
        <f t="shared" si="381"/>
        <v>41779.695092592592</v>
      </c>
      <c r="T4062" s="8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3"/>
        <v>0</v>
      </c>
      <c r="P4063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8">
        <f t="shared" si="381"/>
        <v>42421.141469907408</v>
      </c>
      <c r="T4063" s="8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3"/>
        <v>2.4500000000000002</v>
      </c>
      <c r="P4064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8">
        <f t="shared" si="381"/>
        <v>42523.739212962959</v>
      </c>
      <c r="T4064" s="8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3"/>
        <v>1.4210526315789473</v>
      </c>
      <c r="P4065">
        <f t="shared" si="378"/>
        <v>15</v>
      </c>
      <c r="Q4065" t="str">
        <f t="shared" si="379"/>
        <v>theater</v>
      </c>
      <c r="R4065" t="str">
        <f t="shared" si="380"/>
        <v>plays</v>
      </c>
      <c r="S4065" s="8">
        <f t="shared" si="381"/>
        <v>41787.681527777779</v>
      </c>
      <c r="T4065" s="8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3"/>
        <v>19.25</v>
      </c>
      <c r="P406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8">
        <f t="shared" si="381"/>
        <v>42093.588263888887</v>
      </c>
      <c r="T4066" s="8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3"/>
        <v>0.67500000000000004</v>
      </c>
      <c r="P4067">
        <f t="shared" si="378"/>
        <v>6.75</v>
      </c>
      <c r="Q4067" t="str">
        <f t="shared" si="379"/>
        <v>theater</v>
      </c>
      <c r="R4067" t="str">
        <f t="shared" si="380"/>
        <v>plays</v>
      </c>
      <c r="S4067" s="8">
        <f t="shared" si="381"/>
        <v>41833.951516203706</v>
      </c>
      <c r="T4067" s="8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3"/>
        <v>0.16666666666666669</v>
      </c>
      <c r="P4068">
        <f t="shared" si="378"/>
        <v>25</v>
      </c>
      <c r="Q4068" t="str">
        <f t="shared" si="379"/>
        <v>theater</v>
      </c>
      <c r="R4068" t="str">
        <f t="shared" si="380"/>
        <v>plays</v>
      </c>
      <c r="S4068" s="8">
        <f t="shared" si="381"/>
        <v>42479.039212962962</v>
      </c>
      <c r="T4068" s="8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3"/>
        <v>60.9</v>
      </c>
      <c r="P4069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8">
        <f t="shared" si="381"/>
        <v>42235.117476851854</v>
      </c>
      <c r="T4069" s="8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3"/>
        <v>1</v>
      </c>
      <c r="P4070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8">
        <f t="shared" si="381"/>
        <v>42718.963599537034</v>
      </c>
      <c r="T4070" s="8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3"/>
        <v>34.4</v>
      </c>
      <c r="P4071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8">
        <f t="shared" si="381"/>
        <v>42022.661527777775</v>
      </c>
      <c r="T4071" s="8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3"/>
        <v>16.5</v>
      </c>
      <c r="P4072">
        <f t="shared" si="378"/>
        <v>27.5</v>
      </c>
      <c r="Q4072" t="str">
        <f t="shared" si="379"/>
        <v>theater</v>
      </c>
      <c r="R4072" t="str">
        <f t="shared" si="380"/>
        <v>plays</v>
      </c>
      <c r="S4072" s="8">
        <f t="shared" si="381"/>
        <v>42031.666898148149</v>
      </c>
      <c r="T4072" s="8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3"/>
        <v>0</v>
      </c>
      <c r="P4073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8">
        <f t="shared" si="381"/>
        <v>42700.804756944446</v>
      </c>
      <c r="T4073" s="8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3"/>
        <v>0.4</v>
      </c>
      <c r="P4074">
        <f t="shared" si="378"/>
        <v>2</v>
      </c>
      <c r="Q4074" t="str">
        <f t="shared" si="379"/>
        <v>theater</v>
      </c>
      <c r="R4074" t="str">
        <f t="shared" si="380"/>
        <v>plays</v>
      </c>
      <c r="S4074" s="8">
        <f t="shared" si="381"/>
        <v>41812.77443287037</v>
      </c>
      <c r="T4074" s="8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3"/>
        <v>1.0571428571428572</v>
      </c>
      <c r="P4075">
        <f t="shared" si="378"/>
        <v>18.5</v>
      </c>
      <c r="Q4075" t="str">
        <f t="shared" si="379"/>
        <v>theater</v>
      </c>
      <c r="R4075" t="str">
        <f t="shared" si="380"/>
        <v>plays</v>
      </c>
      <c r="S4075" s="8">
        <f t="shared" si="381"/>
        <v>42078.34520833334</v>
      </c>
      <c r="T4075" s="8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3"/>
        <v>26.727272727272727</v>
      </c>
      <c r="P4076">
        <f t="shared" si="378"/>
        <v>35</v>
      </c>
      <c r="Q4076" t="str">
        <f t="shared" si="379"/>
        <v>theater</v>
      </c>
      <c r="R4076" t="str">
        <f t="shared" si="380"/>
        <v>plays</v>
      </c>
      <c r="S4076" s="8">
        <f t="shared" si="381"/>
        <v>42283.552951388891</v>
      </c>
      <c r="T4076" s="8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3"/>
        <v>28.799999999999997</v>
      </c>
      <c r="P407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8">
        <f t="shared" si="381"/>
        <v>41779.045937499999</v>
      </c>
      <c r="T4077" s="8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3"/>
        <v>0</v>
      </c>
      <c r="P4078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8">
        <f t="shared" si="381"/>
        <v>41905.795706018522</v>
      </c>
      <c r="T4078" s="8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3"/>
        <v>8.9</v>
      </c>
      <c r="P4079">
        <f t="shared" si="378"/>
        <v>222.5</v>
      </c>
      <c r="Q4079" t="str">
        <f t="shared" si="379"/>
        <v>theater</v>
      </c>
      <c r="R4079" t="str">
        <f t="shared" si="380"/>
        <v>plays</v>
      </c>
      <c r="S4079" s="8">
        <f t="shared" si="381"/>
        <v>42695.7105787037</v>
      </c>
      <c r="T4079" s="8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3"/>
        <v>0</v>
      </c>
      <c r="P4080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8">
        <f t="shared" si="381"/>
        <v>42732.787523148145</v>
      </c>
      <c r="T4080" s="8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3"/>
        <v>0.16666666666666669</v>
      </c>
      <c r="P4081">
        <f t="shared" si="378"/>
        <v>5</v>
      </c>
      <c r="Q4081" t="str">
        <f t="shared" si="379"/>
        <v>theater</v>
      </c>
      <c r="R4081" t="str">
        <f t="shared" si="380"/>
        <v>plays</v>
      </c>
      <c r="S4081" s="8">
        <f t="shared" si="381"/>
        <v>42510.938900462963</v>
      </c>
      <c r="T4081" s="8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3"/>
        <v>0</v>
      </c>
      <c r="P4082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8">
        <f t="shared" si="381"/>
        <v>42511.698101851856</v>
      </c>
      <c r="T4082" s="8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3"/>
        <v>15.737410071942445</v>
      </c>
      <c r="P4083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8">
        <f t="shared" si="381"/>
        <v>42041.581307870365</v>
      </c>
      <c r="T4083" s="8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3"/>
        <v>2</v>
      </c>
      <c r="P4084">
        <f t="shared" si="378"/>
        <v>1.5</v>
      </c>
      <c r="Q4084" t="str">
        <f t="shared" si="379"/>
        <v>theater</v>
      </c>
      <c r="R4084" t="str">
        <f t="shared" si="380"/>
        <v>plays</v>
      </c>
      <c r="S4084" s="8">
        <f t="shared" si="381"/>
        <v>42307.189270833333</v>
      </c>
      <c r="T4084" s="8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3"/>
        <v>21.685714285714287</v>
      </c>
      <c r="P4085">
        <f t="shared" si="378"/>
        <v>126.5</v>
      </c>
      <c r="Q4085" t="str">
        <f t="shared" si="379"/>
        <v>theater</v>
      </c>
      <c r="R4085" t="str">
        <f t="shared" si="380"/>
        <v>plays</v>
      </c>
      <c r="S4085" s="8">
        <f t="shared" si="381"/>
        <v>42353.761759259258</v>
      </c>
      <c r="T4085" s="8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3"/>
        <v>0.33333333333333337</v>
      </c>
      <c r="P4086">
        <f t="shared" si="378"/>
        <v>10</v>
      </c>
      <c r="Q4086" t="str">
        <f t="shared" si="379"/>
        <v>theater</v>
      </c>
      <c r="R4086" t="str">
        <f t="shared" si="380"/>
        <v>plays</v>
      </c>
      <c r="S4086" s="8">
        <f t="shared" si="381"/>
        <v>42622.436412037037</v>
      </c>
      <c r="T4086" s="8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3"/>
        <v>0.2857142857142857</v>
      </c>
      <c r="P4087">
        <f t="shared" si="378"/>
        <v>10</v>
      </c>
      <c r="Q4087" t="str">
        <f t="shared" si="379"/>
        <v>theater</v>
      </c>
      <c r="R4087" t="str">
        <f t="shared" si="380"/>
        <v>plays</v>
      </c>
      <c r="S4087" s="8">
        <f t="shared" si="381"/>
        <v>42058.603877314818</v>
      </c>
      <c r="T4087" s="8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3"/>
        <v>4.7</v>
      </c>
      <c r="P4088">
        <f t="shared" si="378"/>
        <v>9.4</v>
      </c>
      <c r="Q4088" t="str">
        <f t="shared" si="379"/>
        <v>theater</v>
      </c>
      <c r="R4088" t="str">
        <f t="shared" si="380"/>
        <v>plays</v>
      </c>
      <c r="S4088" s="8">
        <f t="shared" si="381"/>
        <v>42304.940960648149</v>
      </c>
      <c r="T4088" s="8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3"/>
        <v>0</v>
      </c>
      <c r="P4089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8">
        <f t="shared" si="381"/>
        <v>42538.742893518516</v>
      </c>
      <c r="T4089" s="8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3"/>
        <v>10.8</v>
      </c>
      <c r="P4090">
        <f t="shared" si="378"/>
        <v>72</v>
      </c>
      <c r="Q4090" t="str">
        <f t="shared" si="379"/>
        <v>theater</v>
      </c>
      <c r="R4090" t="str">
        <f t="shared" si="380"/>
        <v>plays</v>
      </c>
      <c r="S4090" s="8">
        <f t="shared" si="381"/>
        <v>41990.612546296295</v>
      </c>
      <c r="T4090" s="8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3"/>
        <v>4.8</v>
      </c>
      <c r="P4091">
        <f t="shared" si="378"/>
        <v>30</v>
      </c>
      <c r="Q4091" t="str">
        <f t="shared" si="379"/>
        <v>theater</v>
      </c>
      <c r="R4091" t="str">
        <f t="shared" si="380"/>
        <v>plays</v>
      </c>
      <c r="S4091" s="8">
        <f t="shared" si="381"/>
        <v>42122.732499999998</v>
      </c>
      <c r="T4091" s="8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3"/>
        <v>3.2</v>
      </c>
      <c r="P4092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8">
        <f t="shared" si="381"/>
        <v>42209.67288194444</v>
      </c>
      <c r="T4092" s="8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3"/>
        <v>12.75</v>
      </c>
      <c r="P4093">
        <f t="shared" si="378"/>
        <v>25.5</v>
      </c>
      <c r="Q4093" t="str">
        <f t="shared" si="379"/>
        <v>theater</v>
      </c>
      <c r="R4093" t="str">
        <f t="shared" si="380"/>
        <v>plays</v>
      </c>
      <c r="S4093" s="8">
        <f t="shared" si="381"/>
        <v>41990.506377314814</v>
      </c>
      <c r="T4093" s="8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3"/>
        <v>1.8181818181818181E-2</v>
      </c>
      <c r="P4094">
        <f t="shared" si="378"/>
        <v>20</v>
      </c>
      <c r="Q4094" t="str">
        <f t="shared" si="379"/>
        <v>theater</v>
      </c>
      <c r="R4094" t="str">
        <f t="shared" si="380"/>
        <v>plays</v>
      </c>
      <c r="S4094" s="8">
        <f t="shared" si="381"/>
        <v>42039.194988425923</v>
      </c>
      <c r="T4094" s="8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3"/>
        <v>2.4</v>
      </c>
      <c r="P4095">
        <f t="shared" si="378"/>
        <v>15</v>
      </c>
      <c r="Q4095" t="str">
        <f t="shared" si="379"/>
        <v>theater</v>
      </c>
      <c r="R4095" t="str">
        <f t="shared" si="380"/>
        <v>plays</v>
      </c>
      <c r="S4095" s="8">
        <f t="shared" si="381"/>
        <v>42178.815891203703</v>
      </c>
      <c r="T4095" s="8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3"/>
        <v>36.5</v>
      </c>
      <c r="P4096">
        <f t="shared" si="378"/>
        <v>91.25</v>
      </c>
      <c r="Q4096" t="str">
        <f t="shared" si="379"/>
        <v>theater</v>
      </c>
      <c r="R4096" t="str">
        <f t="shared" si="380"/>
        <v>plays</v>
      </c>
      <c r="S4096" s="8">
        <f t="shared" si="381"/>
        <v>41890.086805555555</v>
      </c>
      <c r="T4096" s="8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3"/>
        <v>2.666666666666667</v>
      </c>
      <c r="P4097">
        <f t="shared" si="378"/>
        <v>800</v>
      </c>
      <c r="Q4097" t="str">
        <f t="shared" si="379"/>
        <v>theater</v>
      </c>
      <c r="R4097" t="str">
        <f t="shared" si="380"/>
        <v>plays</v>
      </c>
      <c r="S4097" s="8">
        <f t="shared" si="381"/>
        <v>42693.031828703708</v>
      </c>
      <c r="T4097" s="8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3"/>
        <v>11.428571428571429</v>
      </c>
      <c r="P4098">
        <f t="shared" si="378"/>
        <v>80</v>
      </c>
      <c r="Q4098" t="str">
        <f t="shared" si="379"/>
        <v>theater</v>
      </c>
      <c r="R4098" t="str">
        <f t="shared" si="380"/>
        <v>plays</v>
      </c>
      <c r="S4098" s="8">
        <f t="shared" si="381"/>
        <v>42750.530312499999</v>
      </c>
      <c r="T4098" s="8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3"/>
        <v>0</v>
      </c>
      <c r="P4099" t="e">
        <f t="shared" ref="P4099:P4115" si="384">E4099/L4099</f>
        <v>#DIV/0!</v>
      </c>
      <c r="Q4099" t="str">
        <f t="shared" ref="Q4099:Q4115" si="385">LEFT(N4099, SEARCH("/",N4099,1)-1)</f>
        <v>theater</v>
      </c>
      <c r="R4099" t="str">
        <f t="shared" ref="R4099:R4115" si="386">RIGHT(N4099,LEN(N4099)-FIND("/",N4099))</f>
        <v>plays</v>
      </c>
      <c r="S4099" s="8">
        <f t="shared" ref="S4099:S4115" si="387">(((J4099/60)/60)/24)+DATE(1970,1,1)</f>
        <v>42344.824502314819</v>
      </c>
      <c r="T4099" s="8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3"/>
        <v>0</v>
      </c>
      <c r="P4100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8">
        <f t="shared" si="387"/>
        <v>42495.722187499996</v>
      </c>
      <c r="T4100" s="8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ref="O4101:O4115" si="389">E4101/D4101*100</f>
        <v>1.1111111111111112</v>
      </c>
      <c r="P4101">
        <f t="shared" si="384"/>
        <v>50</v>
      </c>
      <c r="Q4101" t="str">
        <f t="shared" si="385"/>
        <v>theater</v>
      </c>
      <c r="R4101" t="str">
        <f t="shared" si="386"/>
        <v>plays</v>
      </c>
      <c r="S4101" s="8">
        <f t="shared" si="387"/>
        <v>42570.850381944445</v>
      </c>
      <c r="T4101" s="8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9"/>
        <v>0</v>
      </c>
      <c r="P4102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8">
        <f t="shared" si="387"/>
        <v>41927.124884259261</v>
      </c>
      <c r="T4102" s="8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9"/>
        <v>0</v>
      </c>
      <c r="P4103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8">
        <f t="shared" si="387"/>
        <v>42730.903726851851</v>
      </c>
      <c r="T4103" s="8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9"/>
        <v>27.400000000000002</v>
      </c>
      <c r="P4104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8">
        <f t="shared" si="387"/>
        <v>42475.848067129627</v>
      </c>
      <c r="T4104" s="8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9"/>
        <v>10</v>
      </c>
      <c r="P4105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8">
        <f t="shared" si="387"/>
        <v>42188.83293981482</v>
      </c>
      <c r="T4105" s="8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9"/>
        <v>21.366666666666667</v>
      </c>
      <c r="P410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8">
        <f t="shared" si="387"/>
        <v>42640.278171296297</v>
      </c>
      <c r="T4106" s="8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9"/>
        <v>6.9696969696969706</v>
      </c>
      <c r="P4107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8">
        <f t="shared" si="387"/>
        <v>42697.010520833333</v>
      </c>
      <c r="T4107" s="8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9"/>
        <v>70.599999999999994</v>
      </c>
      <c r="P4108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8">
        <f t="shared" si="387"/>
        <v>42053.049375000002</v>
      </c>
      <c r="T4108" s="8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9"/>
        <v>2.0500000000000003</v>
      </c>
      <c r="P4109">
        <f t="shared" si="384"/>
        <v>10.25</v>
      </c>
      <c r="Q4109" t="str">
        <f t="shared" si="385"/>
        <v>theater</v>
      </c>
      <c r="R4109" t="str">
        <f t="shared" si="386"/>
        <v>plays</v>
      </c>
      <c r="S4109" s="8">
        <f t="shared" si="387"/>
        <v>41883.916678240741</v>
      </c>
      <c r="T4109" s="8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9"/>
        <v>1.9666666666666666</v>
      </c>
      <c r="P4110">
        <f t="shared" si="384"/>
        <v>59</v>
      </c>
      <c r="Q4110" t="str">
        <f t="shared" si="385"/>
        <v>theater</v>
      </c>
      <c r="R4110" t="str">
        <f t="shared" si="386"/>
        <v>plays</v>
      </c>
      <c r="S4110" s="8">
        <f t="shared" si="387"/>
        <v>42767.031678240746</v>
      </c>
      <c r="T4110" s="8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9"/>
        <v>0</v>
      </c>
      <c r="P4111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8">
        <f t="shared" si="387"/>
        <v>42307.539398148147</v>
      </c>
      <c r="T4111" s="8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9"/>
        <v>28.666666666666668</v>
      </c>
      <c r="P4112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8">
        <f t="shared" si="387"/>
        <v>42512.626747685179</v>
      </c>
      <c r="T4112" s="8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9"/>
        <v>3.1333333333333333</v>
      </c>
      <c r="P4113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8">
        <f t="shared" si="387"/>
        <v>42029.135879629626</v>
      </c>
      <c r="T4113" s="8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9"/>
        <v>0.04</v>
      </c>
      <c r="P4114">
        <f t="shared" si="384"/>
        <v>1</v>
      </c>
      <c r="Q4114" t="str">
        <f t="shared" si="385"/>
        <v>theater</v>
      </c>
      <c r="R4114" t="str">
        <f t="shared" si="386"/>
        <v>plays</v>
      </c>
      <c r="S4114" s="8">
        <f t="shared" si="387"/>
        <v>42400.946597222224</v>
      </c>
      <c r="T4114" s="8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9"/>
        <v>0.2</v>
      </c>
      <c r="P4115">
        <f t="shared" si="384"/>
        <v>1</v>
      </c>
      <c r="Q4115" t="str">
        <f t="shared" si="385"/>
        <v>theater</v>
      </c>
      <c r="R4115" t="str">
        <f t="shared" si="386"/>
        <v>plays</v>
      </c>
      <c r="S4115" s="8">
        <f t="shared" si="387"/>
        <v>42358.573182870372</v>
      </c>
      <c r="T4115" s="8">
        <f t="shared" si="388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min"/>
        <cfvo type="num" val="100"/>
        <cfvo type="max"/>
        <color rgb="FFFF0000"/>
        <color rgb="FF00B050"/>
        <color rgb="FF0070C0"/>
      </colorScale>
    </cfRule>
    <cfRule type="colorScale" priority="3">
      <colorScale>
        <cfvo type="num" val="0"/>
        <cfvo type="percentile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10E4A-54B5-472E-8DD4-58B56C607819}">
  <dimension ref="A1:F14"/>
  <sheetViews>
    <sheetView workbookViewId="0">
      <selection activeCell="B6" sqref="B6:F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8322</v>
      </c>
    </row>
    <row r="3" spans="1:6" x14ac:dyDescent="0.25">
      <c r="A3" s="5" t="s">
        <v>8323</v>
      </c>
      <c r="B3" s="5" t="s">
        <v>8324</v>
      </c>
    </row>
    <row r="4" spans="1:6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8320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8321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DD24F-69AD-4EEA-AC75-DF7066C05765}">
  <dimension ref="A1:F47"/>
  <sheetViews>
    <sheetView workbookViewId="0">
      <selection activeCell="A30" sqref="A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8322</v>
      </c>
    </row>
    <row r="2" spans="1:6" x14ac:dyDescent="0.25">
      <c r="A2" s="5" t="s">
        <v>8309</v>
      </c>
      <c r="B2" t="s">
        <v>8322</v>
      </c>
    </row>
    <row r="4" spans="1:6" x14ac:dyDescent="0.25">
      <c r="A4" s="5" t="s">
        <v>8323</v>
      </c>
      <c r="B4" s="5" t="s">
        <v>8324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8326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8327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B25FD-71E6-4AD7-B42E-F5C6FE984798}">
  <dimension ref="A1:F18"/>
  <sheetViews>
    <sheetView workbookViewId="0">
      <selection activeCell="I32" sqref="I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8309</v>
      </c>
      <c r="B1" t="s">
        <v>8322</v>
      </c>
    </row>
    <row r="2" spans="1:6" x14ac:dyDescent="0.25">
      <c r="A2" s="5" t="s">
        <v>8379</v>
      </c>
      <c r="B2" t="s">
        <v>8322</v>
      </c>
    </row>
    <row r="4" spans="1:6" x14ac:dyDescent="0.25">
      <c r="A4" s="5" t="s">
        <v>8323</v>
      </c>
      <c r="B4" s="5" t="s">
        <v>8324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9" t="s">
        <v>8313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2C564-B6A8-4521-A9D7-2A32D5EE9856}">
  <dimension ref="A1:H13"/>
  <sheetViews>
    <sheetView tabSelected="1" topLeftCell="A3" workbookViewId="0">
      <selection activeCell="K24" sqref="K24"/>
    </sheetView>
  </sheetViews>
  <sheetFormatPr defaultRowHeight="15" x14ac:dyDescent="0.25"/>
  <cols>
    <col min="1" max="1" width="28.140625" bestFit="1" customWidth="1"/>
    <col min="2" max="2" width="19.7109375" bestFit="1" customWidth="1"/>
    <col min="3" max="3" width="15.42578125" bestFit="1" customWidth="1"/>
    <col min="4" max="4" width="18.5703125" bestFit="1" customWidth="1"/>
    <col min="5" max="5" width="14.5703125" bestFit="1" customWidth="1"/>
    <col min="6" max="6" width="22.85546875" style="12" bestFit="1" customWidth="1"/>
    <col min="7" max="7" width="18.5703125" style="12" bestFit="1" customWidth="1"/>
    <col min="8" max="8" width="21.7109375" style="12" bestFit="1" customWidth="1"/>
  </cols>
  <sheetData>
    <row r="1" spans="1:8" s="10" customFormat="1" ht="15.75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5">
      <c r="A2" t="s">
        <v>8388</v>
      </c>
      <c r="B2">
        <f>COUNTIFS(Sheet1!D:D,"&lt; 1000",Sheet1!F:F,"successful")</f>
        <v>322</v>
      </c>
      <c r="C2">
        <f>COUNTIFS(Sheet1!D:D,"&lt; 1000",Sheet1!F:F,"failed")</f>
        <v>113</v>
      </c>
      <c r="D2">
        <f>COUNTIFS(Sheet1!D:D,"&lt; 1000",Sheet1!F:F,"canceled")</f>
        <v>18</v>
      </c>
      <c r="E2">
        <f>SUM(B2:D2)</f>
        <v>453</v>
      </c>
      <c r="F2" s="12">
        <f>B2/E2*100</f>
        <v>71.081677704194263</v>
      </c>
      <c r="G2" s="12">
        <f>C2/E2*100</f>
        <v>24.944812362030905</v>
      </c>
      <c r="H2" s="12">
        <f>D2/E2*100</f>
        <v>3.9735099337748347</v>
      </c>
    </row>
    <row r="3" spans="1:8" x14ac:dyDescent="0.25">
      <c r="A3" t="s">
        <v>8389</v>
      </c>
      <c r="B3">
        <f>COUNTIFS(Sheet1!D:D,"&gt;= 1000",Sheet1!D:D,"&lt;= 4999",Sheet1!F:F,"successful")</f>
        <v>932</v>
      </c>
      <c r="C3">
        <f>COUNTIFS(Sheet1!D:D,"&gt;= 1000",Sheet1!D:D,"&lt;= 4999",Sheet1!F:F,"failed")</f>
        <v>420</v>
      </c>
      <c r="D3">
        <f>COUNTIFS(Sheet1!D:D,"&gt;= 1000",Sheet1!D:D,"&lt;= 4999",Sheet1!F:F,"canceled")</f>
        <v>60</v>
      </c>
      <c r="E3">
        <f t="shared" ref="E3:E13" si="0">SUM(B3:D3)</f>
        <v>1412</v>
      </c>
      <c r="F3" s="12">
        <f t="shared" ref="F3:F13" si="1">B3/E3*100</f>
        <v>66.005665722379604</v>
      </c>
      <c r="G3" s="12">
        <f t="shared" ref="G3:G13" si="2">C3/E3*100</f>
        <v>29.745042492917843</v>
      </c>
      <c r="H3" s="12">
        <f t="shared" ref="H3:H13" si="3">D3/E3*100</f>
        <v>4.2492917847025495</v>
      </c>
    </row>
    <row r="4" spans="1:8" x14ac:dyDescent="0.25">
      <c r="A4" t="s">
        <v>8390</v>
      </c>
      <c r="B4">
        <f>COUNTIFS(Sheet1!D:D,"&gt;= 5000",Sheet1!D:D,"&lt;= 9999",Sheet1!F:F,"successful")</f>
        <v>381</v>
      </c>
      <c r="C4">
        <f>COUNTIFS(Sheet1!D:D,"&gt;= 5000",Sheet1!D:D,"&lt;= 9999",Sheet1!F:F,"failed")</f>
        <v>283</v>
      </c>
      <c r="D4">
        <f>COUNTIFS(Sheet1!D:D,"&gt;= 5000",Sheet1!D:D,"&lt;= 9999",Sheet1!F:F,"canceled")</f>
        <v>52</v>
      </c>
      <c r="E4">
        <f t="shared" si="0"/>
        <v>716</v>
      </c>
      <c r="F4" s="12">
        <f t="shared" si="1"/>
        <v>53.212290502793294</v>
      </c>
      <c r="G4" s="12">
        <f t="shared" si="2"/>
        <v>39.52513966480447</v>
      </c>
      <c r="H4" s="12">
        <f t="shared" si="3"/>
        <v>7.2625698324022352</v>
      </c>
    </row>
    <row r="5" spans="1:8" x14ac:dyDescent="0.25">
      <c r="A5" t="s">
        <v>8391</v>
      </c>
      <c r="B5">
        <f>COUNTIFS(Sheet1!D:D,"&gt;= 10000",Sheet1!D:D,"&lt;= 14999",Sheet1!F:F,"successful")</f>
        <v>168</v>
      </c>
      <c r="C5">
        <f>COUNTIFS(Sheet1!D:D,"&gt;= 10000",Sheet1!D:D,"&lt;= 14999",Sheet1!F:F,"failed")</f>
        <v>144</v>
      </c>
      <c r="D5">
        <f>COUNTIFS(Sheet1!D:D,"&gt;= 10000",Sheet1!D:D,"&lt;= 14999",Sheet1!F:F,"canceled")</f>
        <v>40</v>
      </c>
      <c r="E5">
        <f t="shared" si="0"/>
        <v>352</v>
      </c>
      <c r="F5" s="12">
        <f t="shared" si="1"/>
        <v>47.727272727272727</v>
      </c>
      <c r="G5" s="12">
        <f t="shared" si="2"/>
        <v>40.909090909090914</v>
      </c>
      <c r="H5" s="12">
        <f t="shared" si="3"/>
        <v>11.363636363636363</v>
      </c>
    </row>
    <row r="6" spans="1:8" x14ac:dyDescent="0.25">
      <c r="A6" t="s">
        <v>8392</v>
      </c>
      <c r="B6">
        <f>COUNTIFS(Sheet1!D:D,"&gt;= 15000",Sheet1!D:D,"&lt;= 19999",Sheet1!F:F,"successful")</f>
        <v>94</v>
      </c>
      <c r="C6">
        <f>COUNTIFS(Sheet1!D:D,"&gt;= 15000",Sheet1!D:D,"&lt;= 19999",Sheet1!F:F,"failed")</f>
        <v>90</v>
      </c>
      <c r="D6">
        <f>COUNTIFS(Sheet1!D:D,"&gt;= 15000",Sheet1!D:D,"&lt;= 19999",Sheet1!F:F,"canceled")</f>
        <v>17</v>
      </c>
      <c r="E6">
        <f t="shared" si="0"/>
        <v>201</v>
      </c>
      <c r="F6" s="12">
        <f t="shared" si="1"/>
        <v>46.766169154228855</v>
      </c>
      <c r="G6" s="12">
        <f t="shared" si="2"/>
        <v>44.776119402985074</v>
      </c>
      <c r="H6" s="12">
        <f t="shared" si="3"/>
        <v>8.4577114427860707</v>
      </c>
    </row>
    <row r="7" spans="1:8" x14ac:dyDescent="0.25">
      <c r="A7" t="s">
        <v>8393</v>
      </c>
      <c r="B7">
        <f>COUNTIFS(Sheet1!D:D,"&gt;= 20000",Sheet1!D:D,"&lt;= 24999",Sheet1!F:F,"successful")</f>
        <v>62</v>
      </c>
      <c r="C7">
        <f>COUNTIFS(Sheet1!D:D,"&gt;= 20000",Sheet1!D:D,"&lt;= 24999",Sheet1!F:F,"failed")</f>
        <v>72</v>
      </c>
      <c r="D7">
        <f>COUNTIFS(Sheet1!D:D,"&gt;= 20000",Sheet1!D:D,"&lt;= 24999",Sheet1!F:F,"canceled")</f>
        <v>14</v>
      </c>
      <c r="E7">
        <f t="shared" si="0"/>
        <v>148</v>
      </c>
      <c r="F7" s="12">
        <f t="shared" si="1"/>
        <v>41.891891891891895</v>
      </c>
      <c r="G7" s="12">
        <f t="shared" si="2"/>
        <v>48.648648648648653</v>
      </c>
      <c r="H7" s="12">
        <f t="shared" si="3"/>
        <v>9.4594594594594597</v>
      </c>
    </row>
    <row r="8" spans="1:8" x14ac:dyDescent="0.25">
      <c r="A8" t="s">
        <v>8394</v>
      </c>
      <c r="B8">
        <f>COUNTIFS(Sheet1!D:D,"&gt;= 25000",Sheet1!D:D,"&lt;= 29999",Sheet1!F:F,"successful")</f>
        <v>55</v>
      </c>
      <c r="C8">
        <f>COUNTIFS(Sheet1!D:D,"&gt;= 25000",Sheet1!D:D,"&lt;= 29999",Sheet1!F:F,"failed")</f>
        <v>64</v>
      </c>
      <c r="D8">
        <f>COUNTIFS(Sheet1!D:D,"&gt;= 25000",Sheet1!D:D,"&lt;= 29999",Sheet1!F:F,"canceled")</f>
        <v>18</v>
      </c>
      <c r="E8">
        <f t="shared" si="0"/>
        <v>137</v>
      </c>
      <c r="F8" s="12">
        <f t="shared" si="1"/>
        <v>40.145985401459853</v>
      </c>
      <c r="G8" s="12">
        <f t="shared" si="2"/>
        <v>46.715328467153284</v>
      </c>
      <c r="H8" s="12">
        <f t="shared" si="3"/>
        <v>13.138686131386862</v>
      </c>
    </row>
    <row r="9" spans="1:8" x14ac:dyDescent="0.25">
      <c r="A9" t="s">
        <v>8395</v>
      </c>
      <c r="B9">
        <f>COUNTIFS(Sheet1!D:D,"&gt;= 30000",Sheet1!D:D,"&lt;= 34999",Sheet1!F:F,"successful")</f>
        <v>32</v>
      </c>
      <c r="C9">
        <f>COUNTIFS(Sheet1!D:D,"&gt;= 30000",Sheet1!D:D,"&lt;= 34999",Sheet1!F:F,"failed")</f>
        <v>37</v>
      </c>
      <c r="D9">
        <f>COUNTIFS(Sheet1!D:D,"&gt;= 30000",Sheet1!D:D,"&lt;= 34999",Sheet1!F:F,"canceled")</f>
        <v>13</v>
      </c>
      <c r="E9">
        <f t="shared" si="0"/>
        <v>82</v>
      </c>
      <c r="F9" s="12">
        <f t="shared" si="1"/>
        <v>39.024390243902438</v>
      </c>
      <c r="G9" s="12">
        <f t="shared" si="2"/>
        <v>45.121951219512198</v>
      </c>
      <c r="H9" s="12">
        <f t="shared" si="3"/>
        <v>15.853658536585366</v>
      </c>
    </row>
    <row r="10" spans="1:8" x14ac:dyDescent="0.25">
      <c r="A10" t="s">
        <v>8396</v>
      </c>
      <c r="B10">
        <f>COUNTIFS(Sheet1!D:D,"&gt;= 35000",Sheet1!D:D,"&lt;= 39999",Sheet1!F:F,"successful")</f>
        <v>26</v>
      </c>
      <c r="C10">
        <f>COUNTIFS(Sheet1!D:D,"&gt;= 35000",Sheet1!D:D,"&lt;= 39999",Sheet1!F:F,"failed")</f>
        <v>22</v>
      </c>
      <c r="D10">
        <f>COUNTIFS(Sheet1!D:D,"&gt;= 35000",Sheet1!D:D,"&lt;= 39999",Sheet1!F:F,"canceled")</f>
        <v>7</v>
      </c>
      <c r="E10">
        <f t="shared" si="0"/>
        <v>55</v>
      </c>
      <c r="F10" s="12">
        <f t="shared" si="1"/>
        <v>47.272727272727273</v>
      </c>
      <c r="G10" s="12">
        <f t="shared" si="2"/>
        <v>40</v>
      </c>
      <c r="H10" s="12">
        <f t="shared" si="3"/>
        <v>12.727272727272727</v>
      </c>
    </row>
    <row r="11" spans="1:8" x14ac:dyDescent="0.25">
      <c r="A11" t="s">
        <v>8397</v>
      </c>
      <c r="B11">
        <f>COUNTIFS(Sheet1!D:D,"&gt;= 40000",Sheet1!D:D,"&lt;= 44999",Sheet1!F:F,"successful")</f>
        <v>21</v>
      </c>
      <c r="C11">
        <f>COUNTIFS(Sheet1!D:D,"&gt;= 40000",Sheet1!D:D,"&lt;= 44999",Sheet1!F:F,"failed")</f>
        <v>16</v>
      </c>
      <c r="D11">
        <f>COUNTIFS(Sheet1!D:D,"&gt;= 40000",Sheet1!D:D,"&lt;= 44999",Sheet1!F:F,"canceled")</f>
        <v>6</v>
      </c>
      <c r="E11">
        <f t="shared" si="0"/>
        <v>43</v>
      </c>
      <c r="F11" s="12">
        <f t="shared" si="1"/>
        <v>48.837209302325576</v>
      </c>
      <c r="G11" s="12">
        <f t="shared" si="2"/>
        <v>37.209302325581397</v>
      </c>
      <c r="H11" s="12">
        <f t="shared" si="3"/>
        <v>13.953488372093023</v>
      </c>
    </row>
    <row r="12" spans="1:8" x14ac:dyDescent="0.25">
      <c r="A12" t="s">
        <v>8398</v>
      </c>
      <c r="B12">
        <f>COUNTIFS(Sheet1!D:D,"&gt;= 45000",Sheet1!D:D,"&lt;= 49999",Sheet1!F:F,"successful")</f>
        <v>6</v>
      </c>
      <c r="C12">
        <f>COUNTIFS(Sheet1!D:D,"&gt;= 45000",Sheet1!D:D,"&lt;= 49999",Sheet1!F:F,"failed")</f>
        <v>11</v>
      </c>
      <c r="D12">
        <f>COUNTIFS(Sheet1!D:D,"&gt;= 45000",Sheet1!D:D,"&lt;= 49999",Sheet1!F:F,"canceled")</f>
        <v>4</v>
      </c>
      <c r="E12">
        <f t="shared" si="0"/>
        <v>21</v>
      </c>
      <c r="F12" s="12">
        <f t="shared" si="1"/>
        <v>28.571428571428569</v>
      </c>
      <c r="G12" s="12">
        <f t="shared" si="2"/>
        <v>52.380952380952387</v>
      </c>
      <c r="H12" s="12">
        <f t="shared" si="3"/>
        <v>19.047619047619047</v>
      </c>
    </row>
    <row r="13" spans="1:8" x14ac:dyDescent="0.25">
      <c r="A13" t="s">
        <v>8399</v>
      </c>
      <c r="B13">
        <f>COUNTIFS(Sheet1!D:D,"&gt;= 50000",Sheet1!F:F,"successful")</f>
        <v>86</v>
      </c>
      <c r="C13">
        <f>COUNTIFS(Sheet1!D:D,"&gt;= 50000",Sheet1!F:F,"failed")</f>
        <v>258</v>
      </c>
      <c r="D13">
        <f>COUNTIFS(Sheet1!D:D,"&gt;= 50000",Sheet1!F:F,"canceled")</f>
        <v>100</v>
      </c>
      <c r="E13">
        <f t="shared" si="0"/>
        <v>444</v>
      </c>
      <c r="F13" s="12">
        <f t="shared" si="1"/>
        <v>19.36936936936937</v>
      </c>
      <c r="G13" s="12">
        <f t="shared" si="2"/>
        <v>58.108108108108105</v>
      </c>
      <c r="H13" s="12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</cp:lastModifiedBy>
  <dcterms:created xsi:type="dcterms:W3CDTF">2017-04-20T15:17:24Z</dcterms:created>
  <dcterms:modified xsi:type="dcterms:W3CDTF">2021-01-04T08:29:23Z</dcterms:modified>
</cp:coreProperties>
</file>