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StoneSelection!$A$2:$AS$2</definedName>
  </definedNames>
  <calcPr calcId="152511"/>
</workbook>
</file>

<file path=xl/calcChain.xml><?xml version="1.0" encoding="utf-8"?>
<calcChain xmlns="http://schemas.openxmlformats.org/spreadsheetml/2006/main">
  <c r="W4" i="1" l="1"/>
  <c r="W5" i="1"/>
  <c r="V5" i="1" s="1"/>
  <c r="W6" i="1"/>
  <c r="W7" i="1"/>
  <c r="V7" i="1" s="1"/>
  <c r="W8" i="1"/>
  <c r="W9" i="1"/>
  <c r="V9" i="1" s="1"/>
  <c r="W10" i="1"/>
  <c r="V10" i="1" s="1"/>
  <c r="W12" i="1"/>
  <c r="W13" i="1"/>
  <c r="V13" i="1" s="1"/>
  <c r="W14" i="1"/>
  <c r="W15" i="1"/>
  <c r="V15" i="1" s="1"/>
  <c r="W16" i="1"/>
  <c r="W17" i="1"/>
  <c r="V17" i="1" s="1"/>
  <c r="W18" i="1"/>
  <c r="V18" i="1" s="1"/>
  <c r="V4" i="1"/>
  <c r="V6" i="1"/>
  <c r="V8" i="1"/>
  <c r="V12" i="1"/>
  <c r="V14" i="1"/>
  <c r="V16" i="1"/>
  <c r="U4" i="1"/>
  <c r="T4" i="1" s="1"/>
  <c r="U5" i="1"/>
  <c r="U6" i="1"/>
  <c r="U7" i="1"/>
  <c r="T7" i="1" s="1"/>
  <c r="U8" i="1"/>
  <c r="T8" i="1" s="1"/>
  <c r="U9" i="1"/>
  <c r="U10" i="1"/>
  <c r="T10" i="1" s="1"/>
  <c r="U11" i="1"/>
  <c r="T11" i="1" s="1"/>
  <c r="U12" i="1"/>
  <c r="T12" i="1" s="1"/>
  <c r="U13" i="1"/>
  <c r="U14" i="1"/>
  <c r="U15" i="1"/>
  <c r="T15" i="1" s="1"/>
  <c r="U16" i="1"/>
  <c r="T16" i="1" s="1"/>
  <c r="U17" i="1"/>
  <c r="U18" i="1"/>
  <c r="T18" i="1" s="1"/>
  <c r="T5" i="1"/>
  <c r="T6" i="1"/>
  <c r="T9" i="1"/>
  <c r="T13" i="1"/>
  <c r="T14" i="1"/>
  <c r="T17" i="1"/>
  <c r="S4" i="1"/>
  <c r="S5" i="1"/>
  <c r="S6" i="1"/>
  <c r="S7" i="1"/>
  <c r="S8" i="1"/>
  <c r="S9" i="1"/>
  <c r="S10" i="1"/>
  <c r="S11" i="1"/>
  <c r="W11" i="1" s="1"/>
  <c r="V11" i="1" s="1"/>
  <c r="S12" i="1"/>
  <c r="S13" i="1"/>
  <c r="S14" i="1"/>
  <c r="S15" i="1"/>
  <c r="S16" i="1"/>
  <c r="S17" i="1"/>
  <c r="S18" i="1"/>
  <c r="U3" i="1"/>
  <c r="T3" i="1" s="1"/>
  <c r="S3" i="1"/>
  <c r="W3" i="1" s="1"/>
  <c r="V3" i="1" s="1"/>
  <c r="AS18" i="1"/>
  <c r="AR18" i="1"/>
  <c r="A18" i="1"/>
  <c r="AS17" i="1"/>
  <c r="AR17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<sst xmlns="http://schemas.openxmlformats.org/spreadsheetml/2006/main" count="364" uniqueCount="94">
  <si>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</si>
  <si>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</si>
  <si>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</si>
  <si>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</si>
  <si>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</si>
  <si>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</si>
  <si>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</si>
  <si>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</si>
  <si>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</si>
  <si>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</si>
  <si>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</si>
  <si>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</si>
  <si>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</si>
  <si>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</si>
  <si>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</si>
  <si>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</si>
  <si>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</si>
  <si>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</si>
  <si>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</si>
  <si>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</si>
  <si>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</si>
  <si>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</si>
  <si>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</si>
  <si>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</si>
  <si>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</si>
  <si>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</si>
  <si>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</si>
  <si>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</si>
  <si>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</si>
  <si>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</si>
  <si>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</si>
  <si>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</si>
  <si>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</si>
  <si>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</si>
  <si>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</si>
  <si>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</si>
  <si>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</si>
  <si>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</si>
  <si>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</si>
  <si>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</si>
  <si>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</si>
  <si>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</si>
  <si>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</si>
  <si>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</si>
  <si>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</si>
  <si>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</si>
  <si>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</si>
  <si>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VVS1</t>
  </si>
  <si>
    <t>3EX</t>
  </si>
  <si>
    <t>EX</t>
  </si>
  <si>
    <t>NON</t>
  </si>
  <si>
    <t>Pinpoint, Feather</t>
  </si>
  <si>
    <t/>
  </si>
  <si>
    <t>NONE</t>
  </si>
  <si>
    <t>Faceted</t>
  </si>
  <si>
    <t>Y</t>
  </si>
  <si>
    <t>Pinpoint</t>
  </si>
  <si>
    <t>VS2</t>
  </si>
  <si>
    <t>Crystal, Needle</t>
  </si>
  <si>
    <t>T1</t>
  </si>
  <si>
    <t>C1</t>
  </si>
  <si>
    <t>BT1</t>
  </si>
  <si>
    <t>NN</t>
  </si>
  <si>
    <t>Busy</t>
  </si>
  <si>
    <t>F3333</t>
  </si>
  <si>
    <t>EMERALD</t>
  </si>
  <si>
    <t>FL</t>
  </si>
  <si>
    <t>-</t>
  </si>
  <si>
    <t>Polished</t>
  </si>
  <si>
    <t>F3293</t>
  </si>
  <si>
    <t>F3292</t>
  </si>
  <si>
    <t>F3425</t>
  </si>
  <si>
    <t>MARQUISE</t>
  </si>
  <si>
    <t>F3149</t>
  </si>
  <si>
    <t>OVAL</t>
  </si>
  <si>
    <t>F3150</t>
  </si>
  <si>
    <t>F2058</t>
  </si>
  <si>
    <t>Feather</t>
  </si>
  <si>
    <t>BC1</t>
  </si>
  <si>
    <t>F3423</t>
  </si>
  <si>
    <t>PEAR</t>
  </si>
  <si>
    <t>F3424</t>
  </si>
  <si>
    <t>F2688</t>
  </si>
  <si>
    <t>F2284</t>
  </si>
  <si>
    <t>F3145</t>
  </si>
  <si>
    <t>HEART</t>
  </si>
  <si>
    <t>Customer Offer</t>
  </si>
  <si>
    <t>Maximum Can Offer</t>
  </si>
  <si>
    <t>Final Discount Details</t>
  </si>
  <si>
    <t>Offer Amt</t>
  </si>
  <si>
    <t>Maximum Offer Dis%</t>
  </si>
  <si>
    <t>Maximum Offer Amt</t>
  </si>
  <si>
    <t>Final Dis%</t>
  </si>
  <si>
    <t>Final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</si>
</sst>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  <font>
      <sz val="11"/>
      <color rgb="FFFF0000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21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  <xf numFmtId="0" fontId="7" fillId="0" borderId="2" xfId="0" applyNumberFormat="1" applyFont="1" applyBorder="1" applyAlignment="1" applyProtection="1">
      <alignment horizontal="center"/>
    </xf>
    <xf numFmtId="4" fontId="8" fillId="2" borderId="1" xfId="0" applyNumberFormat="1" applyFont="1" applyFill="1" applyBorder="1" applyAlignment="1" applyProtection="1">
      <alignment horizontal="center" vertical="top" wrapText="1"/>
    </xf>
    <xf numFmtId="4" fontId="0" fillId="0" borderId="0" xfId="0" applyNumberFormat="1" applyFont="1" applyAlignment="1" applyProtection="1">
      <alignment horizontal="center"/>
    </xf>
    <xf numFmtId="4" fontId="4" fillId="5" borderId="0" xfId="0" applyNumberFormat="1" applyFont="1" applyFill="1" applyAlignment="1" applyProtection="1">
      <alignment horizontal="center"/>
    </xf>
    <xf numFmtId="4" fontId="6" fillId="5" borderId="0" xfId="0" applyNumberFormat="1" applyFont="1" applyFill="1" applyAlignment="1" applyProtection="1">
      <alignment horizontal="center"/>
    </xf>
    <xf numFmtId="0" fontId="4" fillId="5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pane ySplit="2" topLeftCell="A3" activePane="bottomLeft" state="frozen"/>
      <selection pane="bottomLeft" activeCell="M22" sqref="M22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8" width="8.42578125" style="2" customWidth="1"/>
    <col min="19" max="19" width="10.7109375" style="17" bestFit="1" customWidth="1"/>
    <col min="20" max="20" width="10.7109375" style="17" customWidth="1"/>
    <col min="21" max="21" width="9.7109375" style="17" customWidth="1"/>
    <col min="22" max="22" width="9.140625" style="17" customWidth="1"/>
    <col min="23" max="23" width="12.85546875" style="17" bestFit="1" customWidth="1"/>
    <col min="24" max="27" width="8.42578125" style="2" customWidth="1"/>
    <col min="28" max="32" width="9.42578125" style="2" customWidth="1"/>
    <col min="33" max="33" width="40" style="2" customWidth="1"/>
    <col min="34" max="37" width="9" style="2" customWidth="1"/>
    <col min="38" max="46" width="7.85546875" style="2" customWidth="1"/>
    <col min="47" max="16384" width="7.85546875" style="2"/>
  </cols>
  <sheetData>
    <row r="1" spans="1:45" ht="15.75" thickBot="1">
      <c r="R1" s="15" t="s">
        <v>86</v>
      </c>
      <c r="S1" s="15"/>
      <c r="T1" s="15" t="s">
        <v>87</v>
      </c>
      <c r="U1" s="15"/>
      <c r="V1" s="15" t="s">
        <v>88</v>
      </c>
      <c r="W1" s="15"/>
    </row>
    <row r="2" spans="1:45" s="1" customFormat="1" ht="39.950000000000003" customHeight="1" thickBo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9" t="s">
        <v>11</v>
      </c>
      <c r="M2" s="9" t="s">
        <v>12</v>
      </c>
      <c r="N2" s="9" t="s">
        <v>13</v>
      </c>
      <c r="O2" s="11" t="s">
        <v>14</v>
      </c>
      <c r="P2" s="11" t="s">
        <v>15</v>
      </c>
      <c r="Q2" s="9" t="s">
        <v>16</v>
      </c>
      <c r="R2" s="3" t="s">
        <v>17</v>
      </c>
      <c r="S2" s="16" t="s">
        <v>89</v>
      </c>
      <c r="T2" s="16" t="s">
        <v>90</v>
      </c>
      <c r="U2" s="16" t="s">
        <v>91</v>
      </c>
      <c r="V2" s="16" t="s">
        <v>92</v>
      </c>
      <c r="W2" s="16" t="s">
        <v>93</v>
      </c>
      <c r="X2" s="3" t="s">
        <v>18</v>
      </c>
      <c r="Y2" s="3" t="s">
        <v>19</v>
      </c>
      <c r="Z2" s="3" t="s">
        <v>20</v>
      </c>
      <c r="AA2" s="12" t="s">
        <v>21</v>
      </c>
      <c r="AB2" s="12" t="s">
        <v>22</v>
      </c>
      <c r="AC2" s="12" t="s">
        <v>23</v>
      </c>
      <c r="AD2" s="12" t="s">
        <v>24</v>
      </c>
      <c r="AE2" s="12" t="s">
        <v>25</v>
      </c>
      <c r="AF2" s="3" t="s">
        <v>26</v>
      </c>
      <c r="AG2" s="3" t="s">
        <v>27</v>
      </c>
      <c r="AH2" s="3" t="s">
        <v>28</v>
      </c>
      <c r="AI2" s="3" t="s">
        <v>29</v>
      </c>
      <c r="AJ2" s="3" t="s">
        <v>30</v>
      </c>
      <c r="AK2" s="12" t="s">
        <v>31</v>
      </c>
      <c r="AL2" s="12" t="s">
        <v>32</v>
      </c>
      <c r="AM2" s="12" t="s">
        <v>33</v>
      </c>
      <c r="AN2" s="12" t="s">
        <v>34</v>
      </c>
      <c r="AO2" s="3" t="s">
        <v>35</v>
      </c>
      <c r="AP2" s="3" t="s">
        <v>36</v>
      </c>
      <c r="AQ2" s="3" t="s">
        <v>37</v>
      </c>
      <c r="AR2" s="3" t="s">
        <v>38</v>
      </c>
      <c r="AS2" s="3" t="s">
        <v>39</v>
      </c>
    </row>
    <row r="3" spans="1:45">
      <c r="A3" s="4" t="str">
        <f>HYPERLINK("https://4e0s0i2r4n0u1s0.com/clientvideo/viewdetail.html?StoneNo=62097"," DNA ")</f>
        <v xml:space="preserve"> DNA </v>
      </c>
      <c r="B3" s="5" t="s">
        <v>40</v>
      </c>
      <c r="C3" s="5" t="s">
        <v>41</v>
      </c>
      <c r="D3" s="5">
        <v>62097</v>
      </c>
      <c r="E3" s="5" t="s">
        <v>42</v>
      </c>
      <c r="F3" s="8" t="s">
        <v>43</v>
      </c>
      <c r="G3" s="5" t="s">
        <v>44</v>
      </c>
      <c r="H3" s="5">
        <v>2195966147</v>
      </c>
      <c r="I3" s="5" t="s">
        <v>45</v>
      </c>
      <c r="J3" s="5" t="s">
        <v>46</v>
      </c>
      <c r="K3" s="5" t="s">
        <v>47</v>
      </c>
      <c r="L3" s="10">
        <v>7.52</v>
      </c>
      <c r="M3" s="10">
        <v>97000</v>
      </c>
      <c r="N3" s="10">
        <v>729440</v>
      </c>
      <c r="O3" s="14">
        <v>-22.24</v>
      </c>
      <c r="P3" s="14">
        <v>567212.54</v>
      </c>
      <c r="Q3" s="10">
        <v>75427.199999999997</v>
      </c>
      <c r="R3" s="5">
        <v>-22.65</v>
      </c>
      <c r="S3" s="10">
        <f>(100+R3)*N3/100</f>
        <v>564221.84</v>
      </c>
      <c r="T3" s="10">
        <f>(U3*100/N3)-100</f>
        <v>-24.572800531914893</v>
      </c>
      <c r="U3" s="10">
        <f>P3*0.97</f>
        <v>550196.16379999998</v>
      </c>
      <c r="V3" s="10">
        <f>(W3*100/N3)-100</f>
        <v>-23.330680000000015</v>
      </c>
      <c r="W3" s="10">
        <f>S3*0.9912</f>
        <v>559256.6878079999</v>
      </c>
      <c r="X3" s="6" t="s">
        <v>48</v>
      </c>
      <c r="Y3" s="6" t="s">
        <v>49</v>
      </c>
      <c r="Z3" s="6" t="s">
        <v>49</v>
      </c>
      <c r="AA3" s="13" t="s">
        <v>50</v>
      </c>
      <c r="AB3" s="13">
        <v>12.47</v>
      </c>
      <c r="AC3" s="13">
        <v>12.56</v>
      </c>
      <c r="AD3" s="13">
        <v>7.78</v>
      </c>
      <c r="AE3" s="13">
        <v>62.2</v>
      </c>
      <c r="AF3" s="5">
        <v>57</v>
      </c>
      <c r="AG3" s="5" t="s">
        <v>51</v>
      </c>
      <c r="AH3" s="5" t="s">
        <v>52</v>
      </c>
      <c r="AI3" s="5" t="s">
        <v>53</v>
      </c>
      <c r="AJ3" s="5" t="s">
        <v>53</v>
      </c>
      <c r="AK3" s="13" t="s">
        <v>53</v>
      </c>
      <c r="AL3" s="13">
        <v>36</v>
      </c>
      <c r="AM3" s="13">
        <v>16</v>
      </c>
      <c r="AN3" s="13">
        <v>40.799999999999997</v>
      </c>
      <c r="AO3" s="5">
        <v>43</v>
      </c>
      <c r="AP3" s="5" t="s">
        <v>54</v>
      </c>
      <c r="AQ3" s="5" t="s">
        <v>55</v>
      </c>
      <c r="AR3" s="5"/>
      <c r="AS3" s="5"/>
    </row>
    <row r="4" spans="1:45">
      <c r="A4" s="4" t="str">
        <f>HYPERLINK("https://4e0s0i2r4n0u1s0.com/clientvideo/viewdetail.html?StoneNo=62939"," DNA ")</f>
        <v xml:space="preserve"> DNA </v>
      </c>
      <c r="B4" s="5" t="s">
        <v>40</v>
      </c>
      <c r="C4" s="5" t="s">
        <v>41</v>
      </c>
      <c r="D4" s="5">
        <v>62939</v>
      </c>
      <c r="E4" s="5" t="s">
        <v>42</v>
      </c>
      <c r="F4" s="8" t="s">
        <v>43</v>
      </c>
      <c r="G4" s="5" t="s">
        <v>44</v>
      </c>
      <c r="H4" s="5">
        <v>5222150530</v>
      </c>
      <c r="I4" s="5" t="s">
        <v>45</v>
      </c>
      <c r="J4" s="5" t="s">
        <v>46</v>
      </c>
      <c r="K4" s="5" t="s">
        <v>47</v>
      </c>
      <c r="L4" s="10">
        <v>6.18</v>
      </c>
      <c r="M4" s="10">
        <v>97000</v>
      </c>
      <c r="N4" s="10">
        <v>599460</v>
      </c>
      <c r="O4" s="14">
        <v>-22</v>
      </c>
      <c r="P4" s="14">
        <v>467578.79</v>
      </c>
      <c r="Q4" s="10">
        <v>75660</v>
      </c>
      <c r="R4" s="5">
        <v>-46</v>
      </c>
      <c r="S4" s="10">
        <f t="shared" ref="S4:S18" si="0">(100+R4)*N4/100</f>
        <v>323708.40000000002</v>
      </c>
      <c r="T4" s="10">
        <f t="shared" ref="T4:T18" si="1">(U4*100/N4)-100</f>
        <v>-24.340001618122969</v>
      </c>
      <c r="U4" s="10">
        <f t="shared" ref="U4:U18" si="2">P4*0.97</f>
        <v>453551.42629999999</v>
      </c>
      <c r="V4" s="10">
        <f t="shared" ref="V4:V18" si="3">(W4*100/N4)-100</f>
        <v>-46.475199999999994</v>
      </c>
      <c r="W4" s="10">
        <f t="shared" ref="W4:W18" si="4">S4*0.9912</f>
        <v>320859.76608000003</v>
      </c>
      <c r="X4" s="6" t="s">
        <v>48</v>
      </c>
      <c r="Y4" s="6" t="s">
        <v>49</v>
      </c>
      <c r="Z4" s="6" t="s">
        <v>49</v>
      </c>
      <c r="AA4" s="13" t="s">
        <v>50</v>
      </c>
      <c r="AB4" s="13">
        <v>11.7</v>
      </c>
      <c r="AC4" s="13">
        <v>11.81</v>
      </c>
      <c r="AD4" s="13">
        <v>7.33</v>
      </c>
      <c r="AE4" s="13">
        <v>62.3</v>
      </c>
      <c r="AF4" s="5">
        <v>58</v>
      </c>
      <c r="AG4" s="5" t="s">
        <v>56</v>
      </c>
      <c r="AH4" s="5" t="s">
        <v>52</v>
      </c>
      <c r="AI4" s="5" t="s">
        <v>53</v>
      </c>
      <c r="AJ4" s="5" t="s">
        <v>53</v>
      </c>
      <c r="AK4" s="13" t="s">
        <v>53</v>
      </c>
      <c r="AL4" s="13">
        <v>33.5</v>
      </c>
      <c r="AM4" s="13">
        <v>14</v>
      </c>
      <c r="AN4" s="13">
        <v>41.8</v>
      </c>
      <c r="AO4" s="5">
        <v>44.5</v>
      </c>
      <c r="AP4" s="5" t="s">
        <v>54</v>
      </c>
      <c r="AQ4" s="5" t="s">
        <v>55</v>
      </c>
      <c r="AR4" s="5"/>
      <c r="AS4" s="5"/>
    </row>
    <row r="5" spans="1:45">
      <c r="A5" s="4" t="str">
        <f>HYPERLINK("https://4e0s0i2r4n0u1s0.com/clientvideo/viewdetail.html?StoneNo=64489"," DNA ")</f>
        <v xml:space="preserve"> DNA </v>
      </c>
      <c r="B5" s="5" t="s">
        <v>40</v>
      </c>
      <c r="C5" s="5" t="s">
        <v>41</v>
      </c>
      <c r="D5" s="5">
        <v>64489</v>
      </c>
      <c r="E5" s="5" t="s">
        <v>42</v>
      </c>
      <c r="F5" s="8" t="s">
        <v>43</v>
      </c>
      <c r="G5" s="5" t="s">
        <v>44</v>
      </c>
      <c r="H5" s="5">
        <v>6227536253</v>
      </c>
      <c r="I5" s="5" t="s">
        <v>45</v>
      </c>
      <c r="J5" s="5" t="s">
        <v>46</v>
      </c>
      <c r="K5" s="5" t="s">
        <v>47</v>
      </c>
      <c r="L5" s="10">
        <v>8.8800000000000008</v>
      </c>
      <c r="M5" s="10">
        <v>97000</v>
      </c>
      <c r="N5" s="10">
        <v>861360</v>
      </c>
      <c r="O5" s="14">
        <v>-11</v>
      </c>
      <c r="P5" s="14">
        <v>766610.41</v>
      </c>
      <c r="Q5" s="10">
        <v>86330</v>
      </c>
      <c r="R5" s="5">
        <v>-46</v>
      </c>
      <c r="S5" s="10">
        <f t="shared" si="0"/>
        <v>465134.4</v>
      </c>
      <c r="T5" s="10">
        <f t="shared" si="1"/>
        <v>-13.669998873873865</v>
      </c>
      <c r="U5" s="10">
        <f t="shared" si="2"/>
        <v>743612.09770000004</v>
      </c>
      <c r="V5" s="10">
        <f t="shared" si="3"/>
        <v>-46.475200000000001</v>
      </c>
      <c r="W5" s="10">
        <f t="shared" si="4"/>
        <v>461041.21727999998</v>
      </c>
      <c r="X5" s="6" t="s">
        <v>48</v>
      </c>
      <c r="Y5" s="6" t="s">
        <v>49</v>
      </c>
      <c r="Z5" s="6" t="s">
        <v>49</v>
      </c>
      <c r="AA5" s="13" t="s">
        <v>50</v>
      </c>
      <c r="AB5" s="13">
        <v>13.45</v>
      </c>
      <c r="AC5" s="13">
        <v>13.47</v>
      </c>
      <c r="AD5" s="13">
        <v>8.1300000000000008</v>
      </c>
      <c r="AE5" s="13">
        <v>60.4</v>
      </c>
      <c r="AF5" s="5">
        <v>58</v>
      </c>
      <c r="AG5" s="5" t="s">
        <v>52</v>
      </c>
      <c r="AH5" s="5" t="s">
        <v>52</v>
      </c>
      <c r="AI5" s="5" t="s">
        <v>53</v>
      </c>
      <c r="AJ5" s="5" t="s">
        <v>53</v>
      </c>
      <c r="AK5" s="13" t="s">
        <v>53</v>
      </c>
      <c r="AL5" s="13">
        <v>33.5</v>
      </c>
      <c r="AM5" s="13">
        <v>14</v>
      </c>
      <c r="AN5" s="13">
        <v>41</v>
      </c>
      <c r="AO5" s="5">
        <v>43.5</v>
      </c>
      <c r="AP5" s="5" t="s">
        <v>54</v>
      </c>
      <c r="AQ5" s="5" t="s">
        <v>55</v>
      </c>
      <c r="AR5" s="5"/>
      <c r="AS5" s="5"/>
    </row>
    <row r="6" spans="1:45">
      <c r="A6" s="4" t="str">
        <f>HYPERLINK("https://4e0s0i2r4n0u1s0.com/clientvideo/viewdetail.html?StoneNo=64527"," DNA ")</f>
        <v xml:space="preserve"> DNA </v>
      </c>
      <c r="B6" s="5" t="s">
        <v>40</v>
      </c>
      <c r="C6" s="5" t="s">
        <v>41</v>
      </c>
      <c r="D6" s="5">
        <v>64527</v>
      </c>
      <c r="E6" s="5" t="s">
        <v>42</v>
      </c>
      <c r="F6" s="8" t="s">
        <v>43</v>
      </c>
      <c r="G6" s="5" t="s">
        <v>44</v>
      </c>
      <c r="H6" s="5">
        <v>5221561368</v>
      </c>
      <c r="I6" s="5" t="s">
        <v>45</v>
      </c>
      <c r="J6" s="5" t="s">
        <v>46</v>
      </c>
      <c r="K6" s="5" t="s">
        <v>57</v>
      </c>
      <c r="L6" s="10">
        <v>10.210000000000001</v>
      </c>
      <c r="M6" s="10">
        <v>96500</v>
      </c>
      <c r="N6" s="10">
        <v>985265</v>
      </c>
      <c r="O6" s="14">
        <v>-32</v>
      </c>
      <c r="P6" s="14">
        <v>669980.19999999995</v>
      </c>
      <c r="Q6" s="10">
        <v>65620</v>
      </c>
      <c r="R6" s="5">
        <v>-46</v>
      </c>
      <c r="S6" s="10">
        <f t="shared" si="0"/>
        <v>532043.1</v>
      </c>
      <c r="T6" s="10">
        <f t="shared" si="1"/>
        <v>-34.040000000000006</v>
      </c>
      <c r="U6" s="10">
        <f t="shared" si="2"/>
        <v>649880.79399999999</v>
      </c>
      <c r="V6" s="10">
        <f t="shared" si="3"/>
        <v>-46.475200000000001</v>
      </c>
      <c r="W6" s="10">
        <f t="shared" si="4"/>
        <v>527361.12072000001</v>
      </c>
      <c r="X6" s="6" t="s">
        <v>48</v>
      </c>
      <c r="Y6" s="6" t="s">
        <v>49</v>
      </c>
      <c r="Z6" s="6" t="s">
        <v>49</v>
      </c>
      <c r="AA6" s="13" t="s">
        <v>50</v>
      </c>
      <c r="AB6" s="13">
        <v>13.75</v>
      </c>
      <c r="AC6" s="13">
        <v>13.85</v>
      </c>
      <c r="AD6" s="13">
        <v>8.66</v>
      </c>
      <c r="AE6" s="13">
        <v>62.8</v>
      </c>
      <c r="AF6" s="5">
        <v>57</v>
      </c>
      <c r="AG6" s="5" t="s">
        <v>58</v>
      </c>
      <c r="AH6" s="5" t="s">
        <v>59</v>
      </c>
      <c r="AI6" s="5" t="s">
        <v>60</v>
      </c>
      <c r="AJ6" s="5" t="s">
        <v>61</v>
      </c>
      <c r="AK6" s="13" t="s">
        <v>62</v>
      </c>
      <c r="AL6" s="13">
        <v>34.5</v>
      </c>
      <c r="AM6" s="13">
        <v>15</v>
      </c>
      <c r="AN6" s="13">
        <v>41.2</v>
      </c>
      <c r="AO6" s="5">
        <v>44</v>
      </c>
      <c r="AP6" s="5" t="s">
        <v>54</v>
      </c>
      <c r="AQ6" s="5" t="s">
        <v>55</v>
      </c>
      <c r="AR6" s="5"/>
      <c r="AS6" s="5"/>
    </row>
    <row r="7" spans="1:45">
      <c r="A7" s="4" t="str">
        <f>HYPERLINK("https://4e0s0i2r4n0u1s0.com/clientvideo/viewdetail.html?StoneNo=F3333"," DNA ")</f>
        <v xml:space="preserve"> DNA </v>
      </c>
      <c r="B7" s="5" t="s">
        <v>40</v>
      </c>
      <c r="C7" s="5" t="s">
        <v>63</v>
      </c>
      <c r="D7" s="5" t="s">
        <v>64</v>
      </c>
      <c r="E7" s="5" t="s">
        <v>65</v>
      </c>
      <c r="F7" s="8" t="s">
        <v>43</v>
      </c>
      <c r="G7" s="5" t="s">
        <v>44</v>
      </c>
      <c r="H7" s="5">
        <v>17436004</v>
      </c>
      <c r="I7" s="5" t="s">
        <v>45</v>
      </c>
      <c r="J7" s="5" t="s">
        <v>46</v>
      </c>
      <c r="K7" s="5" t="s">
        <v>66</v>
      </c>
      <c r="L7" s="10">
        <v>10.27</v>
      </c>
      <c r="M7" s="10">
        <v>150000</v>
      </c>
      <c r="N7" s="10">
        <v>1540500</v>
      </c>
      <c r="O7" s="14">
        <v>-38</v>
      </c>
      <c r="P7" s="14">
        <v>955110.04</v>
      </c>
      <c r="Q7" s="10">
        <v>93000</v>
      </c>
      <c r="R7" s="5">
        <v>-46</v>
      </c>
      <c r="S7" s="10">
        <f t="shared" si="0"/>
        <v>831870</v>
      </c>
      <c r="T7" s="10">
        <f t="shared" si="1"/>
        <v>-39.859997481337224</v>
      </c>
      <c r="U7" s="10">
        <f t="shared" si="2"/>
        <v>926456.73880000005</v>
      </c>
      <c r="V7" s="10">
        <f t="shared" si="3"/>
        <v>-46.475199999999994</v>
      </c>
      <c r="W7" s="10">
        <f t="shared" si="4"/>
        <v>824549.54399999999</v>
      </c>
      <c r="X7" s="5" t="s">
        <v>67</v>
      </c>
      <c r="Y7" s="5" t="s">
        <v>49</v>
      </c>
      <c r="Z7" s="5" t="s">
        <v>49</v>
      </c>
      <c r="AA7" s="13" t="s">
        <v>50</v>
      </c>
      <c r="AB7" s="13">
        <v>10.51</v>
      </c>
      <c r="AC7" s="13">
        <v>14.7</v>
      </c>
      <c r="AD7" s="13">
        <v>6.84</v>
      </c>
      <c r="AE7" s="13">
        <v>65.099999999999994</v>
      </c>
      <c r="AF7" s="5">
        <v>58</v>
      </c>
      <c r="AG7" s="5" t="s">
        <v>52</v>
      </c>
      <c r="AH7" s="5" t="s">
        <v>52</v>
      </c>
      <c r="AI7" s="5" t="s">
        <v>53</v>
      </c>
      <c r="AJ7" s="5" t="s">
        <v>53</v>
      </c>
      <c r="AK7" s="13" t="s">
        <v>53</v>
      </c>
      <c r="AL7" s="13">
        <v>0</v>
      </c>
      <c r="AM7" s="13">
        <v>0</v>
      </c>
      <c r="AN7" s="13">
        <v>0</v>
      </c>
      <c r="AO7" s="5">
        <v>0</v>
      </c>
      <c r="AP7" s="5" t="s">
        <v>68</v>
      </c>
      <c r="AQ7" s="5" t="s">
        <v>55</v>
      </c>
      <c r="AR7" s="5"/>
      <c r="AS7" s="5"/>
    </row>
    <row r="8" spans="1:45">
      <c r="A8" s="4" t="str">
        <f>HYPERLINK("https://4e0s0i2r4n0u1s0.com/clientvideo/viewdetail.html?StoneNo=F3293"," DNA ")</f>
        <v xml:space="preserve"> DNA </v>
      </c>
      <c r="B8" s="5" t="s">
        <v>40</v>
      </c>
      <c r="C8" s="5" t="s">
        <v>63</v>
      </c>
      <c r="D8" s="5" t="s">
        <v>69</v>
      </c>
      <c r="E8" s="5" t="s">
        <v>65</v>
      </c>
      <c r="F8" s="8" t="s">
        <v>43</v>
      </c>
      <c r="G8" s="5" t="s">
        <v>44</v>
      </c>
      <c r="H8" s="5">
        <v>5221537552</v>
      </c>
      <c r="I8" s="5" t="s">
        <v>45</v>
      </c>
      <c r="J8" s="5" t="s">
        <v>46</v>
      </c>
      <c r="K8" s="5" t="s">
        <v>66</v>
      </c>
      <c r="L8" s="10">
        <v>5.05</v>
      </c>
      <c r="M8" s="10">
        <v>85000</v>
      </c>
      <c r="N8" s="10">
        <v>429250</v>
      </c>
      <c r="O8" s="14">
        <v>-28</v>
      </c>
      <c r="P8" s="14">
        <v>309060.01</v>
      </c>
      <c r="Q8" s="10">
        <v>61200</v>
      </c>
      <c r="R8" s="5">
        <v>-46</v>
      </c>
      <c r="S8" s="10">
        <f t="shared" si="0"/>
        <v>231795</v>
      </c>
      <c r="T8" s="10">
        <f t="shared" si="1"/>
        <v>-30.15999774024462</v>
      </c>
      <c r="U8" s="10">
        <f t="shared" si="2"/>
        <v>299788.20970000001</v>
      </c>
      <c r="V8" s="10">
        <f t="shared" si="3"/>
        <v>-46.475200000000001</v>
      </c>
      <c r="W8" s="10">
        <f t="shared" si="4"/>
        <v>229755.204</v>
      </c>
      <c r="X8" s="5" t="s">
        <v>67</v>
      </c>
      <c r="Y8" s="5" t="s">
        <v>49</v>
      </c>
      <c r="Z8" s="5" t="s">
        <v>49</v>
      </c>
      <c r="AA8" s="13" t="s">
        <v>50</v>
      </c>
      <c r="AB8" s="13">
        <v>8.25</v>
      </c>
      <c r="AC8" s="13">
        <v>12.02</v>
      </c>
      <c r="AD8" s="13">
        <v>4.95</v>
      </c>
      <c r="AE8" s="13">
        <v>60</v>
      </c>
      <c r="AF8" s="5">
        <v>58</v>
      </c>
      <c r="AG8" s="5" t="s">
        <v>52</v>
      </c>
      <c r="AH8" s="5" t="s">
        <v>52</v>
      </c>
      <c r="AI8" s="5" t="s">
        <v>53</v>
      </c>
      <c r="AJ8" s="5" t="s">
        <v>53</v>
      </c>
      <c r="AK8" s="13" t="s">
        <v>53</v>
      </c>
      <c r="AL8" s="13">
        <v>0</v>
      </c>
      <c r="AM8" s="13">
        <v>0</v>
      </c>
      <c r="AN8" s="13">
        <v>0</v>
      </c>
      <c r="AO8" s="5">
        <v>0</v>
      </c>
      <c r="AP8" s="5" t="s">
        <v>68</v>
      </c>
      <c r="AQ8" s="5" t="s">
        <v>55</v>
      </c>
      <c r="AR8" s="5"/>
      <c r="AS8" s="5"/>
    </row>
    <row r="9" spans="1:45">
      <c r="A9" s="4" t="str">
        <f>HYPERLINK("https://4e0s0i2r4n0u1s0.com/clientvideo/viewdetail.html?StoneNo=F3292"," DNA ")</f>
        <v xml:space="preserve"> DNA </v>
      </c>
      <c r="B9" s="5" t="s">
        <v>40</v>
      </c>
      <c r="C9" s="5" t="s">
        <v>63</v>
      </c>
      <c r="D9" s="5" t="s">
        <v>70</v>
      </c>
      <c r="E9" s="5" t="s">
        <v>65</v>
      </c>
      <c r="F9" s="8" t="s">
        <v>43</v>
      </c>
      <c r="G9" s="5" t="s">
        <v>44</v>
      </c>
      <c r="H9" s="5">
        <v>5222537444</v>
      </c>
      <c r="I9" s="5" t="s">
        <v>45</v>
      </c>
      <c r="J9" s="5" t="s">
        <v>46</v>
      </c>
      <c r="K9" s="5" t="s">
        <v>66</v>
      </c>
      <c r="L9" s="10">
        <v>5.0599999999999996</v>
      </c>
      <c r="M9" s="10">
        <v>85000</v>
      </c>
      <c r="N9" s="10">
        <v>430100</v>
      </c>
      <c r="O9" s="14">
        <v>-28</v>
      </c>
      <c r="P9" s="14">
        <v>309672</v>
      </c>
      <c r="Q9" s="10">
        <v>61200</v>
      </c>
      <c r="R9" s="5">
        <v>-46</v>
      </c>
      <c r="S9" s="10">
        <f t="shared" si="0"/>
        <v>232254</v>
      </c>
      <c r="T9" s="10">
        <f t="shared" si="1"/>
        <v>-30.160000000000011</v>
      </c>
      <c r="U9" s="10">
        <f t="shared" si="2"/>
        <v>300381.83999999997</v>
      </c>
      <c r="V9" s="10">
        <f t="shared" si="3"/>
        <v>-46.475200000000001</v>
      </c>
      <c r="W9" s="10">
        <f t="shared" si="4"/>
        <v>230210.1648</v>
      </c>
      <c r="X9" s="5" t="s">
        <v>67</v>
      </c>
      <c r="Y9" s="5" t="s">
        <v>49</v>
      </c>
      <c r="Z9" s="5" t="s">
        <v>49</v>
      </c>
      <c r="AA9" s="13" t="s">
        <v>50</v>
      </c>
      <c r="AB9" s="13">
        <v>11.98</v>
      </c>
      <c r="AC9" s="13">
        <v>8.2200000000000006</v>
      </c>
      <c r="AD9" s="13">
        <v>4.8499999999999996</v>
      </c>
      <c r="AE9" s="13">
        <v>59</v>
      </c>
      <c r="AF9" s="5">
        <v>58</v>
      </c>
      <c r="AG9" s="5" t="s">
        <v>52</v>
      </c>
      <c r="AH9" s="5" t="s">
        <v>52</v>
      </c>
      <c r="AI9" s="5" t="s">
        <v>53</v>
      </c>
      <c r="AJ9" s="5" t="s">
        <v>53</v>
      </c>
      <c r="AK9" s="13" t="s">
        <v>53</v>
      </c>
      <c r="AL9" s="13">
        <v>0</v>
      </c>
      <c r="AM9" s="13">
        <v>0</v>
      </c>
      <c r="AN9" s="13">
        <v>0</v>
      </c>
      <c r="AO9" s="5">
        <v>0</v>
      </c>
      <c r="AP9" s="5" t="s">
        <v>68</v>
      </c>
      <c r="AQ9" s="5" t="s">
        <v>55</v>
      </c>
      <c r="AR9" s="5"/>
      <c r="AS9" s="5"/>
    </row>
    <row r="10" spans="1:45">
      <c r="A10" s="4" t="str">
        <f>HYPERLINK("https://4e0s0i2r4n0u1s0.com/clientvideo/viewdetail.html?StoneNo=F3425"," DNA ")</f>
        <v xml:space="preserve"> DNA </v>
      </c>
      <c r="B10" s="5" t="s">
        <v>40</v>
      </c>
      <c r="C10" s="5" t="s">
        <v>41</v>
      </c>
      <c r="D10" s="5" t="s">
        <v>71</v>
      </c>
      <c r="E10" s="5" t="s">
        <v>72</v>
      </c>
      <c r="F10" s="8" t="s">
        <v>43</v>
      </c>
      <c r="G10" s="5" t="s">
        <v>44</v>
      </c>
      <c r="H10" s="5">
        <v>2225586799</v>
      </c>
      <c r="I10" s="5" t="s">
        <v>45</v>
      </c>
      <c r="J10" s="5" t="s">
        <v>46</v>
      </c>
      <c r="K10" s="5" t="s">
        <v>66</v>
      </c>
      <c r="L10" s="10">
        <v>8.11</v>
      </c>
      <c r="M10" s="10">
        <v>85000</v>
      </c>
      <c r="N10" s="10">
        <v>689350</v>
      </c>
      <c r="O10" s="14">
        <v>-10</v>
      </c>
      <c r="P10" s="14">
        <v>620414.97</v>
      </c>
      <c r="Q10" s="10">
        <v>76500</v>
      </c>
      <c r="R10" s="5">
        <v>-46</v>
      </c>
      <c r="S10" s="10">
        <f t="shared" si="0"/>
        <v>372249</v>
      </c>
      <c r="T10" s="10">
        <f t="shared" si="1"/>
        <v>-12.700004221367948</v>
      </c>
      <c r="U10" s="10">
        <f t="shared" si="2"/>
        <v>601802.5209</v>
      </c>
      <c r="V10" s="10">
        <f t="shared" si="3"/>
        <v>-46.475200000000008</v>
      </c>
      <c r="W10" s="10">
        <f t="shared" si="4"/>
        <v>368973.20879999996</v>
      </c>
      <c r="X10" s="5" t="s">
        <v>67</v>
      </c>
      <c r="Y10" s="5" t="s">
        <v>49</v>
      </c>
      <c r="Z10" s="5" t="s">
        <v>49</v>
      </c>
      <c r="AA10" s="13" t="s">
        <v>50</v>
      </c>
      <c r="AB10" s="13">
        <v>20.170000000000002</v>
      </c>
      <c r="AC10" s="13">
        <v>10.72</v>
      </c>
      <c r="AD10" s="13">
        <v>6.48</v>
      </c>
      <c r="AE10" s="13">
        <v>60.5</v>
      </c>
      <c r="AF10" s="5">
        <v>62</v>
      </c>
      <c r="AG10" s="5" t="s">
        <v>52</v>
      </c>
      <c r="AH10" s="5" t="s">
        <v>52</v>
      </c>
      <c r="AI10" s="5" t="s">
        <v>53</v>
      </c>
      <c r="AJ10" s="5" t="s">
        <v>53</v>
      </c>
      <c r="AK10" s="13" t="s">
        <v>53</v>
      </c>
      <c r="AL10" s="13">
        <v>0</v>
      </c>
      <c r="AM10" s="13">
        <v>0</v>
      </c>
      <c r="AN10" s="13">
        <v>0</v>
      </c>
      <c r="AO10" s="5">
        <v>0</v>
      </c>
      <c r="AP10" s="5" t="s">
        <v>54</v>
      </c>
      <c r="AQ10" s="5" t="s">
        <v>55</v>
      </c>
      <c r="AR10" s="5"/>
      <c r="AS10" s="5"/>
    </row>
    <row r="11" spans="1:45">
      <c r="A11" s="4" t="str">
        <f>HYPERLINK("https://4e0s0i2r4n0u1s0.com/clientvideo/viewdetail.html?StoneNo=F3149"," DNA ")</f>
        <v xml:space="preserve"> DNA </v>
      </c>
      <c r="B11" s="5" t="s">
        <v>40</v>
      </c>
      <c r="C11" s="5" t="s">
        <v>41</v>
      </c>
      <c r="D11" s="5" t="s">
        <v>73</v>
      </c>
      <c r="E11" s="5" t="s">
        <v>74</v>
      </c>
      <c r="F11" s="8" t="s">
        <v>43</v>
      </c>
      <c r="G11" s="5" t="s">
        <v>44</v>
      </c>
      <c r="H11" s="5">
        <v>6227592293</v>
      </c>
      <c r="I11" s="5" t="s">
        <v>45</v>
      </c>
      <c r="J11" s="5" t="s">
        <v>46</v>
      </c>
      <c r="K11" s="5" t="s">
        <v>66</v>
      </c>
      <c r="L11" s="10">
        <v>10.210000000000001</v>
      </c>
      <c r="M11" s="10">
        <v>150000</v>
      </c>
      <c r="N11" s="18">
        <v>1531500</v>
      </c>
      <c r="O11" s="19">
        <v>-36</v>
      </c>
      <c r="P11" s="19">
        <v>980160</v>
      </c>
      <c r="Q11" s="18">
        <v>96000</v>
      </c>
      <c r="R11" s="20">
        <v>-37.92</v>
      </c>
      <c r="S11" s="18">
        <f t="shared" si="0"/>
        <v>950755.2</v>
      </c>
      <c r="T11" s="18">
        <f t="shared" si="1"/>
        <v>-37.92</v>
      </c>
      <c r="U11" s="18">
        <f t="shared" si="2"/>
        <v>950755.2</v>
      </c>
      <c r="V11" s="18">
        <f t="shared" si="3"/>
        <v>-38.466304000000001</v>
      </c>
      <c r="W11" s="18">
        <f t="shared" si="4"/>
        <v>942388.55423999997</v>
      </c>
      <c r="X11" s="20" t="s">
        <v>67</v>
      </c>
      <c r="Y11" s="20" t="s">
        <v>49</v>
      </c>
      <c r="Z11" s="5" t="s">
        <v>49</v>
      </c>
      <c r="AA11" s="13" t="s">
        <v>50</v>
      </c>
      <c r="AB11" s="13">
        <v>18.170000000000002</v>
      </c>
      <c r="AC11" s="13">
        <v>12.25</v>
      </c>
      <c r="AD11" s="13">
        <v>7.3</v>
      </c>
      <c r="AE11" s="13">
        <v>59.6</v>
      </c>
      <c r="AF11" s="5">
        <v>59</v>
      </c>
      <c r="AG11" s="5" t="s">
        <v>52</v>
      </c>
      <c r="AH11" s="5" t="s">
        <v>52</v>
      </c>
      <c r="AI11" s="5" t="s">
        <v>53</v>
      </c>
      <c r="AJ11" s="5" t="s">
        <v>53</v>
      </c>
      <c r="AK11" s="13" t="s">
        <v>53</v>
      </c>
      <c r="AL11" s="13">
        <v>0</v>
      </c>
      <c r="AM11" s="13">
        <v>0</v>
      </c>
      <c r="AN11" s="13">
        <v>0</v>
      </c>
      <c r="AO11" s="5">
        <v>0</v>
      </c>
      <c r="AP11" s="5" t="s">
        <v>54</v>
      </c>
      <c r="AQ11" s="5" t="s">
        <v>55</v>
      </c>
      <c r="AR11" s="5"/>
      <c r="AS11" s="5"/>
    </row>
    <row r="12" spans="1:45">
      <c r="A12" s="4" t="str">
        <f>HYPERLINK("https://4e0s0i2r4n0u1s0.com/clientvideo/viewdetail.html?StoneNo=F3150"," DNA ")</f>
        <v xml:space="preserve"> DNA </v>
      </c>
      <c r="B12" s="5" t="s">
        <v>40</v>
      </c>
      <c r="C12" s="5" t="s">
        <v>41</v>
      </c>
      <c r="D12" s="5" t="s">
        <v>75</v>
      </c>
      <c r="E12" s="5" t="s">
        <v>74</v>
      </c>
      <c r="F12" s="8" t="s">
        <v>43</v>
      </c>
      <c r="G12" s="5" t="s">
        <v>44</v>
      </c>
      <c r="H12" s="5">
        <v>6224592296</v>
      </c>
      <c r="I12" s="5" t="s">
        <v>45</v>
      </c>
      <c r="J12" s="5" t="s">
        <v>46</v>
      </c>
      <c r="K12" s="5" t="s">
        <v>66</v>
      </c>
      <c r="L12" s="10">
        <v>10.27</v>
      </c>
      <c r="M12" s="10">
        <v>150000</v>
      </c>
      <c r="N12" s="10">
        <v>1540500</v>
      </c>
      <c r="O12" s="14">
        <v>-36</v>
      </c>
      <c r="P12" s="14">
        <v>985920.04</v>
      </c>
      <c r="Q12" s="10">
        <v>96000</v>
      </c>
      <c r="R12" s="5">
        <v>-46</v>
      </c>
      <c r="S12" s="10">
        <f t="shared" si="0"/>
        <v>831870</v>
      </c>
      <c r="T12" s="10">
        <f t="shared" si="1"/>
        <v>-37.919997481337234</v>
      </c>
      <c r="U12" s="10">
        <f t="shared" si="2"/>
        <v>956342.4388</v>
      </c>
      <c r="V12" s="10">
        <f t="shared" si="3"/>
        <v>-46.475199999999994</v>
      </c>
      <c r="W12" s="10">
        <f t="shared" si="4"/>
        <v>824549.54399999999</v>
      </c>
      <c r="X12" s="5" t="s">
        <v>67</v>
      </c>
      <c r="Y12" s="5" t="s">
        <v>49</v>
      </c>
      <c r="Z12" s="5" t="s">
        <v>49</v>
      </c>
      <c r="AA12" s="13" t="s">
        <v>50</v>
      </c>
      <c r="AB12" s="13">
        <v>18.13</v>
      </c>
      <c r="AC12" s="13">
        <v>12.18</v>
      </c>
      <c r="AD12" s="13">
        <v>7.27</v>
      </c>
      <c r="AE12" s="13">
        <v>59.7</v>
      </c>
      <c r="AF12" s="5">
        <v>59</v>
      </c>
      <c r="AG12" s="5" t="s">
        <v>52</v>
      </c>
      <c r="AH12" s="5" t="s">
        <v>52</v>
      </c>
      <c r="AI12" s="5" t="s">
        <v>53</v>
      </c>
      <c r="AJ12" s="5" t="s">
        <v>53</v>
      </c>
      <c r="AK12" s="13" t="s">
        <v>53</v>
      </c>
      <c r="AL12" s="13">
        <v>0</v>
      </c>
      <c r="AM12" s="13">
        <v>0</v>
      </c>
      <c r="AN12" s="13">
        <v>0</v>
      </c>
      <c r="AO12" s="5">
        <v>0</v>
      </c>
      <c r="AP12" s="5" t="s">
        <v>54</v>
      </c>
      <c r="AQ12" s="5" t="s">
        <v>55</v>
      </c>
      <c r="AR12" s="5"/>
      <c r="AS12" s="5"/>
    </row>
    <row r="13" spans="1:45">
      <c r="A13" s="4" t="str">
        <f>HYPERLINK("https://4e0s0i2r4n0u1s0.com/clientvideo/viewdetail.html?StoneNo=F2058"," DNA ")</f>
        <v xml:space="preserve"> DNA </v>
      </c>
      <c r="B13" s="5" t="s">
        <v>40</v>
      </c>
      <c r="C13" s="5" t="s">
        <v>63</v>
      </c>
      <c r="D13" s="5" t="s">
        <v>76</v>
      </c>
      <c r="E13" s="5" t="s">
        <v>74</v>
      </c>
      <c r="F13" s="8" t="s">
        <v>43</v>
      </c>
      <c r="G13" s="5" t="s">
        <v>44</v>
      </c>
      <c r="H13" s="5">
        <v>2416421702</v>
      </c>
      <c r="I13" s="5" t="s">
        <v>45</v>
      </c>
      <c r="J13" s="5" t="s">
        <v>46</v>
      </c>
      <c r="K13" s="5" t="s">
        <v>57</v>
      </c>
      <c r="L13" s="10">
        <v>5.01</v>
      </c>
      <c r="M13" s="10">
        <v>51500</v>
      </c>
      <c r="N13" s="10">
        <v>258015</v>
      </c>
      <c r="O13" s="14">
        <v>-17</v>
      </c>
      <c r="P13" s="14">
        <v>214152.46</v>
      </c>
      <c r="Q13" s="10">
        <v>42745</v>
      </c>
      <c r="R13" s="5">
        <v>-46</v>
      </c>
      <c r="S13" s="10">
        <f t="shared" si="0"/>
        <v>139328.1</v>
      </c>
      <c r="T13" s="10">
        <f t="shared" si="1"/>
        <v>-19.489996240528669</v>
      </c>
      <c r="U13" s="10">
        <f t="shared" si="2"/>
        <v>207727.88619999998</v>
      </c>
      <c r="V13" s="10">
        <f t="shared" si="3"/>
        <v>-46.475200000000001</v>
      </c>
      <c r="W13" s="10">
        <f t="shared" si="4"/>
        <v>138102.01272</v>
      </c>
      <c r="X13" s="5" t="s">
        <v>67</v>
      </c>
      <c r="Y13" s="5" t="s">
        <v>49</v>
      </c>
      <c r="Z13" s="5" t="s">
        <v>49</v>
      </c>
      <c r="AA13" s="13" t="s">
        <v>50</v>
      </c>
      <c r="AB13" s="13">
        <v>14.36</v>
      </c>
      <c r="AC13" s="13">
        <v>9.1</v>
      </c>
      <c r="AD13" s="13">
        <v>5.64</v>
      </c>
      <c r="AE13" s="13">
        <v>62</v>
      </c>
      <c r="AF13" s="5">
        <v>57</v>
      </c>
      <c r="AG13" s="5" t="s">
        <v>77</v>
      </c>
      <c r="AH13" s="5" t="s">
        <v>59</v>
      </c>
      <c r="AI13" s="5" t="s">
        <v>60</v>
      </c>
      <c r="AJ13" s="5" t="s">
        <v>62</v>
      </c>
      <c r="AK13" s="13" t="s">
        <v>78</v>
      </c>
      <c r="AL13" s="13">
        <v>0</v>
      </c>
      <c r="AM13" s="13">
        <v>0</v>
      </c>
      <c r="AN13" s="13">
        <v>0</v>
      </c>
      <c r="AO13" s="5">
        <v>0</v>
      </c>
      <c r="AP13" s="5" t="s">
        <v>54</v>
      </c>
      <c r="AQ13" s="5" t="s">
        <v>55</v>
      </c>
      <c r="AR13" s="5"/>
      <c r="AS13" s="5"/>
    </row>
    <row r="14" spans="1:45">
      <c r="A14" s="4" t="str">
        <f>HYPERLINK("https://4e0s0i2r4n0u1s0.com/clientvideo/viewdetail.html?StoneNo=F3423"," DNA ")</f>
        <v xml:space="preserve"> DNA </v>
      </c>
      <c r="B14" s="5" t="s">
        <v>40</v>
      </c>
      <c r="C14" s="5" t="s">
        <v>41</v>
      </c>
      <c r="D14" s="5" t="s">
        <v>79</v>
      </c>
      <c r="E14" s="5" t="s">
        <v>80</v>
      </c>
      <c r="F14" s="8" t="s">
        <v>43</v>
      </c>
      <c r="G14" s="5" t="s">
        <v>44</v>
      </c>
      <c r="H14" s="5">
        <v>2225616629</v>
      </c>
      <c r="I14" s="5" t="s">
        <v>45</v>
      </c>
      <c r="J14" s="5" t="s">
        <v>46</v>
      </c>
      <c r="K14" s="5" t="s">
        <v>66</v>
      </c>
      <c r="L14" s="10">
        <v>10.23</v>
      </c>
      <c r="M14" s="10">
        <v>150000</v>
      </c>
      <c r="N14" s="10">
        <v>1534500</v>
      </c>
      <c r="O14" s="14">
        <v>-38</v>
      </c>
      <c r="P14" s="14">
        <v>951389.96</v>
      </c>
      <c r="Q14" s="10">
        <v>93000</v>
      </c>
      <c r="R14" s="5">
        <v>-46</v>
      </c>
      <c r="S14" s="10">
        <f t="shared" si="0"/>
        <v>828630</v>
      </c>
      <c r="T14" s="10">
        <f t="shared" si="1"/>
        <v>-39.860002528510925</v>
      </c>
      <c r="U14" s="10">
        <f t="shared" si="2"/>
        <v>922848.26119999995</v>
      </c>
      <c r="V14" s="10">
        <f t="shared" si="3"/>
        <v>-46.475200000000001</v>
      </c>
      <c r="W14" s="10">
        <f t="shared" si="4"/>
        <v>821338.05599999998</v>
      </c>
      <c r="X14" s="5" t="s">
        <v>67</v>
      </c>
      <c r="Y14" s="5" t="s">
        <v>49</v>
      </c>
      <c r="Z14" s="5" t="s">
        <v>49</v>
      </c>
      <c r="AA14" s="13" t="s">
        <v>50</v>
      </c>
      <c r="AB14" s="13">
        <v>20.38</v>
      </c>
      <c r="AC14" s="13">
        <v>12.06</v>
      </c>
      <c r="AD14" s="13">
        <v>6.67</v>
      </c>
      <c r="AE14" s="13">
        <v>55.3</v>
      </c>
      <c r="AF14" s="5">
        <v>63</v>
      </c>
      <c r="AG14" s="5" t="s">
        <v>52</v>
      </c>
      <c r="AH14" s="5" t="s">
        <v>52</v>
      </c>
      <c r="AI14" s="5" t="s">
        <v>53</v>
      </c>
      <c r="AJ14" s="5" t="s">
        <v>53</v>
      </c>
      <c r="AK14" s="13" t="s">
        <v>53</v>
      </c>
      <c r="AL14" s="13">
        <v>0</v>
      </c>
      <c r="AM14" s="13">
        <v>0</v>
      </c>
      <c r="AN14" s="13">
        <v>0</v>
      </c>
      <c r="AO14" s="5">
        <v>0</v>
      </c>
      <c r="AP14" s="5" t="s">
        <v>54</v>
      </c>
      <c r="AQ14" s="5" t="s">
        <v>55</v>
      </c>
      <c r="AR14" s="5"/>
      <c r="AS14" s="5"/>
    </row>
    <row r="15" spans="1:45">
      <c r="A15" s="4" t="str">
        <f>HYPERLINK("https://4e0s0i2r4n0u1s0.com/clientvideo/viewdetail.html?StoneNo=F3424"," DNA ")</f>
        <v xml:space="preserve"> DNA </v>
      </c>
      <c r="B15" s="5" t="s">
        <v>40</v>
      </c>
      <c r="C15" s="5" t="s">
        <v>41</v>
      </c>
      <c r="D15" s="5" t="s">
        <v>81</v>
      </c>
      <c r="E15" s="5" t="s">
        <v>80</v>
      </c>
      <c r="F15" s="8" t="s">
        <v>43</v>
      </c>
      <c r="G15" s="5" t="s">
        <v>44</v>
      </c>
      <c r="H15" s="5">
        <v>2223616613</v>
      </c>
      <c r="I15" s="5" t="s">
        <v>45</v>
      </c>
      <c r="J15" s="5" t="s">
        <v>46</v>
      </c>
      <c r="K15" s="5" t="s">
        <v>66</v>
      </c>
      <c r="L15" s="10">
        <v>10.23</v>
      </c>
      <c r="M15" s="10">
        <v>150000</v>
      </c>
      <c r="N15" s="10">
        <v>1534500</v>
      </c>
      <c r="O15" s="14">
        <v>-38</v>
      </c>
      <c r="P15" s="14">
        <v>951389.96</v>
      </c>
      <c r="Q15" s="10">
        <v>93000</v>
      </c>
      <c r="R15" s="5">
        <v>-46</v>
      </c>
      <c r="S15" s="10">
        <f t="shared" si="0"/>
        <v>828630</v>
      </c>
      <c r="T15" s="10">
        <f t="shared" si="1"/>
        <v>-39.860002528510925</v>
      </c>
      <c r="U15" s="10">
        <f t="shared" si="2"/>
        <v>922848.26119999995</v>
      </c>
      <c r="V15" s="10">
        <f t="shared" si="3"/>
        <v>-46.475200000000001</v>
      </c>
      <c r="W15" s="10">
        <f t="shared" si="4"/>
        <v>821338.05599999998</v>
      </c>
      <c r="X15" s="5" t="s">
        <v>67</v>
      </c>
      <c r="Y15" s="5" t="s">
        <v>49</v>
      </c>
      <c r="Z15" s="5" t="s">
        <v>49</v>
      </c>
      <c r="AA15" s="13" t="s">
        <v>50</v>
      </c>
      <c r="AB15" s="13">
        <v>20.07</v>
      </c>
      <c r="AC15" s="13">
        <v>11.97</v>
      </c>
      <c r="AD15" s="13">
        <v>6.7</v>
      </c>
      <c r="AE15" s="13">
        <v>56</v>
      </c>
      <c r="AF15" s="5">
        <v>63</v>
      </c>
      <c r="AG15" s="5" t="s">
        <v>52</v>
      </c>
      <c r="AH15" s="5" t="s">
        <v>52</v>
      </c>
      <c r="AI15" s="5" t="s">
        <v>53</v>
      </c>
      <c r="AJ15" s="5" t="s">
        <v>53</v>
      </c>
      <c r="AK15" s="13" t="s">
        <v>53</v>
      </c>
      <c r="AL15" s="13">
        <v>0</v>
      </c>
      <c r="AM15" s="13">
        <v>0</v>
      </c>
      <c r="AN15" s="13">
        <v>0</v>
      </c>
      <c r="AO15" s="5">
        <v>0</v>
      </c>
      <c r="AP15" s="5" t="s">
        <v>54</v>
      </c>
      <c r="AQ15" s="5" t="s">
        <v>55</v>
      </c>
      <c r="AR15" s="5"/>
      <c r="AS15" s="5"/>
    </row>
    <row r="16" spans="1:45">
      <c r="A16" s="4" t="str">
        <f>HYPERLINK("https://4e0s0i2r4n0u1s0.com/clientvideo/viewdetail.html?StoneNo=F2688"," DNA ")</f>
        <v xml:space="preserve"> DNA </v>
      </c>
      <c r="B16" s="5" t="s">
        <v>40</v>
      </c>
      <c r="C16" s="5" t="s">
        <v>63</v>
      </c>
      <c r="D16" s="5" t="s">
        <v>82</v>
      </c>
      <c r="E16" s="5" t="s">
        <v>80</v>
      </c>
      <c r="F16" s="8" t="s">
        <v>43</v>
      </c>
      <c r="G16" s="5" t="s">
        <v>44</v>
      </c>
      <c r="H16" s="5">
        <v>2225133537</v>
      </c>
      <c r="I16" s="5" t="s">
        <v>45</v>
      </c>
      <c r="J16" s="5" t="s">
        <v>46</v>
      </c>
      <c r="K16" s="5" t="s">
        <v>66</v>
      </c>
      <c r="L16" s="10">
        <v>3.72</v>
      </c>
      <c r="M16" s="10">
        <v>46000</v>
      </c>
      <c r="N16" s="10">
        <v>171120</v>
      </c>
      <c r="O16" s="14">
        <v>-26</v>
      </c>
      <c r="P16" s="14">
        <v>126628.8</v>
      </c>
      <c r="Q16" s="10">
        <v>34040</v>
      </c>
      <c r="R16" s="5">
        <v>-46</v>
      </c>
      <c r="S16" s="10">
        <f t="shared" si="0"/>
        <v>92404.800000000003</v>
      </c>
      <c r="T16" s="10">
        <f t="shared" si="1"/>
        <v>-28.22</v>
      </c>
      <c r="U16" s="10">
        <f t="shared" si="2"/>
        <v>122829.936</v>
      </c>
      <c r="V16" s="10">
        <f t="shared" si="3"/>
        <v>-46.475199999999994</v>
      </c>
      <c r="W16" s="10">
        <f t="shared" si="4"/>
        <v>91591.637759999998</v>
      </c>
      <c r="X16" s="5" t="s">
        <v>67</v>
      </c>
      <c r="Y16" s="5" t="s">
        <v>49</v>
      </c>
      <c r="Z16" s="5" t="s">
        <v>49</v>
      </c>
      <c r="AA16" s="13" t="s">
        <v>50</v>
      </c>
      <c r="AB16" s="13">
        <v>13.1</v>
      </c>
      <c r="AC16" s="13">
        <v>8.32</v>
      </c>
      <c r="AD16" s="13">
        <v>5.53</v>
      </c>
      <c r="AE16" s="13">
        <v>66.400000000000006</v>
      </c>
      <c r="AF16" s="5">
        <v>58</v>
      </c>
      <c r="AG16" s="5" t="s">
        <v>52</v>
      </c>
      <c r="AH16" s="5" t="s">
        <v>62</v>
      </c>
      <c r="AI16" s="5" t="s">
        <v>62</v>
      </c>
      <c r="AJ16" s="5" t="s">
        <v>62</v>
      </c>
      <c r="AK16" s="13" t="s">
        <v>62</v>
      </c>
      <c r="AL16" s="13">
        <v>0</v>
      </c>
      <c r="AM16" s="13">
        <v>0</v>
      </c>
      <c r="AN16" s="13">
        <v>0</v>
      </c>
      <c r="AO16" s="5">
        <v>0</v>
      </c>
      <c r="AP16" s="5" t="s">
        <v>54</v>
      </c>
      <c r="AQ16" s="5" t="s">
        <v>55</v>
      </c>
      <c r="AR16" s="5"/>
      <c r="AS16" s="5"/>
    </row>
    <row r="17" spans="1:45">
      <c r="A17" s="4" t="str">
        <f>HYPERLINK("https://4e0s0i2r4n0u1s0.com/clientvideo/viewdetail.html?StoneNo=F2284"," DNA ")</f>
        <v xml:space="preserve"> DNA </v>
      </c>
      <c r="B17" s="5" t="s">
        <v>40</v>
      </c>
      <c r="C17" s="5" t="s">
        <v>63</v>
      </c>
      <c r="D17" s="5" t="s">
        <v>83</v>
      </c>
      <c r="E17" s="5" t="s">
        <v>80</v>
      </c>
      <c r="F17" s="8" t="s">
        <v>43</v>
      </c>
      <c r="G17" s="5" t="s">
        <v>44</v>
      </c>
      <c r="H17" s="5">
        <v>5221102525</v>
      </c>
      <c r="I17" s="5" t="s">
        <v>45</v>
      </c>
      <c r="J17" s="5" t="s">
        <v>46</v>
      </c>
      <c r="K17" s="5" t="s">
        <v>66</v>
      </c>
      <c r="L17" s="10">
        <v>8.56</v>
      </c>
      <c r="M17" s="10">
        <v>85000</v>
      </c>
      <c r="N17" s="10">
        <v>727600</v>
      </c>
      <c r="O17" s="14">
        <v>-5</v>
      </c>
      <c r="P17" s="14">
        <v>691220.03</v>
      </c>
      <c r="Q17" s="10">
        <v>80750</v>
      </c>
      <c r="R17" s="5">
        <v>-46</v>
      </c>
      <c r="S17" s="10">
        <f t="shared" si="0"/>
        <v>392904</v>
      </c>
      <c r="T17" s="10">
        <f t="shared" si="1"/>
        <v>-7.8499960005497513</v>
      </c>
      <c r="U17" s="10">
        <f t="shared" si="2"/>
        <v>670483.42910000007</v>
      </c>
      <c r="V17" s="10">
        <f t="shared" si="3"/>
        <v>-46.475200000000001</v>
      </c>
      <c r="W17" s="10">
        <f t="shared" si="4"/>
        <v>389446.4448</v>
      </c>
      <c r="X17" s="5" t="s">
        <v>67</v>
      </c>
      <c r="Y17" s="5" t="s">
        <v>49</v>
      </c>
      <c r="Z17" s="5" t="s">
        <v>49</v>
      </c>
      <c r="AA17" s="13" t="s">
        <v>50</v>
      </c>
      <c r="AB17" s="13">
        <v>18.190000000000001</v>
      </c>
      <c r="AC17" s="13">
        <v>11.28</v>
      </c>
      <c r="AD17" s="13">
        <v>7.04</v>
      </c>
      <c r="AE17" s="13">
        <v>62.4</v>
      </c>
      <c r="AF17" s="5">
        <v>56</v>
      </c>
      <c r="AG17" s="5" t="s">
        <v>52</v>
      </c>
      <c r="AH17" s="5" t="s">
        <v>62</v>
      </c>
      <c r="AI17" s="5" t="s">
        <v>53</v>
      </c>
      <c r="AJ17" s="5" t="s">
        <v>62</v>
      </c>
      <c r="AK17" s="13" t="s">
        <v>67</v>
      </c>
      <c r="AL17" s="13">
        <v>0</v>
      </c>
      <c r="AM17" s="13">
        <v>0</v>
      </c>
      <c r="AN17" s="13">
        <v>0</v>
      </c>
      <c r="AO17" s="5">
        <v>0</v>
      </c>
      <c r="AP17" s="5" t="s">
        <v>54</v>
      </c>
      <c r="AQ17" s="5" t="s">
        <v>55</v>
      </c>
      <c r="AR17" s="4" t="str">
        <f>HYPERLINK("https://4e0s0i2r4n0u1s0.com/img/5221102525/PR.jpg"," Image ")</f>
        <v xml:space="preserve"> Image </v>
      </c>
      <c r="AS17" s="4" t="str">
        <f>HYPERLINK("https://dyffw9lb8wur6.cloudfront.net/v360videos/h6cb9qfp10.MP4"," Video ")</f>
        <v xml:space="preserve"> Video </v>
      </c>
    </row>
    <row r="18" spans="1:45">
      <c r="A18" s="4" t="str">
        <f>HYPERLINK("https://4e0s0i2r4n0u1s0.com/clientvideo/viewdetail.html?StoneNo=F3145"," DNA ")</f>
        <v xml:space="preserve"> DNA </v>
      </c>
      <c r="B18" s="5" t="s">
        <v>40</v>
      </c>
      <c r="C18" s="5" t="s">
        <v>63</v>
      </c>
      <c r="D18" s="5" t="s">
        <v>84</v>
      </c>
      <c r="E18" s="5" t="s">
        <v>85</v>
      </c>
      <c r="F18" s="8" t="s">
        <v>43</v>
      </c>
      <c r="G18" s="5" t="s">
        <v>44</v>
      </c>
      <c r="H18" s="5">
        <v>6224521551</v>
      </c>
      <c r="I18" s="5" t="s">
        <v>45</v>
      </c>
      <c r="J18" s="5" t="s">
        <v>46</v>
      </c>
      <c r="K18" s="5" t="s">
        <v>66</v>
      </c>
      <c r="L18" s="10">
        <v>5.17</v>
      </c>
      <c r="M18" s="10">
        <v>85000</v>
      </c>
      <c r="N18" s="10">
        <v>439450</v>
      </c>
      <c r="O18" s="14">
        <v>-34</v>
      </c>
      <c r="P18" s="14">
        <v>290037</v>
      </c>
      <c r="Q18" s="10">
        <v>56100</v>
      </c>
      <c r="R18" s="5">
        <v>-46</v>
      </c>
      <c r="S18" s="10">
        <f t="shared" si="0"/>
        <v>237303</v>
      </c>
      <c r="T18" s="10">
        <f t="shared" si="1"/>
        <v>-35.980000000000004</v>
      </c>
      <c r="U18" s="10">
        <f t="shared" si="2"/>
        <v>281335.89</v>
      </c>
      <c r="V18" s="10">
        <f t="shared" si="3"/>
        <v>-46.475200000000001</v>
      </c>
      <c r="W18" s="10">
        <f t="shared" si="4"/>
        <v>235214.73360000001</v>
      </c>
      <c r="X18" s="5" t="s">
        <v>67</v>
      </c>
      <c r="Y18" s="5" t="s">
        <v>49</v>
      </c>
      <c r="Z18" s="5" t="s">
        <v>49</v>
      </c>
      <c r="AA18" s="13" t="s">
        <v>50</v>
      </c>
      <c r="AB18" s="13">
        <v>12.13</v>
      </c>
      <c r="AC18" s="13">
        <v>10.33</v>
      </c>
      <c r="AD18" s="13">
        <v>6.92</v>
      </c>
      <c r="AE18" s="13">
        <v>57.1</v>
      </c>
      <c r="AF18" s="5">
        <v>58</v>
      </c>
      <c r="AG18" s="5" t="s">
        <v>52</v>
      </c>
      <c r="AH18" s="5" t="s">
        <v>62</v>
      </c>
      <c r="AI18" s="5" t="s">
        <v>67</v>
      </c>
      <c r="AJ18" s="5" t="s">
        <v>62</v>
      </c>
      <c r="AK18" s="13" t="s">
        <v>67</v>
      </c>
      <c r="AL18" s="13">
        <v>0</v>
      </c>
      <c r="AM18" s="13">
        <v>0</v>
      </c>
      <c r="AN18" s="13">
        <v>0</v>
      </c>
      <c r="AO18" s="5">
        <v>0</v>
      </c>
      <c r="AP18" s="5" t="s">
        <v>54</v>
      </c>
      <c r="AQ18" s="5" t="s">
        <v>55</v>
      </c>
      <c r="AR18" s="4" t="str">
        <f>HYPERLINK("https://4e0s0i2r4n0u1s0.com/img/6224521551/PR.jpg"," Image ")</f>
        <v xml:space="preserve"> Image </v>
      </c>
      <c r="AS18" s="4" t="str">
        <f>HYPERLINK("https://dyffw9lb8wur6.cloudfront.net/v360videos/n5cb7tnp10.MP4"," Video ")</f>
        <v xml:space="preserve"> Video </v>
      </c>
    </row>
  </sheetData>
  <autoFilter ref="A2:AS2"/>
  <mergeCells count="3">
    <mergeCell ref="R1:S1"/>
    <mergeCell ref="T1:U1"/>
    <mergeCell ref="V1: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2023-02-21T11:48:23Z</dcterms:modified>
</cp:coreProperties>
</file>