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4" yWindow="82" windowWidth="28284" windowHeight="14291" tabRatio="500"/>
  </bookViews>
  <sheets>
    <sheet name="All Salt Bridges" sheetId="1" r:id="rId1"/>
    <sheet name="Salt Bridge Functional Groups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/>
  <c r="F26"/>
  <c r="F8"/>
  <c r="F9"/>
  <c r="F10"/>
  <c r="F11"/>
  <c r="F12"/>
  <c r="F13"/>
  <c r="F14"/>
  <c r="F15"/>
  <c r="F16"/>
  <c r="F17"/>
  <c r="F18"/>
  <c r="F19"/>
  <c r="F20"/>
  <c r="F21"/>
  <c r="F22"/>
  <c r="F7"/>
  <c r="F28"/>
  <c r="J26"/>
  <c r="A7"/>
  <c r="A8"/>
  <c r="A9"/>
  <c r="A10"/>
  <c r="A11"/>
  <c r="A12"/>
  <c r="A13"/>
  <c r="A14"/>
  <c r="A15"/>
  <c r="A16"/>
  <c r="A17"/>
  <c r="A18"/>
  <c r="A19"/>
  <c r="A20"/>
  <c r="A21"/>
  <c r="A22"/>
  <c r="J22"/>
  <c r="J21"/>
  <c r="J20"/>
  <c r="J19"/>
  <c r="J18"/>
  <c r="J17"/>
  <c r="J16"/>
  <c r="J15"/>
  <c r="J14"/>
  <c r="J13"/>
  <c r="J12"/>
  <c r="J11"/>
  <c r="J10"/>
  <c r="J9"/>
  <c r="J8"/>
  <c r="J7"/>
  <c r="J3"/>
  <c r="E33"/>
  <c r="C5" i="3"/>
  <c r="C8"/>
  <c r="A19"/>
  <c r="C4"/>
  <c r="C7"/>
  <c r="A15"/>
  <c r="B16"/>
</calcChain>
</file>

<file path=xl/sharedStrings.xml><?xml version="1.0" encoding="utf-8"?>
<sst xmlns="http://schemas.openxmlformats.org/spreadsheetml/2006/main" count="146" uniqueCount="93">
  <si>
    <t>Structure</t>
  </si>
  <si>
    <t>H-Opt (Gnorm=2)</t>
  </si>
  <si>
    <t>Diff</t>
  </si>
  <si>
    <t>No Salt Bridges</t>
  </si>
  <si>
    <t>Salt Bridges</t>
  </si>
  <si>
    <t>Cation</t>
  </si>
  <si>
    <t>Anion</t>
  </si>
  <si>
    <t>Additive Salt Bridge Favorability</t>
  </si>
  <si>
    <t>Theoretical Combined Salt Bridge</t>
  </si>
  <si>
    <t>Actual Combined Salt Bridge</t>
  </si>
  <si>
    <t>Energies of Salt Bridge Functional Groups</t>
  </si>
  <si>
    <t>AU</t>
  </si>
  <si>
    <t>Kcal</t>
  </si>
  <si>
    <t xml:space="preserve">Acetic Acid (0)   </t>
  </si>
  <si>
    <t xml:space="preserve">Acetate (-1)         </t>
  </si>
  <si>
    <t xml:space="preserve">Guanadine (0)        </t>
  </si>
  <si>
    <t xml:space="preserve">Guanadinium(+1)  </t>
  </si>
  <si>
    <t>Sum</t>
  </si>
  <si>
    <t>Neutral (Acetic Acid and Guanadine)</t>
  </si>
  <si>
    <t>Difference</t>
  </si>
  <si>
    <t>Salts (Acetate and Guanadinium)</t>
  </si>
  <si>
    <t>Lys24</t>
  </si>
  <si>
    <t>Glu97</t>
  </si>
  <si>
    <t>His84</t>
  </si>
  <si>
    <t>Asp82</t>
  </si>
  <si>
    <t>Lys131</t>
  </si>
  <si>
    <t>Glu152</t>
  </si>
  <si>
    <t>Lys114</t>
  </si>
  <si>
    <t>Asp115</t>
  </si>
  <si>
    <t>Arg151</t>
  </si>
  <si>
    <t>SO4 1159</t>
  </si>
  <si>
    <t>Arg51</t>
  </si>
  <si>
    <t>Glu43</t>
  </si>
  <si>
    <t>Lys138</t>
  </si>
  <si>
    <t>Glu73</t>
  </si>
  <si>
    <t>Arg50</t>
  </si>
  <si>
    <t>Glu46</t>
  </si>
  <si>
    <t>Lys23</t>
  </si>
  <si>
    <t>8OG 1157</t>
  </si>
  <si>
    <t>Arg31</t>
  </si>
  <si>
    <t>Asp143</t>
  </si>
  <si>
    <t>Asp147</t>
  </si>
  <si>
    <t>Lys66</t>
  </si>
  <si>
    <t>Val156</t>
  </si>
  <si>
    <t>Arg5</t>
  </si>
  <si>
    <t>Glu79</t>
  </si>
  <si>
    <t>Lys130</t>
  </si>
  <si>
    <t>Asp89</t>
  </si>
  <si>
    <t>His134</t>
  </si>
  <si>
    <t>SO4 1158</t>
  </si>
  <si>
    <t>Lys132</t>
  </si>
  <si>
    <t>Full opt</t>
  </si>
  <si>
    <t>Diff.</t>
  </si>
  <si>
    <t>Gln69</t>
  </si>
  <si>
    <t>Glu56</t>
  </si>
  <si>
    <t>Salt bridge distances</t>
  </si>
  <si>
    <t>All ionized Distance</t>
  </si>
  <si>
    <t>Neutral distances</t>
  </si>
  <si>
    <t>2.68*</t>
  </si>
  <si>
    <t>2.64*</t>
  </si>
  <si>
    <t>4.23*</t>
  </si>
  <si>
    <t>All ionized sites</t>
  </si>
  <si>
    <t>Extra Salt bridges</t>
  </si>
  <si>
    <t>51|43, 131|152</t>
  </si>
  <si>
    <t>Salt Bridge</t>
  </si>
  <si>
    <t>151|1159</t>
  </si>
  <si>
    <t xml:space="preserve">51|43, 131|152 </t>
  </si>
  <si>
    <t>23|1157</t>
  </si>
  <si>
    <t>24|97</t>
  </si>
  <si>
    <t>50|46</t>
  </si>
  <si>
    <t>131|152</t>
  </si>
  <si>
    <t>51|43</t>
  </si>
  <si>
    <t>31|143</t>
  </si>
  <si>
    <t>51|43, 131|152, 23|56</t>
  </si>
  <si>
    <t>114|115</t>
  </si>
  <si>
    <t>84|82</t>
  </si>
  <si>
    <t>66|156</t>
  </si>
  <si>
    <t>5|79</t>
  </si>
  <si>
    <t>138|73</t>
  </si>
  <si>
    <t>138|147</t>
  </si>
  <si>
    <t>134|1158</t>
  </si>
  <si>
    <t>132|156</t>
  </si>
  <si>
    <t>130|89</t>
  </si>
  <si>
    <t xml:space="preserve">              131|152, 23|56</t>
  </si>
  <si>
    <t>51|43,                     23|56</t>
  </si>
  <si>
    <t>51|43, 134|156 131|152, 23|56</t>
  </si>
  <si>
    <t>38|79 51|43, 131|152, 23|56</t>
  </si>
  <si>
    <t>Relative</t>
  </si>
  <si>
    <t>Chain B Anion, 2680 atoms</t>
  </si>
  <si>
    <t>PDB Distance</t>
  </si>
  <si>
    <t>Arc file</t>
  </si>
  <si>
    <t>HTML</t>
  </si>
  <si>
    <t>out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</si>
</sst>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scheme val="minor"/>
    </font>
    <font>
      <sz val="20"/>
      <color theme="1"/>
      <name val="Calibri"/>
      <scheme val="minor"/>
    </font>
    <font>
      <sz val="18"/>
      <color theme="1"/>
      <name val="Calibri"/>
      <scheme val="minor"/>
    </font>
    <font>
      <i/>
      <sz val="11"/>
      <color rgb="FF7F7F7F"/>
      <name val="Calibri"/>
      <family val="2"/>
      <scheme val="minor"/>
    </font>
    <font>
      <u/>
      <sz val="12"/>
      <color theme="10"/>
      <name val="Calibri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164" fontId="0" fillId="0" borderId="0">
      <alignment horizont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164" fontId="0" fillId="0" borderId="0" xfId="0">
      <alignment horizontal="center"/>
    </xf>
    <xf numFmtId="164" fontId="2" fillId="0" borderId="0" xfId="0" applyFont="1">
      <alignment horizontal="center"/>
    </xf>
    <xf numFmtId="164" fontId="3" fillId="0" borderId="0" xfId="0" applyFont="1">
      <alignment horizontal="center"/>
    </xf>
    <xf numFmtId="164" fontId="4" fillId="0" borderId="0" xfId="0" applyFont="1">
      <alignment horizontal="center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NumberFormat="1" applyFill="1" applyAlignment="1">
      <alignment horizontal="left" wrapText="1"/>
    </xf>
    <xf numFmtId="2" fontId="0" fillId="0" borderId="0" xfId="0" applyNumberFormat="1" applyFill="1" applyAlignment="1">
      <alignment horizontal="center" wrapText="1"/>
    </xf>
    <xf numFmtId="2" fontId="0" fillId="0" borderId="0" xfId="0" applyNumberFormat="1" applyFont="1" applyFill="1" applyAlignment="1">
      <alignment horizontal="center" wrapText="1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 applyFont="1" applyFill="1" applyAlignment="1">
      <alignment horizontal="center" wrapText="1"/>
    </xf>
    <xf numFmtId="49" fontId="0" fillId="0" borderId="0" xfId="0" applyNumberFormat="1" applyFill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NumberFormat="1" applyFill="1" applyAlignment="1">
      <alignment horizontal="center" wrapText="1"/>
    </xf>
    <xf numFmtId="49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center" wrapText="1"/>
    </xf>
    <xf numFmtId="0" fontId="0" fillId="0" borderId="0" xfId="0" applyNumberForma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Alignment="1">
      <alignment horizontal="center" wrapText="1"/>
    </xf>
    <xf numFmtId="164" fontId="0" fillId="0" borderId="0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164" fontId="5" fillId="0" borderId="0" xfId="1" applyNumberFormat="1" applyFill="1" applyAlignment="1">
      <alignment horizontal="center" wrapText="1"/>
    </xf>
    <xf numFmtId="164" fontId="0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Alignment="1" applyProtection="1">
      <alignment horizontal="left" wrapText="1"/>
    </xf>
    <xf numFmtId="49" fontId="0" fillId="0" borderId="0" xfId="0" applyNumberForma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Border="1" applyAlignment="1">
      <alignment horizontal="left" wrapText="1"/>
    </xf>
    <xf numFmtId="164" fontId="0" fillId="0" borderId="0" xfId="0" applyAlignment="1">
      <alignment horizontal="left"/>
    </xf>
    <xf numFmtId="49" fontId="0" fillId="0" borderId="0" xfId="0" applyNumberFormat="1" applyFont="1" applyFill="1" applyAlignment="1">
      <alignment horizontal="left" wrapText="1"/>
    </xf>
    <xf numFmtId="164" fontId="0" fillId="0" borderId="0" xfId="0" applyNumberFormat="1" applyFill="1" applyAlignment="1">
      <alignment horizontal="left" wrapText="1"/>
    </xf>
    <xf numFmtId="164" fontId="0" fillId="0" borderId="0" xfId="0" applyNumberFormat="1" applyFont="1" applyFill="1" applyAlignment="1">
      <alignment horizontal="left" wrapText="1"/>
    </xf>
    <xf numFmtId="164" fontId="0" fillId="0" borderId="0" xfId="0" applyNumberFormat="1" applyAlignment="1">
      <alignment horizontal="left"/>
    </xf>
    <xf numFmtId="164" fontId="5" fillId="0" borderId="0" xfId="1" applyNumberFormat="1" applyFill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164" fontId="0" fillId="0" borderId="0" xfId="0" applyNumberFormat="1" applyFill="1" applyBorder="1" applyAlignment="1">
      <alignment horizontal="left" wrapText="1"/>
    </xf>
    <xf numFmtId="164" fontId="0" fillId="0" borderId="0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left" wrapText="1"/>
    </xf>
    <xf numFmtId="164" fontId="0" fillId="0" borderId="0" xfId="0" applyBorder="1" applyAlignment="1">
      <alignment horizontal="left"/>
    </xf>
    <xf numFmtId="164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Border="1">
      <alignment horizontal="center"/>
    </xf>
    <xf numFmtId="164" fontId="0" fillId="0" borderId="0" xfId="0" applyNumberFormat="1" applyBorder="1" applyAlignment="1">
      <alignment horizontal="left"/>
    </xf>
    <xf numFmtId="164" fontId="5" fillId="0" borderId="0" xfId="1" applyNumberFormat="1" applyFill="1" applyBorder="1" applyAlignment="1">
      <alignment horizontal="center" wrapText="1"/>
    </xf>
    <xf numFmtId="164" fontId="5" fillId="0" borderId="0" xfId="1" applyNumberFormat="1" applyFill="1" applyBorder="1" applyAlignment="1">
      <alignment horizontal="left" wrapText="1"/>
    </xf>
    <xf numFmtId="164" fontId="0" fillId="0" borderId="0" xfId="0" applyNumberFormat="1" applyFill="1" applyBorder="1" applyAlignment="1" applyProtection="1">
      <alignment horizontal="center" wrapText="1"/>
    </xf>
    <xf numFmtId="164" fontId="0" fillId="0" borderId="0" xfId="0" applyNumberFormat="1" applyFill="1" applyBorder="1" applyAlignment="1" applyProtection="1">
      <alignment horizontal="left" wrapText="1"/>
    </xf>
    <xf numFmtId="49" fontId="7" fillId="3" borderId="0" xfId="3" applyNumberFormat="1" applyBorder="1" applyAlignment="1">
      <alignment horizontal="left" wrapText="1"/>
    </xf>
    <xf numFmtId="1" fontId="0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49" fontId="6" fillId="0" borderId="0" xfId="5" applyNumberFormat="1" applyFill="1" applyAlignment="1" applyProtection="1">
      <alignment wrapText="1"/>
    </xf>
    <xf numFmtId="165" fontId="3" fillId="0" borderId="0" xfId="0" applyNumberFormat="1" applyFont="1">
      <alignment horizontal="center"/>
    </xf>
    <xf numFmtId="1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vertical="center" wrapText="1"/>
    </xf>
    <xf numFmtId="164" fontId="6" fillId="0" borderId="0" xfId="5" applyNumberFormat="1" applyAlignment="1" applyProtection="1">
      <alignment horizontal="center" wrapText="1"/>
    </xf>
    <xf numFmtId="164" fontId="6" fillId="0" borderId="0" xfId="5" applyNumberFormat="1" applyAlignment="1" applyProtection="1">
      <alignment horizontal="center"/>
    </xf>
  </cellXfs>
  <cellStyles count="6">
    <cellStyle name="Bad" xfId="3" builtinId="27"/>
    <cellStyle name="Explanatory Text" xfId="1" builtinId="53"/>
    <cellStyle name="Hyperlink" xfId="2" builtinId="8" hidden="1"/>
    <cellStyle name="Hyperlink" xfId="4" builtinId="8" hidden="1"/>
    <cellStyle name="Hyperlink" xfId="5" builtinId="8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51_43_hopt_anion.arc" TargetMode="External"/><Relationship Id="rId13" Type="http://schemas.openxmlformats.org/officeDocument/2006/relationships/hyperlink" Target="138_147_hopt_anion.arc" TargetMode="External"/><Relationship Id="rId18" Type="http://schemas.openxmlformats.org/officeDocument/2006/relationships/hyperlink" Target="66_156_hopt_anion.arc" TargetMode="External"/><Relationship Id="rId26" Type="http://schemas.openxmlformats.org/officeDocument/2006/relationships/hyperlink" Target="5_79_PM7_anion.html" TargetMode="External"/><Relationship Id="rId3" Type="http://schemas.openxmlformats.org/officeDocument/2006/relationships/hyperlink" Target="151_1159_hopt_anion.arc" TargetMode="External"/><Relationship Id="rId21" Type="http://schemas.openxmlformats.org/officeDocument/2006/relationships/hyperlink" Target="50_46_PM7_anion.arc.txt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131_152_hopt_anion.arc" TargetMode="External"/><Relationship Id="rId12" Type="http://schemas.openxmlformats.org/officeDocument/2006/relationships/hyperlink" Target="138_73_hopt_anion.arc" TargetMode="External"/><Relationship Id="rId17" Type="http://schemas.openxmlformats.org/officeDocument/2006/relationships/hyperlink" Target="69_82_hopt_anion.arc" TargetMode="External"/><Relationship Id="rId25" Type="http://schemas.openxmlformats.org/officeDocument/2006/relationships/hyperlink" Target="23_1157_PM7_anion.html" TargetMode="External"/><Relationship Id="rId33" Type="http://schemas.openxmlformats.org/officeDocument/2006/relationships/hyperlink" Target="84_82_PM7_anion.out" TargetMode="External"/><Relationship Id="rId2" Type="http://schemas.openxmlformats.org/officeDocument/2006/relationships/hyperlink" Target="no_saltbridges_hopt_anion.arc" TargetMode="External"/><Relationship Id="rId16" Type="http://schemas.openxmlformats.org/officeDocument/2006/relationships/hyperlink" Target="130_89_hopt_anion.arc" TargetMode="External"/><Relationship Id="rId20" Type="http://schemas.openxmlformats.org/officeDocument/2006/relationships/hyperlink" Target="24_97_PM7_anion.arc.txt" TargetMode="External"/><Relationship Id="rId29" Type="http://schemas.openxmlformats.org/officeDocument/2006/relationships/hyperlink" Target="66_156_PM7_anion.html" TargetMode="External"/><Relationship Id="rId1" Type="http://schemas.openxmlformats.org/officeDocument/2006/relationships/hyperlink" Target="PDB%20Original%20geometry.html" TargetMode="External"/><Relationship Id="rId6" Type="http://schemas.openxmlformats.org/officeDocument/2006/relationships/hyperlink" Target="50_46_hopt_anion.arc" TargetMode="External"/><Relationship Id="rId11" Type="http://schemas.openxmlformats.org/officeDocument/2006/relationships/hyperlink" Target="84_82_hopt_anion.arc" TargetMode="External"/><Relationship Id="rId24" Type="http://schemas.openxmlformats.org/officeDocument/2006/relationships/hyperlink" Target="no_saltbridges_Opt_anion.html" TargetMode="External"/><Relationship Id="rId32" Type="http://schemas.openxmlformats.org/officeDocument/2006/relationships/hyperlink" Target="130_89_PM7_anion.html" TargetMode="External"/><Relationship Id="rId5" Type="http://schemas.openxmlformats.org/officeDocument/2006/relationships/hyperlink" Target="24_97_hopt_anion.arc" TargetMode="External"/><Relationship Id="rId15" Type="http://schemas.openxmlformats.org/officeDocument/2006/relationships/hyperlink" Target="132_156_hopt_anion.arc" TargetMode="External"/><Relationship Id="rId23" Type="http://schemas.openxmlformats.org/officeDocument/2006/relationships/hyperlink" Target="50_46_PM7_anion.html" TargetMode="External"/><Relationship Id="rId28" Type="http://schemas.openxmlformats.org/officeDocument/2006/relationships/hyperlink" Target="84_82_PM7_anion.html" TargetMode="External"/><Relationship Id="rId10" Type="http://schemas.openxmlformats.org/officeDocument/2006/relationships/hyperlink" Target="114_115_hopt_anion.arc" TargetMode="External"/><Relationship Id="rId19" Type="http://schemas.openxmlformats.org/officeDocument/2006/relationships/hyperlink" Target="5_79_hopt_anion.arc" TargetMode="External"/><Relationship Id="rId31" Type="http://schemas.openxmlformats.org/officeDocument/2006/relationships/hyperlink" Target="138_147_PM7_anion.html" TargetMode="External"/><Relationship Id="rId4" Type="http://schemas.openxmlformats.org/officeDocument/2006/relationships/hyperlink" Target="23_1157_hopt_anion.arc" TargetMode="External"/><Relationship Id="rId9" Type="http://schemas.openxmlformats.org/officeDocument/2006/relationships/hyperlink" Target="31_143_hopt_anion.arc" TargetMode="External"/><Relationship Id="rId14" Type="http://schemas.openxmlformats.org/officeDocument/2006/relationships/hyperlink" Target="134_1158_hopt_anion.arc" TargetMode="External"/><Relationship Id="rId22" Type="http://schemas.openxmlformats.org/officeDocument/2006/relationships/hyperlink" Target="24_97_PM7_anion.html" TargetMode="External"/><Relationship Id="rId27" Type="http://schemas.openxmlformats.org/officeDocument/2006/relationships/hyperlink" Target="151_1159_hopt_anion.html" TargetMode="External"/><Relationship Id="rId30" Type="http://schemas.openxmlformats.org/officeDocument/2006/relationships/hyperlink" Target="138_73_PM7_anio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tabSelected="1" showRuler="0" zoomScaleNormal="100" zoomScalePageLayoutView="125" workbookViewId="0">
      <selection activeCell="A15" sqref="A15:XFD15"/>
    </sheetView>
  </sheetViews>
  <sheetFormatPr defaultColWidth="11" defaultRowHeight="16.3"/>
  <cols>
    <col min="1" max="1" width="11" style="61"/>
    <col min="2" max="2" width="15.109375" style="37" customWidth="1"/>
    <col min="3" max="3" width="17.88671875" style="37" customWidth="1"/>
    <col min="4" max="4" width="11" style="13"/>
    <col min="5" max="7" width="16.33203125" style="15" customWidth="1"/>
    <col min="8" max="8" width="11" style="6"/>
    <col min="9" max="12" width="11" style="15"/>
    <col min="13" max="13" width="11" style="46"/>
    <col min="14" max="14" width="28.88671875" style="37" customWidth="1"/>
    <col min="15" max="15" width="45.109375" style="19" customWidth="1"/>
    <col min="16" max="17" width="11" style="13"/>
    <col min="18" max="16384" width="11" style="6"/>
  </cols>
  <sheetData>
    <row r="1" spans="1:18" s="74" customFormat="1" ht="36.700000000000003" customHeight="1">
      <c r="A1" s="64"/>
      <c r="B1" s="65" t="s">
        <v>0</v>
      </c>
      <c r="C1" s="65"/>
      <c r="D1" s="66" t="s">
        <v>89</v>
      </c>
      <c r="E1" s="67" t="s">
        <v>1</v>
      </c>
      <c r="F1" s="67" t="s">
        <v>2</v>
      </c>
      <c r="G1" s="67"/>
      <c r="H1" s="68"/>
      <c r="I1" s="69" t="s">
        <v>51</v>
      </c>
      <c r="J1" s="69" t="s">
        <v>87</v>
      </c>
      <c r="K1" s="69"/>
      <c r="L1" s="69"/>
      <c r="M1" s="70" t="s">
        <v>64</v>
      </c>
      <c r="N1" s="71" t="s">
        <v>62</v>
      </c>
      <c r="O1" s="72" t="s">
        <v>55</v>
      </c>
      <c r="P1" s="66" t="s">
        <v>56</v>
      </c>
      <c r="Q1" s="73" t="s">
        <v>57</v>
      </c>
      <c r="R1" s="68"/>
    </row>
    <row r="2" spans="1:18" s="4" customFormat="1" ht="41.95" customHeight="1">
      <c r="A2" s="60"/>
      <c r="B2" s="34"/>
      <c r="C2" s="34"/>
      <c r="D2" s="10"/>
      <c r="E2" s="15" t="s">
        <v>88</v>
      </c>
      <c r="F2" s="14"/>
      <c r="G2" s="14"/>
      <c r="H2" s="5"/>
      <c r="I2" s="27"/>
      <c r="J2" s="27"/>
      <c r="K2" s="27"/>
      <c r="L2" s="27"/>
      <c r="M2" s="42"/>
      <c r="N2" s="40"/>
      <c r="O2" s="16"/>
      <c r="P2" s="10"/>
      <c r="Q2" s="10"/>
      <c r="R2" s="5"/>
    </row>
    <row r="3" spans="1:18" s="4" customFormat="1" ht="21.1" customHeight="1">
      <c r="A3" s="60"/>
      <c r="B3" s="35" t="s">
        <v>3</v>
      </c>
      <c r="C3" s="34"/>
      <c r="D3" s="10"/>
      <c r="E3">
        <v>-17837.78</v>
      </c>
      <c r="F3" s="14"/>
      <c r="G3" s="75" t="s">
        <v>90</v>
      </c>
      <c r="H3" s="62"/>
      <c r="I3">
        <v>-19835.61</v>
      </c>
      <c r="J3">
        <f>I3-I$3</f>
        <v>0</v>
      </c>
      <c r="K3" s="76" t="s">
        <v>91</v>
      </c>
      <c r="L3"/>
      <c r="M3" s="39"/>
      <c r="N3" s="36" t="s">
        <v>73</v>
      </c>
      <c r="O3" s="17"/>
      <c r="P3" s="10"/>
      <c r="Q3" s="10"/>
      <c r="R3" s="5"/>
    </row>
    <row r="4" spans="1:18" s="4" customFormat="1" ht="21.1" customHeight="1">
      <c r="A4" s="60"/>
      <c r="B4" s="34"/>
      <c r="C4" s="34"/>
      <c r="D4" s="10"/>
      <c r="E4" s="27"/>
      <c r="F4" s="14"/>
      <c r="G4" s="14"/>
      <c r="H4" s="5"/>
      <c r="I4" s="27"/>
      <c r="J4"/>
      <c r="K4"/>
      <c r="L4"/>
      <c r="M4" s="42"/>
      <c r="N4" s="40"/>
      <c r="O4" s="16"/>
      <c r="P4" s="10"/>
      <c r="Q4" s="10"/>
      <c r="R4" s="5"/>
    </row>
    <row r="5" spans="1:18" s="4" customFormat="1" ht="21.1" customHeight="1">
      <c r="A5" s="60"/>
      <c r="B5" s="34" t="s">
        <v>4</v>
      </c>
      <c r="C5" s="34"/>
      <c r="D5" s="10"/>
      <c r="E5" s="14"/>
      <c r="F5" s="14"/>
      <c r="G5" s="14"/>
      <c r="H5" s="5"/>
      <c r="I5" s="27"/>
      <c r="J5"/>
      <c r="K5"/>
      <c r="L5"/>
      <c r="M5" s="42"/>
      <c r="N5" s="40"/>
      <c r="O5" s="16"/>
      <c r="P5" s="10"/>
      <c r="Q5" s="10"/>
      <c r="R5" s="5"/>
    </row>
    <row r="6" spans="1:18" s="4" customFormat="1" ht="21.1" customHeight="1">
      <c r="A6" s="60"/>
      <c r="B6" s="34" t="s">
        <v>5</v>
      </c>
      <c r="C6" s="34" t="s">
        <v>6</v>
      </c>
      <c r="D6" s="18"/>
      <c r="E6" s="14"/>
      <c r="F6" s="15" t="s">
        <v>52</v>
      </c>
      <c r="G6" s="15"/>
      <c r="H6" s="5"/>
      <c r="I6" s="27"/>
      <c r="J6"/>
      <c r="K6"/>
      <c r="L6"/>
      <c r="M6" s="42"/>
      <c r="N6" s="40"/>
      <c r="O6" s="16"/>
      <c r="P6" s="10"/>
      <c r="Q6" s="10"/>
      <c r="R6" s="5"/>
    </row>
    <row r="7" spans="1:18" s="4" customFormat="1" ht="21.1" customHeight="1">
      <c r="A7" s="61">
        <f>1</f>
        <v>1</v>
      </c>
      <c r="B7" s="36" t="s">
        <v>29</v>
      </c>
      <c r="C7" s="8" t="s">
        <v>30</v>
      </c>
      <c r="D7" s="11">
        <v>2.46</v>
      </c>
      <c r="E7" s="14">
        <v>-17883.29</v>
      </c>
      <c r="F7" s="14">
        <f t="shared" ref="F7:F22" si="0">E7-$E$3</f>
        <v>-45.510000000002037</v>
      </c>
      <c r="G7" s="75" t="s">
        <v>90</v>
      </c>
      <c r="H7" s="5"/>
      <c r="I7" s="29">
        <v>-19856.34</v>
      </c>
      <c r="J7">
        <f t="shared" ref="J7:J22" si="1">I7-I$3</f>
        <v>-20.729999999999563</v>
      </c>
      <c r="K7" s="76" t="s">
        <v>91</v>
      </c>
      <c r="L7"/>
      <c r="M7" s="43" t="s">
        <v>65</v>
      </c>
      <c r="N7" s="36" t="s">
        <v>73</v>
      </c>
      <c r="O7" s="16"/>
      <c r="P7" s="10"/>
      <c r="Q7" s="10"/>
      <c r="R7" s="5"/>
    </row>
    <row r="8" spans="1:18" s="4" customFormat="1" ht="21.1" customHeight="1">
      <c r="A8" s="61">
        <f>A7 + 1</f>
        <v>2</v>
      </c>
      <c r="B8" s="37" t="s">
        <v>37</v>
      </c>
      <c r="C8" s="37" t="s">
        <v>38</v>
      </c>
      <c r="D8" s="11">
        <v>2.61</v>
      </c>
      <c r="E8" s="14">
        <v>-17840.919999999998</v>
      </c>
      <c r="F8" s="14">
        <f t="shared" si="0"/>
        <v>-3.1399999999994179</v>
      </c>
      <c r="G8" s="75" t="s">
        <v>90</v>
      </c>
      <c r="H8" s="7"/>
      <c r="I8" s="27">
        <v>-19826.28</v>
      </c>
      <c r="J8">
        <f t="shared" si="1"/>
        <v>9.3300000000017462</v>
      </c>
      <c r="K8" s="76" t="s">
        <v>91</v>
      </c>
      <c r="L8"/>
      <c r="M8" s="41" t="s">
        <v>67</v>
      </c>
      <c r="N8" s="36" t="s">
        <v>66</v>
      </c>
      <c r="O8" s="16"/>
      <c r="P8" s="10"/>
      <c r="Q8" s="10"/>
      <c r="R8" s="5"/>
    </row>
    <row r="9" spans="1:18" s="4" customFormat="1" ht="21.1" customHeight="1">
      <c r="A9" s="61">
        <f t="shared" ref="A9:A22" si="2">A8 + 1</f>
        <v>3</v>
      </c>
      <c r="B9" s="37" t="s">
        <v>21</v>
      </c>
      <c r="C9" s="37" t="s">
        <v>22</v>
      </c>
      <c r="D9" s="11">
        <v>2.64</v>
      </c>
      <c r="E9" s="14">
        <v>-17857.060000000001</v>
      </c>
      <c r="F9" s="14">
        <f t="shared" si="0"/>
        <v>-19.280000000002474</v>
      </c>
      <c r="G9" s="75" t="s">
        <v>90</v>
      </c>
      <c r="H9" s="5"/>
      <c r="I9" s="27">
        <v>-19841.18</v>
      </c>
      <c r="J9">
        <f t="shared" si="1"/>
        <v>-5.569999999999709</v>
      </c>
      <c r="K9" s="76" t="s">
        <v>91</v>
      </c>
      <c r="L9" s="76" t="s">
        <v>90</v>
      </c>
      <c r="M9" s="41" t="s">
        <v>68</v>
      </c>
      <c r="N9" s="36" t="s">
        <v>73</v>
      </c>
      <c r="O9" s="20">
        <v>2.64</v>
      </c>
      <c r="P9" s="9">
        <v>2.63</v>
      </c>
      <c r="Q9" s="9">
        <v>3.06</v>
      </c>
      <c r="R9" s="5"/>
    </row>
    <row r="10" spans="1:18" s="4" customFormat="1" ht="21.1" customHeight="1">
      <c r="A10" s="61">
        <f t="shared" si="2"/>
        <v>4</v>
      </c>
      <c r="B10" s="37" t="s">
        <v>35</v>
      </c>
      <c r="C10" s="37" t="s">
        <v>36</v>
      </c>
      <c r="D10" s="11">
        <v>2.7</v>
      </c>
      <c r="E10" s="14">
        <v>-17865.57</v>
      </c>
      <c r="F10" s="14">
        <f t="shared" si="0"/>
        <v>-27.790000000000873</v>
      </c>
      <c r="G10" s="75" t="s">
        <v>90</v>
      </c>
      <c r="H10" s="5"/>
      <c r="I10" s="31">
        <v>-19853.43</v>
      </c>
      <c r="J10">
        <f t="shared" si="1"/>
        <v>-17.819999999999709</v>
      </c>
      <c r="K10" s="76" t="s">
        <v>91</v>
      </c>
      <c r="L10" s="76" t="s">
        <v>90</v>
      </c>
      <c r="M10" s="41" t="s">
        <v>69</v>
      </c>
      <c r="N10" s="36" t="s">
        <v>73</v>
      </c>
      <c r="O10" s="20">
        <v>2.62</v>
      </c>
      <c r="P10" s="9">
        <v>2.6</v>
      </c>
      <c r="Q10" s="9">
        <v>2.97</v>
      </c>
      <c r="R10" s="5"/>
    </row>
    <row r="11" spans="1:18" s="4" customFormat="1" ht="21.1" customHeight="1">
      <c r="A11" s="61">
        <f t="shared" si="2"/>
        <v>5</v>
      </c>
      <c r="B11" s="37" t="s">
        <v>25</v>
      </c>
      <c r="C11" s="37" t="s">
        <v>26</v>
      </c>
      <c r="D11" s="11">
        <v>2.75</v>
      </c>
      <c r="E11" s="14">
        <v>-17858.599999999999</v>
      </c>
      <c r="F11" s="14">
        <f t="shared" si="0"/>
        <v>-20.819999999999709</v>
      </c>
      <c r="G11" s="75" t="s">
        <v>90</v>
      </c>
      <c r="H11" s="5"/>
      <c r="I11">
        <v>-19845.68</v>
      </c>
      <c r="J11">
        <f t="shared" si="1"/>
        <v>-10.069999999999709</v>
      </c>
      <c r="K11" t="s">
        <v>91</v>
      </c>
      <c r="L11"/>
      <c r="M11" s="41" t="s">
        <v>70</v>
      </c>
      <c r="N11" s="36" t="s">
        <v>84</v>
      </c>
      <c r="O11" s="20">
        <v>2.68</v>
      </c>
      <c r="P11" s="9">
        <v>2.7</v>
      </c>
      <c r="Q11" s="9" t="s">
        <v>58</v>
      </c>
      <c r="R11" s="5"/>
    </row>
    <row r="12" spans="1:18" s="4" customFormat="1" ht="21.1" customHeight="1">
      <c r="A12" s="61">
        <f t="shared" si="2"/>
        <v>6</v>
      </c>
      <c r="B12" s="37" t="s">
        <v>31</v>
      </c>
      <c r="C12" s="37" t="s">
        <v>32</v>
      </c>
      <c r="D12" s="11">
        <v>2.82</v>
      </c>
      <c r="E12" s="14">
        <v>-17850.21</v>
      </c>
      <c r="F12" s="14">
        <f t="shared" si="0"/>
        <v>-12.430000000000291</v>
      </c>
      <c r="G12" s="75" t="s">
        <v>90</v>
      </c>
      <c r="H12" s="5"/>
      <c r="I12" s="29">
        <v>-19837.169999999998</v>
      </c>
      <c r="J12">
        <f t="shared" si="1"/>
        <v>-1.5599999999976717</v>
      </c>
      <c r="K12" t="s">
        <v>91</v>
      </c>
      <c r="L12"/>
      <c r="M12" s="43" t="s">
        <v>71</v>
      </c>
      <c r="N12" s="36" t="s">
        <v>83</v>
      </c>
      <c r="O12" s="20">
        <v>2.64</v>
      </c>
      <c r="P12" s="9">
        <v>2.69</v>
      </c>
      <c r="Q12" s="9" t="s">
        <v>59</v>
      </c>
      <c r="R12" s="5"/>
    </row>
    <row r="13" spans="1:18" s="4" customFormat="1" ht="21.1" customHeight="1">
      <c r="A13" s="61">
        <f t="shared" si="2"/>
        <v>7</v>
      </c>
      <c r="B13" s="38" t="s">
        <v>39</v>
      </c>
      <c r="C13" s="38" t="s">
        <v>40</v>
      </c>
      <c r="D13" s="22">
        <v>3.18</v>
      </c>
      <c r="E13" s="28">
        <v>-17853.240000000002</v>
      </c>
      <c r="F13" s="14">
        <f t="shared" si="0"/>
        <v>-15.460000000002765</v>
      </c>
      <c r="G13" s="75" t="s">
        <v>90</v>
      </c>
      <c r="H13" s="21"/>
      <c r="I13" s="33">
        <v>-19833.04</v>
      </c>
      <c r="J13">
        <f t="shared" si="1"/>
        <v>2.569999999999709</v>
      </c>
      <c r="K13" t="s">
        <v>91</v>
      </c>
      <c r="L13"/>
      <c r="M13" s="47" t="s">
        <v>72</v>
      </c>
      <c r="N13" s="36" t="s">
        <v>73</v>
      </c>
      <c r="O13" s="24">
        <v>2.61</v>
      </c>
      <c r="P13" s="25">
        <v>2.63</v>
      </c>
      <c r="Q13" s="25">
        <v>3.78</v>
      </c>
      <c r="R13" s="5"/>
    </row>
    <row r="14" spans="1:18" s="4" customFormat="1" ht="21.1" customHeight="1">
      <c r="A14" s="61">
        <f t="shared" si="2"/>
        <v>8</v>
      </c>
      <c r="B14" s="38" t="s">
        <v>27</v>
      </c>
      <c r="C14" s="38" t="s">
        <v>28</v>
      </c>
      <c r="D14" s="22">
        <v>3.26</v>
      </c>
      <c r="E14" s="28">
        <v>-17854.18</v>
      </c>
      <c r="F14" s="14">
        <f t="shared" si="0"/>
        <v>-16.400000000001455</v>
      </c>
      <c r="G14" s="75" t="s">
        <v>90</v>
      </c>
      <c r="H14" s="21"/>
      <c r="I14" s="48">
        <v>-19850.240000000002</v>
      </c>
      <c r="J14">
        <f t="shared" si="1"/>
        <v>-14.630000000001019</v>
      </c>
      <c r="K14" t="s">
        <v>91</v>
      </c>
      <c r="L14"/>
      <c r="M14" s="47" t="s">
        <v>74</v>
      </c>
      <c r="N14" s="49" t="s">
        <v>73</v>
      </c>
      <c r="O14" s="24">
        <v>2.64</v>
      </c>
      <c r="P14" s="25">
        <v>2.65</v>
      </c>
      <c r="Q14" s="25">
        <v>3.12</v>
      </c>
      <c r="R14" s="5"/>
    </row>
    <row r="15" spans="1:18" s="4" customFormat="1" ht="21.1" customHeight="1">
      <c r="A15" s="61">
        <f t="shared" si="2"/>
        <v>9</v>
      </c>
      <c r="B15" s="38" t="s">
        <v>23</v>
      </c>
      <c r="C15" s="38" t="s">
        <v>24</v>
      </c>
      <c r="D15" s="22">
        <v>3.51</v>
      </c>
      <c r="E15" s="28">
        <v>-17862.080000000002</v>
      </c>
      <c r="F15" s="14">
        <f t="shared" si="0"/>
        <v>-24.30000000000291</v>
      </c>
      <c r="G15" s="75" t="s">
        <v>90</v>
      </c>
      <c r="H15" s="21"/>
      <c r="I15" s="33">
        <v>-19831.53</v>
      </c>
      <c r="J15">
        <f t="shared" si="1"/>
        <v>4.0800000000017462</v>
      </c>
      <c r="K15" s="76" t="s">
        <v>91</v>
      </c>
      <c r="L15" s="76" t="s">
        <v>92</v>
      </c>
      <c r="M15" s="47" t="s">
        <v>75</v>
      </c>
      <c r="N15" s="49" t="s">
        <v>73</v>
      </c>
      <c r="O15" s="24">
        <v>3.18</v>
      </c>
      <c r="P15" s="25">
        <v>3.89</v>
      </c>
      <c r="Q15" s="25">
        <v>3.62</v>
      </c>
      <c r="R15" s="5"/>
    </row>
    <row r="16" spans="1:18" s="4" customFormat="1" ht="21.1" customHeight="1">
      <c r="A16" s="61">
        <f t="shared" si="2"/>
        <v>10</v>
      </c>
      <c r="B16" s="38" t="s">
        <v>42</v>
      </c>
      <c r="C16" s="38" t="s">
        <v>43</v>
      </c>
      <c r="D16" s="22">
        <v>3.96</v>
      </c>
      <c r="E16" s="28">
        <v>-17841.03</v>
      </c>
      <c r="F16" s="14">
        <f t="shared" si="0"/>
        <v>-3.25</v>
      </c>
      <c r="G16" s="75" t="s">
        <v>90</v>
      </c>
      <c r="H16" s="21"/>
      <c r="I16" s="48">
        <v>-19847.189999999999</v>
      </c>
      <c r="J16">
        <f t="shared" si="1"/>
        <v>-11.579999999998108</v>
      </c>
      <c r="K16" s="76" t="s">
        <v>91</v>
      </c>
      <c r="L16"/>
      <c r="M16" s="47" t="s">
        <v>76</v>
      </c>
      <c r="N16" s="49" t="s">
        <v>73</v>
      </c>
      <c r="O16" s="24">
        <v>2.8</v>
      </c>
      <c r="P16" s="25">
        <v>2.72</v>
      </c>
      <c r="Q16" s="25">
        <v>3.61</v>
      </c>
      <c r="R16" s="5"/>
    </row>
    <row r="17" spans="1:18" s="4" customFormat="1" ht="21.1" customHeight="1">
      <c r="A17" s="61">
        <f t="shared" si="2"/>
        <v>11</v>
      </c>
      <c r="B17" s="38" t="s">
        <v>44</v>
      </c>
      <c r="C17" s="38" t="s">
        <v>45</v>
      </c>
      <c r="D17" s="22">
        <v>4.1100000000000003</v>
      </c>
      <c r="E17" s="28">
        <v>-17858.02</v>
      </c>
      <c r="F17" s="14">
        <f t="shared" si="0"/>
        <v>-20.240000000001601</v>
      </c>
      <c r="G17" s="75" t="s">
        <v>90</v>
      </c>
      <c r="H17" s="21"/>
      <c r="I17" s="57">
        <v>-19841.22</v>
      </c>
      <c r="J17">
        <f t="shared" si="1"/>
        <v>-5.6100000000005821</v>
      </c>
      <c r="K17" s="76" t="s">
        <v>91</v>
      </c>
      <c r="L17"/>
      <c r="M17" s="58" t="s">
        <v>77</v>
      </c>
      <c r="N17" s="39" t="s">
        <v>73</v>
      </c>
      <c r="O17" s="24">
        <v>2.8</v>
      </c>
      <c r="P17" s="25">
        <v>2.73</v>
      </c>
      <c r="Q17" s="25">
        <v>4.7</v>
      </c>
      <c r="R17" s="5"/>
    </row>
    <row r="18" spans="1:18" s="4" customFormat="1" ht="21.1" customHeight="1">
      <c r="A18" s="61">
        <f t="shared" si="2"/>
        <v>12</v>
      </c>
      <c r="B18" s="50" t="s">
        <v>33</v>
      </c>
      <c r="C18" s="50" t="s">
        <v>34</v>
      </c>
      <c r="D18" s="51">
        <v>4.54</v>
      </c>
      <c r="E18" s="52">
        <v>-17854.97</v>
      </c>
      <c r="F18" s="14">
        <f t="shared" si="0"/>
        <v>-17.190000000002328</v>
      </c>
      <c r="G18" s="75" t="s">
        <v>90</v>
      </c>
      <c r="H18" s="53"/>
      <c r="I18" s="52">
        <v>-19780.87</v>
      </c>
      <c r="J18">
        <f t="shared" si="1"/>
        <v>54.740000000001601</v>
      </c>
      <c r="K18" s="76" t="s">
        <v>91</v>
      </c>
      <c r="L18"/>
      <c r="M18" s="54" t="s">
        <v>78</v>
      </c>
      <c r="N18" s="49" t="s">
        <v>73</v>
      </c>
      <c r="O18" s="53">
        <v>5.8</v>
      </c>
      <c r="P18" s="53">
        <v>6.2</v>
      </c>
      <c r="Q18" s="53">
        <v>3.15</v>
      </c>
      <c r="R18" s="5"/>
    </row>
    <row r="19" spans="1:18" s="4" customFormat="1" ht="21.1" customHeight="1">
      <c r="A19" s="61">
        <f t="shared" si="2"/>
        <v>13</v>
      </c>
      <c r="B19" s="50" t="s">
        <v>33</v>
      </c>
      <c r="C19" s="50" t="s">
        <v>41</v>
      </c>
      <c r="D19" s="51">
        <v>4.9400000000000004</v>
      </c>
      <c r="E19" s="52">
        <v>-17845.53</v>
      </c>
      <c r="F19" s="14">
        <f t="shared" si="0"/>
        <v>-7.75</v>
      </c>
      <c r="G19" s="75" t="s">
        <v>90</v>
      </c>
      <c r="H19" s="53"/>
      <c r="I19" s="52">
        <v>-19841.91</v>
      </c>
      <c r="J19">
        <f t="shared" si="1"/>
        <v>-6.2999999999992724</v>
      </c>
      <c r="K19" s="76" t="s">
        <v>91</v>
      </c>
      <c r="L19"/>
      <c r="M19" s="54" t="s">
        <v>79</v>
      </c>
      <c r="N19" s="49" t="s">
        <v>73</v>
      </c>
      <c r="O19" s="53">
        <v>4.5599999999999996</v>
      </c>
      <c r="P19" s="53">
        <v>4.76</v>
      </c>
      <c r="Q19" s="53">
        <v>5.34</v>
      </c>
      <c r="R19" s="5"/>
    </row>
    <row r="20" spans="1:18" s="4" customFormat="1" ht="21.1" customHeight="1">
      <c r="A20" s="61">
        <f t="shared" si="2"/>
        <v>14</v>
      </c>
      <c r="B20" s="49" t="s">
        <v>48</v>
      </c>
      <c r="C20" s="49" t="s">
        <v>49</v>
      </c>
      <c r="D20" s="22">
        <v>5.46</v>
      </c>
      <c r="E20" s="28">
        <v>-17877.25</v>
      </c>
      <c r="F20" s="14">
        <f t="shared" si="0"/>
        <v>-39.470000000001164</v>
      </c>
      <c r="G20" s="75" t="s">
        <v>90</v>
      </c>
      <c r="H20" s="21"/>
      <c r="I20" s="33">
        <v>-19876.78</v>
      </c>
      <c r="J20">
        <f t="shared" si="1"/>
        <v>-41.169999999998254</v>
      </c>
      <c r="K20" t="s">
        <v>91</v>
      </c>
      <c r="L20"/>
      <c r="M20" s="47" t="s">
        <v>80</v>
      </c>
      <c r="N20" s="59" t="s">
        <v>85</v>
      </c>
      <c r="O20" s="23"/>
      <c r="P20" s="26"/>
      <c r="Q20" s="26"/>
      <c r="R20" s="5"/>
    </row>
    <row r="21" spans="1:18" s="4" customFormat="1" ht="21.1" customHeight="1">
      <c r="A21" s="61">
        <f t="shared" si="2"/>
        <v>15</v>
      </c>
      <c r="B21" s="38" t="s">
        <v>50</v>
      </c>
      <c r="C21" s="38" t="s">
        <v>43</v>
      </c>
      <c r="D21" s="22">
        <v>6.08</v>
      </c>
      <c r="E21" s="28">
        <v>-17844.72</v>
      </c>
      <c r="F21" s="14">
        <f t="shared" si="0"/>
        <v>-6.9400000000023283</v>
      </c>
      <c r="G21" s="75" t="s">
        <v>90</v>
      </c>
      <c r="H21" s="21"/>
      <c r="I21" s="48">
        <v>-19876.07</v>
      </c>
      <c r="J21">
        <f t="shared" si="1"/>
        <v>-40.459999999999127</v>
      </c>
      <c r="K21" t="s">
        <v>91</v>
      </c>
      <c r="L21"/>
      <c r="M21" s="47" t="s">
        <v>81</v>
      </c>
      <c r="N21" s="49" t="s">
        <v>86</v>
      </c>
      <c r="O21" s="24">
        <v>6.08</v>
      </c>
      <c r="P21" s="25">
        <v>6.25</v>
      </c>
      <c r="Q21" s="25">
        <v>5.88</v>
      </c>
      <c r="R21" s="5"/>
    </row>
    <row r="22" spans="1:18" s="4" customFormat="1" ht="21.1" customHeight="1">
      <c r="A22" s="61">
        <f t="shared" si="2"/>
        <v>16</v>
      </c>
      <c r="B22" s="38" t="s">
        <v>46</v>
      </c>
      <c r="C22" s="38" t="s">
        <v>47</v>
      </c>
      <c r="D22" s="22">
        <v>6.75</v>
      </c>
      <c r="E22" s="28">
        <v>-17851.39</v>
      </c>
      <c r="F22" s="14">
        <f t="shared" si="0"/>
        <v>-13.610000000000582</v>
      </c>
      <c r="G22" s="75" t="s">
        <v>90</v>
      </c>
      <c r="H22" s="21"/>
      <c r="I22" s="33">
        <v>-19821.54</v>
      </c>
      <c r="J22">
        <f t="shared" si="1"/>
        <v>14.069999999999709</v>
      </c>
      <c r="K22" s="76" t="s">
        <v>91</v>
      </c>
      <c r="L22"/>
      <c r="M22" s="47" t="s">
        <v>82</v>
      </c>
      <c r="N22" s="49" t="s">
        <v>73</v>
      </c>
      <c r="O22" s="24">
        <v>7.01</v>
      </c>
      <c r="P22" s="26"/>
      <c r="Q22" s="26"/>
      <c r="R22" s="5"/>
    </row>
    <row r="23" spans="1:18" s="4" customFormat="1" ht="21.1" customHeight="1">
      <c r="A23" s="60"/>
      <c r="B23" s="38" t="s">
        <v>37</v>
      </c>
      <c r="C23" s="38" t="s">
        <v>54</v>
      </c>
      <c r="D23" s="22">
        <v>5.26</v>
      </c>
      <c r="E23" s="28"/>
      <c r="F23" s="14"/>
      <c r="G23" s="14"/>
      <c r="H23" s="21"/>
      <c r="I23" s="55"/>
      <c r="J23" s="55"/>
      <c r="K23" s="55"/>
      <c r="L23" s="55"/>
      <c r="M23" s="56"/>
      <c r="N23" s="49" t="s">
        <v>63</v>
      </c>
      <c r="O23" s="23"/>
      <c r="P23" s="25">
        <v>3.97</v>
      </c>
      <c r="Q23" s="25" t="s">
        <v>60</v>
      </c>
      <c r="R23" s="5"/>
    </row>
    <row r="24" spans="1:18" s="4" customFormat="1" ht="21.1" customHeight="1">
      <c r="A24" s="60"/>
      <c r="B24" s="37" t="s">
        <v>31</v>
      </c>
      <c r="C24" s="37" t="s">
        <v>54</v>
      </c>
      <c r="D24" s="11">
        <v>8.2200000000000006</v>
      </c>
      <c r="E24" s="14"/>
      <c r="F24" s="14"/>
      <c r="G24" s="14"/>
      <c r="H24" s="5"/>
      <c r="I24" s="32"/>
      <c r="J24" s="32"/>
      <c r="K24" s="32"/>
      <c r="L24" s="32"/>
      <c r="M24" s="44"/>
      <c r="N24" s="40"/>
      <c r="O24" s="16"/>
      <c r="P24" s="10"/>
      <c r="Q24" s="9">
        <v>7.44</v>
      </c>
      <c r="R24" s="5"/>
    </row>
    <row r="25" spans="1:18" s="4" customFormat="1" ht="21.1" customHeight="1">
      <c r="A25" s="60"/>
      <c r="B25" s="34"/>
      <c r="C25" s="34"/>
      <c r="D25" s="10"/>
      <c r="E25" s="14"/>
      <c r="F25" s="14"/>
      <c r="G25" s="14"/>
      <c r="H25" s="5"/>
      <c r="I25" s="27"/>
      <c r="J25" s="27"/>
      <c r="K25" s="27"/>
      <c r="L25" s="27"/>
      <c r="M25" s="42"/>
      <c r="N25" s="40"/>
      <c r="O25" s="16"/>
      <c r="P25" s="10"/>
      <c r="Q25" s="10"/>
      <c r="R25" s="5"/>
    </row>
    <row r="26" spans="1:18" s="4" customFormat="1" ht="21.1" customHeight="1">
      <c r="A26" s="60"/>
      <c r="B26" s="37" t="s">
        <v>53</v>
      </c>
      <c r="C26" s="37" t="s">
        <v>24</v>
      </c>
      <c r="D26" s="10">
        <v>2.76</v>
      </c>
      <c r="E26" s="14">
        <v>-17832.96</v>
      </c>
      <c r="F26" s="14">
        <f>E26-$E$3</f>
        <v>4.819999999999709</v>
      </c>
      <c r="G26" s="75" t="s">
        <v>90</v>
      </c>
      <c r="H26" s="5"/>
      <c r="I26">
        <v>-19810.88</v>
      </c>
      <c r="J26">
        <f t="shared" ref="J26" si="3">I26-I$3</f>
        <v>24.729999999999563</v>
      </c>
      <c r="K26"/>
      <c r="L26"/>
      <c r="M26" s="39"/>
      <c r="N26" s="40"/>
      <c r="O26" s="16"/>
      <c r="P26" s="10"/>
      <c r="Q26" s="9">
        <v>2.99</v>
      </c>
      <c r="R26" s="5"/>
    </row>
    <row r="27" spans="1:18" s="4" customFormat="1" ht="21.1" customHeight="1">
      <c r="A27" s="60"/>
      <c r="B27" s="34"/>
      <c r="C27" s="34"/>
      <c r="D27" s="10"/>
      <c r="E27" s="14"/>
      <c r="F27" s="14"/>
      <c r="G27" s="14"/>
      <c r="H27" s="5"/>
      <c r="I27" s="27"/>
      <c r="J27" s="27"/>
      <c r="K27" s="27"/>
      <c r="L27" s="27"/>
      <c r="M27" s="42"/>
      <c r="N27" s="40"/>
      <c r="O27" s="16"/>
      <c r="P27" s="10"/>
      <c r="Q27" s="10"/>
      <c r="R27" s="5"/>
    </row>
    <row r="28" spans="1:18" s="4" customFormat="1" ht="48.9">
      <c r="A28" s="60"/>
      <c r="B28" s="34" t="s">
        <v>7</v>
      </c>
      <c r="C28" s="34"/>
      <c r="D28" s="12"/>
      <c r="E28" s="14"/>
      <c r="F28" s="14">
        <f>SUM(F7:F22)</f>
        <v>-293.58000000001994</v>
      </c>
      <c r="G28" s="14"/>
      <c r="I28" s="14"/>
      <c r="J28" s="14"/>
      <c r="K28" s="14"/>
      <c r="L28" s="14"/>
      <c r="M28" s="45"/>
      <c r="N28" s="34"/>
      <c r="O28" s="18"/>
      <c r="P28" s="12"/>
      <c r="Q28" s="12"/>
    </row>
    <row r="29" spans="1:18" s="4" customFormat="1">
      <c r="A29" s="60"/>
      <c r="B29" s="34"/>
      <c r="C29" s="34"/>
      <c r="D29" s="12"/>
      <c r="E29" s="14"/>
      <c r="F29" s="14"/>
      <c r="G29" s="14"/>
      <c r="I29" s="14"/>
      <c r="J29" s="14"/>
      <c r="K29" s="14"/>
      <c r="L29" s="14"/>
      <c r="M29" s="45"/>
      <c r="N29" s="34"/>
      <c r="O29" s="18"/>
      <c r="P29" s="12"/>
      <c r="Q29" s="12"/>
    </row>
    <row r="30" spans="1:18" s="4" customFormat="1" ht="48.9">
      <c r="A30" s="60"/>
      <c r="B30" s="34" t="s">
        <v>8</v>
      </c>
      <c r="C30" s="34"/>
      <c r="D30" s="12"/>
      <c r="E30" s="30">
        <f>E3+F28</f>
        <v>-18131.360000000019</v>
      </c>
      <c r="F30" s="14"/>
      <c r="G30" s="14"/>
      <c r="I30" s="14"/>
      <c r="J30" s="14"/>
      <c r="K30" s="14"/>
      <c r="L30" s="14"/>
      <c r="M30" s="45"/>
      <c r="N30" s="34"/>
      <c r="O30" s="18"/>
      <c r="P30" s="12"/>
      <c r="Q30" s="12"/>
    </row>
    <row r="31" spans="1:18">
      <c r="B31" s="34"/>
      <c r="C31" s="34"/>
      <c r="E31" s="14"/>
    </row>
    <row r="32" spans="1:18" ht="32.6">
      <c r="B32" s="34" t="s">
        <v>9</v>
      </c>
      <c r="C32" s="34"/>
      <c r="E32" s="30">
        <v>-18122.18</v>
      </c>
      <c r="I32" s="29">
        <v>-19960.59</v>
      </c>
      <c r="J32" s="29"/>
      <c r="K32" s="29"/>
      <c r="L32" s="29"/>
      <c r="M32" s="43"/>
    </row>
    <row r="33" spans="2:9">
      <c r="B33" s="37" t="s">
        <v>52</v>
      </c>
      <c r="E33" s="15">
        <f>(E32-E30)/16</f>
        <v>0.57375000000115506</v>
      </c>
    </row>
    <row r="35" spans="2:9">
      <c r="B35" s="37" t="s">
        <v>61</v>
      </c>
      <c r="I35" s="15">
        <v>-19992.13</v>
      </c>
    </row>
  </sheetData>
  <hyperlinks>
    <hyperlink ref="B3" r:id="rId1"/>
    <hyperlink ref="G3" r:id="rId2"/>
    <hyperlink ref="G7" r:id="rId3"/>
    <hyperlink ref="G8" r:id="rId4"/>
    <hyperlink ref="G9" r:id="rId5"/>
    <hyperlink ref="G10" r:id="rId6"/>
    <hyperlink ref="G11" r:id="rId7"/>
    <hyperlink ref="G12" r:id="rId8"/>
    <hyperlink ref="G13" r:id="rId9"/>
    <hyperlink ref="G14" r:id="rId10"/>
    <hyperlink ref="G15" r:id="rId11"/>
    <hyperlink ref="G18" r:id="rId12"/>
    <hyperlink ref="G19" r:id="rId13"/>
    <hyperlink ref="G20" r:id="rId14"/>
    <hyperlink ref="G21" r:id="rId15"/>
    <hyperlink ref="G22" r:id="rId16"/>
    <hyperlink ref="G26" r:id="rId17"/>
    <hyperlink ref="G16" r:id="rId18"/>
    <hyperlink ref="G17" r:id="rId19"/>
    <hyperlink ref="L9" r:id="rId20"/>
    <hyperlink ref="L10" r:id="rId21"/>
    <hyperlink ref="K9" r:id="rId22"/>
    <hyperlink ref="K10" r:id="rId23"/>
    <hyperlink ref="K3" r:id="rId24"/>
    <hyperlink ref="K8" r:id="rId25"/>
    <hyperlink ref="K17" r:id="rId26"/>
    <hyperlink ref="K7" r:id="rId27"/>
    <hyperlink ref="K15" r:id="rId28"/>
    <hyperlink ref="K16" r:id="rId29"/>
    <hyperlink ref="K18" r:id="rId30"/>
    <hyperlink ref="K19" r:id="rId31"/>
    <hyperlink ref="K22" r:id="rId32"/>
    <hyperlink ref="L15" r:id="rId33"/>
  </hyperlinks>
  <pageMargins left="0.75" right="0.75" top="1" bottom="1" header="0.5" footer="0.5"/>
  <pageSetup orientation="portrait" horizontalDpi="4294967292" verticalDpi="4294967292" r:id="rId3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E21"/>
  <sheetViews>
    <sheetView showRuler="0" workbookViewId="0">
      <selection activeCell="B4" sqref="B4:B8"/>
    </sheetView>
  </sheetViews>
  <sheetFormatPr defaultColWidth="11" defaultRowHeight="16.3"/>
  <cols>
    <col min="1" max="1" width="27.33203125" customWidth="1"/>
    <col min="2" max="2" width="23" customWidth="1"/>
    <col min="3" max="3" width="20.88671875" customWidth="1"/>
    <col min="4" max="4" width="25.109375" customWidth="1"/>
  </cols>
  <sheetData>
    <row r="2" spans="1:5" ht="21.1" customHeight="1">
      <c r="A2" s="1" t="s">
        <v>10</v>
      </c>
      <c r="B2" s="1"/>
      <c r="C2" s="1"/>
      <c r="D2" s="2"/>
    </row>
    <row r="3" spans="1:5" ht="25.85">
      <c r="A3" s="2"/>
      <c r="B3" s="2" t="s">
        <v>11</v>
      </c>
      <c r="C3" s="2" t="s">
        <v>12</v>
      </c>
      <c r="D3" s="2"/>
      <c r="E3" s="3"/>
    </row>
    <row r="4" spans="1:5" ht="25.85">
      <c r="A4" s="2" t="s">
        <v>13</v>
      </c>
      <c r="B4" s="63">
        <v>-229.08844667</v>
      </c>
      <c r="C4" s="2">
        <f>B4*627.51</f>
        <v>-143755.29116989169</v>
      </c>
      <c r="D4" s="2"/>
    </row>
    <row r="5" spans="1:5" ht="25.85">
      <c r="A5" s="2" t="s">
        <v>14</v>
      </c>
      <c r="B5" s="63">
        <v>-228.60193340999999</v>
      </c>
      <c r="C5" s="2">
        <f>B5*627.51</f>
        <v>-143449.9992341091</v>
      </c>
      <c r="D5" s="2"/>
    </row>
    <row r="6" spans="1:5" ht="25.85">
      <c r="A6" s="2"/>
      <c r="B6" s="63"/>
      <c r="C6" s="2"/>
      <c r="D6" s="2"/>
    </row>
    <row r="7" spans="1:5" ht="25.85">
      <c r="A7" s="2" t="s">
        <v>15</v>
      </c>
      <c r="B7" s="63">
        <v>-244.66724299000001</v>
      </c>
      <c r="C7" s="2">
        <f>B7*627.51</f>
        <v>-153531.14164865491</v>
      </c>
      <c r="D7" s="2"/>
    </row>
    <row r="8" spans="1:5" ht="25.85">
      <c r="A8" s="2" t="s">
        <v>16</v>
      </c>
      <c r="B8" s="63">
        <v>-245.15969881999999</v>
      </c>
      <c r="C8" s="2">
        <f>B8*627.51</f>
        <v>-153840.16260653819</v>
      </c>
      <c r="D8" s="2"/>
    </row>
    <row r="9" spans="1:5" ht="25.85">
      <c r="A9" s="2"/>
      <c r="B9" s="2"/>
      <c r="C9" s="2"/>
      <c r="D9" s="2"/>
    </row>
    <row r="10" spans="1:5" ht="25.85">
      <c r="A10" s="2"/>
      <c r="B10" s="2"/>
      <c r="C10" s="2"/>
      <c r="D10" s="2"/>
    </row>
    <row r="11" spans="1:5" ht="25.85">
      <c r="A11" s="2"/>
      <c r="B11" s="2"/>
      <c r="C11" s="2"/>
      <c r="D11" s="2"/>
    </row>
    <row r="12" spans="1:5" ht="25.85">
      <c r="A12" s="2"/>
      <c r="B12" s="2"/>
      <c r="C12" s="2"/>
      <c r="D12" s="2"/>
    </row>
    <row r="13" spans="1:5" ht="25.85">
      <c r="A13" s="1" t="s">
        <v>17</v>
      </c>
      <c r="B13" s="2"/>
      <c r="C13" s="2"/>
      <c r="D13" s="2"/>
    </row>
    <row r="14" spans="1:5" ht="25.85">
      <c r="A14" s="2" t="s">
        <v>18</v>
      </c>
      <c r="B14" s="2"/>
      <c r="C14" s="2"/>
      <c r="D14" s="2"/>
    </row>
    <row r="15" spans="1:5" ht="25.85">
      <c r="A15" s="2">
        <f>C4+C7</f>
        <v>-297286.4328185466</v>
      </c>
      <c r="B15" s="2"/>
      <c r="C15" s="2"/>
      <c r="D15" s="2"/>
    </row>
    <row r="16" spans="1:5" ht="25.85">
      <c r="A16" s="2"/>
      <c r="B16" s="2">
        <f>A19-A15</f>
        <v>-3.729022100684233</v>
      </c>
      <c r="C16" s="2" t="s">
        <v>19</v>
      </c>
      <c r="D16" s="2"/>
    </row>
    <row r="17" spans="1:4" ht="25.85">
      <c r="A17" s="2"/>
      <c r="B17" s="2"/>
      <c r="C17" s="2"/>
      <c r="D17" s="2"/>
    </row>
    <row r="18" spans="1:4" ht="25.85">
      <c r="A18" s="2" t="s">
        <v>20</v>
      </c>
      <c r="B18" s="2"/>
      <c r="C18" s="2"/>
      <c r="D18" s="2"/>
    </row>
    <row r="19" spans="1:4" ht="25.85">
      <c r="A19" s="2">
        <f>C5+C8</f>
        <v>-297290.16184064728</v>
      </c>
      <c r="B19" s="2"/>
      <c r="C19" s="2"/>
      <c r="D19" s="2"/>
    </row>
    <row r="20" spans="1:4" ht="25.85">
      <c r="A20" s="2"/>
      <c r="B20" s="2"/>
      <c r="C20" s="2"/>
      <c r="D20" s="2"/>
    </row>
    <row r="21" spans="1:4" ht="25.85">
      <c r="A21" s="2"/>
      <c r="B21" s="2"/>
      <c r="C21" s="2"/>
      <c r="D21" s="2"/>
    </row>
  </sheetData>
  <pageMargins left="0.75" right="0.75" top="1" bottom="1" header="0.5" footer="0.5"/>
  <pageSetup orientation="landscape" horizontalDpi="4294967292" verticalDpi="4294967292" r:id="rId1"/>
  <colBreaks count="1" manualBreakCount="1">
    <brk id="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Salt Bridges</vt:lpstr>
      <vt:lpstr>Salt Bridge Functional 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Ryan</dc:creator>
  <cp:lastModifiedBy>jstewart</cp:lastModifiedBy>
  <dcterms:created xsi:type="dcterms:W3CDTF">2014-12-09T21:07:56Z</dcterms:created>
  <dcterms:modified xsi:type="dcterms:W3CDTF">2016-03-17T14:08:05Z</dcterms:modified>
</cp:coreProperties>
</file>