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ab\OneDrive\デスクトップ\lammps_metal\smatb\Rose_function_old_code\"/>
    </mc:Choice>
  </mc:AlternateContent>
  <xr:revisionPtr revIDLastSave="0" documentId="13_ncr:1_{97E4CF96-0E95-4010-AED2-A7F23F777C5A}" xr6:coauthVersionLast="47" xr6:coauthVersionMax="47" xr10:uidLastSave="{00000000-0000-0000-0000-000000000000}"/>
  <bookViews>
    <workbookView xWindow="1215" yWindow="510" windowWidth="22440" windowHeight="14895" xr2:uid="{B1CE91EC-0DE3-4F38-BC70-60547E21D489}"/>
  </bookViews>
  <sheets>
    <sheet name="fit_5NN_FCC" sheetId="11" r:id="rId1"/>
    <sheet name="fit_5NN_BCC" sheetId="10" r:id="rId2"/>
    <sheet name="fit_5NN_HCP" sheetId="5" r:id="rId3"/>
    <sheet name="table" sheetId="3" r:id="rId4"/>
  </sheets>
  <definedNames>
    <definedName name="solver_adj" localSheetId="1" hidden="1">fit_5NN_BCC!$O$4:$O$7</definedName>
    <definedName name="solver_adj" localSheetId="0" hidden="1">fit_5NN_FCC!$O$5:$O$7</definedName>
    <definedName name="solver_adj" localSheetId="2" hidden="1">fit_5NN_HCP!$O$5:$O$7</definedName>
    <definedName name="solver_cvg" localSheetId="1" hidden="1">0.0001</definedName>
    <definedName name="solver_cvg" localSheetId="0" hidden="1">0.0001</definedName>
    <definedName name="solver_cvg" localSheetId="2" hidden="1">0.0001</definedName>
    <definedName name="solver_drv" localSheetId="1" hidden="1">2</definedName>
    <definedName name="solver_drv" localSheetId="0" hidden="1">2</definedName>
    <definedName name="solver_drv" localSheetId="2" hidden="1">2</definedName>
    <definedName name="solver_eng" localSheetId="1" hidden="1">1</definedName>
    <definedName name="solver_eng" localSheetId="0" hidden="1">1</definedName>
    <definedName name="solver_eng" localSheetId="2" hidden="1">1</definedName>
    <definedName name="solver_est" localSheetId="1" hidden="1">1</definedName>
    <definedName name="solver_est" localSheetId="0" hidden="1">1</definedName>
    <definedName name="solver_est" localSheetId="2" hidden="1">1</definedName>
    <definedName name="solver_itr" localSheetId="1" hidden="1">2147483647</definedName>
    <definedName name="solver_itr" localSheetId="0" hidden="1">2147483647</definedName>
    <definedName name="solver_itr" localSheetId="2" hidden="1">2147483647</definedName>
    <definedName name="solver_lhs1" localSheetId="1" hidden="1">fit_5NN_BCC!$O$4</definedName>
    <definedName name="solver_lhs1" localSheetId="0" hidden="1">fit_5NN_FCC!$O$4</definedName>
    <definedName name="solver_lhs1" localSheetId="2" hidden="1">fit_5NN_HCP!$O$4</definedName>
    <definedName name="solver_lhs2" localSheetId="1" hidden="1">fit_5NN_BCC!$O$6</definedName>
    <definedName name="solver_lhs2" localSheetId="0" hidden="1">fit_5NN_FCC!$O$6</definedName>
    <definedName name="solver_lhs2" localSheetId="2" hidden="1">fit_5NN_HCP!$O$6</definedName>
    <definedName name="solver_mip" localSheetId="1" hidden="1">2147483647</definedName>
    <definedName name="solver_mip" localSheetId="0" hidden="1">2147483647</definedName>
    <definedName name="solver_mip" localSheetId="2" hidden="1">2147483647</definedName>
    <definedName name="solver_mni" localSheetId="1" hidden="1">30</definedName>
    <definedName name="solver_mni" localSheetId="0" hidden="1">30</definedName>
    <definedName name="solver_mni" localSheetId="2" hidden="1">30</definedName>
    <definedName name="solver_mrt" localSheetId="1" hidden="1">0.075</definedName>
    <definedName name="solver_mrt" localSheetId="0" hidden="1">0.075</definedName>
    <definedName name="solver_mrt" localSheetId="2" hidden="1">0.075</definedName>
    <definedName name="solver_msl" localSheetId="1" hidden="1">2</definedName>
    <definedName name="solver_msl" localSheetId="0" hidden="1">2</definedName>
    <definedName name="solver_msl" localSheetId="2" hidden="1">2</definedName>
    <definedName name="solver_neg" localSheetId="1" hidden="1">1</definedName>
    <definedName name="solver_neg" localSheetId="0" hidden="1">1</definedName>
    <definedName name="solver_neg" localSheetId="2" hidden="1">1</definedName>
    <definedName name="solver_nod" localSheetId="1" hidden="1">2147483647</definedName>
    <definedName name="solver_nod" localSheetId="0" hidden="1">2147483647</definedName>
    <definedName name="solver_nod" localSheetId="2" hidden="1">2147483647</definedName>
    <definedName name="solver_num" localSheetId="1" hidden="1">0</definedName>
    <definedName name="solver_num" localSheetId="0" hidden="1">0</definedName>
    <definedName name="solver_num" localSheetId="2" hidden="1">0</definedName>
    <definedName name="solver_nwt" localSheetId="1" hidden="1">1</definedName>
    <definedName name="solver_nwt" localSheetId="0" hidden="1">1</definedName>
    <definedName name="solver_nwt" localSheetId="2" hidden="1">1</definedName>
    <definedName name="solver_opt" localSheetId="1" hidden="1">fit_5NN_BCC!$P$19</definedName>
    <definedName name="solver_opt" localSheetId="0" hidden="1">fit_5NN_FCC!$P$19</definedName>
    <definedName name="solver_opt" localSheetId="2" hidden="1">fit_5NN_HCP!$P$19</definedName>
    <definedName name="solver_pre" localSheetId="1" hidden="1">0.000001</definedName>
    <definedName name="solver_pre" localSheetId="0" hidden="1">0.000001</definedName>
    <definedName name="solver_pre" localSheetId="2" hidden="1">0.000001</definedName>
    <definedName name="solver_rbv" localSheetId="1" hidden="1">2</definedName>
    <definedName name="solver_rbv" localSheetId="0" hidden="1">2</definedName>
    <definedName name="solver_rbv" localSheetId="2" hidden="1">2</definedName>
    <definedName name="solver_rel1" localSheetId="1" hidden="1">3</definedName>
    <definedName name="solver_rel1" localSheetId="0" hidden="1">3</definedName>
    <definedName name="solver_rel1" localSheetId="2" hidden="1">3</definedName>
    <definedName name="solver_rel2" localSheetId="1" hidden="1">1</definedName>
    <definedName name="solver_rel2" localSheetId="0" hidden="1">1</definedName>
    <definedName name="solver_rel2" localSheetId="2" hidden="1">1</definedName>
    <definedName name="solver_rhs1" localSheetId="1" hidden="1">10</definedName>
    <definedName name="solver_rhs1" localSheetId="0" hidden="1">10</definedName>
    <definedName name="solver_rhs1" localSheetId="2" hidden="1">10</definedName>
    <definedName name="solver_rhs2" localSheetId="1" hidden="1">0.4</definedName>
    <definedName name="solver_rhs2" localSheetId="0" hidden="1">0.4</definedName>
    <definedName name="solver_rhs2" localSheetId="2" hidden="1">0.4</definedName>
    <definedName name="solver_rlx" localSheetId="1" hidden="1">2</definedName>
    <definedName name="solver_rlx" localSheetId="0" hidden="1">2</definedName>
    <definedName name="solver_rlx" localSheetId="2" hidden="1">2</definedName>
    <definedName name="solver_rsd" localSheetId="1" hidden="1">0</definedName>
    <definedName name="solver_rsd" localSheetId="0" hidden="1">0</definedName>
    <definedName name="solver_rsd" localSheetId="2" hidden="1">0</definedName>
    <definedName name="solver_scl" localSheetId="1" hidden="1">2</definedName>
    <definedName name="solver_scl" localSheetId="0" hidden="1">2</definedName>
    <definedName name="solver_scl" localSheetId="2" hidden="1">2</definedName>
    <definedName name="solver_sho" localSheetId="1" hidden="1">2</definedName>
    <definedName name="solver_sho" localSheetId="0" hidden="1">2</definedName>
    <definedName name="solver_sho" localSheetId="2" hidden="1">2</definedName>
    <definedName name="solver_ssz" localSheetId="1" hidden="1">100</definedName>
    <definedName name="solver_ssz" localSheetId="0" hidden="1">100</definedName>
    <definedName name="solver_ssz" localSheetId="2" hidden="1">100</definedName>
    <definedName name="solver_tim" localSheetId="1" hidden="1">2147483647</definedName>
    <definedName name="solver_tim" localSheetId="0" hidden="1">2147483647</definedName>
    <definedName name="solver_tim" localSheetId="2" hidden="1">2147483647</definedName>
    <definedName name="solver_tol" localSheetId="1" hidden="1">0.01</definedName>
    <definedName name="solver_tol" localSheetId="0" hidden="1">0.01</definedName>
    <definedName name="solver_tol" localSheetId="2" hidden="1">0.01</definedName>
    <definedName name="solver_typ" localSheetId="1" hidden="1">2</definedName>
    <definedName name="solver_typ" localSheetId="0" hidden="1">2</definedName>
    <definedName name="solver_typ" localSheetId="2" hidden="1">2</definedName>
    <definedName name="solver_val" localSheetId="1" hidden="1">0</definedName>
    <definedName name="solver_val" localSheetId="0" hidden="1">0</definedName>
    <definedName name="solver_val" localSheetId="2" hidden="1">0</definedName>
    <definedName name="solver_ver" localSheetId="1" hidden="1">3</definedName>
    <definedName name="solver_ver" localSheetId="0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0" i="11" l="1"/>
  <c r="M20" i="11"/>
  <c r="K21" i="11"/>
  <c r="M21" i="11"/>
  <c r="K22" i="11"/>
  <c r="M22" i="11"/>
  <c r="K23" i="11"/>
  <c r="M23" i="11"/>
  <c r="K24" i="11"/>
  <c r="M24" i="11"/>
  <c r="K25" i="11"/>
  <c r="M25" i="11"/>
  <c r="K26" i="11"/>
  <c r="M26" i="11"/>
  <c r="K27" i="11"/>
  <c r="M27" i="11"/>
  <c r="K28" i="11"/>
  <c r="M28" i="11"/>
  <c r="K29" i="11"/>
  <c r="M29" i="11"/>
  <c r="K30" i="11"/>
  <c r="M30" i="11"/>
  <c r="K31" i="11"/>
  <c r="M31" i="11"/>
  <c r="K32" i="11"/>
  <c r="M32" i="11"/>
  <c r="K33" i="11"/>
  <c r="M33" i="11"/>
  <c r="K34" i="11"/>
  <c r="M34" i="11"/>
  <c r="K35" i="11"/>
  <c r="M35" i="11"/>
  <c r="K36" i="11"/>
  <c r="M36" i="11"/>
  <c r="K37" i="11"/>
  <c r="M37" i="11"/>
  <c r="K38" i="11"/>
  <c r="M38" i="11"/>
  <c r="K39" i="11"/>
  <c r="M39" i="11"/>
  <c r="K40" i="11"/>
  <c r="M40" i="11"/>
  <c r="K41" i="11"/>
  <c r="M41" i="11"/>
  <c r="K42" i="11"/>
  <c r="M42" i="11"/>
  <c r="K43" i="11"/>
  <c r="M43" i="11"/>
  <c r="K44" i="11"/>
  <c r="M44" i="11"/>
  <c r="K45" i="11"/>
  <c r="M45" i="11"/>
  <c r="K46" i="11"/>
  <c r="M46" i="11"/>
  <c r="K47" i="11"/>
  <c r="M47" i="11"/>
  <c r="K48" i="11"/>
  <c r="M48" i="11"/>
  <c r="K49" i="11"/>
  <c r="M49" i="11"/>
  <c r="K50" i="11"/>
  <c r="M50" i="11"/>
  <c r="K51" i="11"/>
  <c r="M51" i="11"/>
  <c r="K52" i="11"/>
  <c r="M52" i="11"/>
  <c r="K53" i="11"/>
  <c r="M53" i="11"/>
  <c r="K54" i="11"/>
  <c r="M54" i="11"/>
  <c r="K55" i="11"/>
  <c r="M55" i="11"/>
  <c r="K56" i="11"/>
  <c r="M56" i="11"/>
  <c r="K57" i="11"/>
  <c r="M57" i="11"/>
  <c r="K58" i="11"/>
  <c r="M58" i="11"/>
  <c r="K59" i="11"/>
  <c r="M59" i="11"/>
  <c r="K60" i="11"/>
  <c r="M60" i="11"/>
  <c r="K61" i="11"/>
  <c r="M61" i="11"/>
  <c r="K62" i="11"/>
  <c r="M62" i="11"/>
  <c r="K63" i="11"/>
  <c r="M63" i="11"/>
  <c r="K64" i="11"/>
  <c r="M64" i="11"/>
  <c r="K65" i="11"/>
  <c r="M65" i="11"/>
  <c r="K66" i="11"/>
  <c r="M66" i="11"/>
  <c r="K67" i="11"/>
  <c r="M67" i="11"/>
  <c r="K68" i="11"/>
  <c r="M68" i="11"/>
  <c r="K69" i="11"/>
  <c r="M69" i="11"/>
  <c r="K70" i="11"/>
  <c r="M70" i="11"/>
  <c r="K71" i="11"/>
  <c r="M71" i="11"/>
  <c r="K72" i="11"/>
  <c r="M72" i="11"/>
  <c r="K73" i="11"/>
  <c r="M73" i="11"/>
  <c r="K74" i="11"/>
  <c r="M74" i="11"/>
  <c r="K75" i="11"/>
  <c r="M75" i="11"/>
  <c r="K76" i="11"/>
  <c r="M76" i="11"/>
  <c r="K77" i="11"/>
  <c r="M77" i="11"/>
  <c r="K78" i="11"/>
  <c r="M78" i="11"/>
  <c r="K79" i="11"/>
  <c r="M79" i="11"/>
  <c r="K80" i="11"/>
  <c r="M80" i="11"/>
  <c r="K81" i="11"/>
  <c r="M81" i="11"/>
  <c r="K82" i="11"/>
  <c r="M82" i="11"/>
  <c r="K83" i="11"/>
  <c r="M83" i="11"/>
  <c r="K84" i="11"/>
  <c r="M84" i="11"/>
  <c r="K85" i="11"/>
  <c r="M85" i="11"/>
  <c r="K86" i="11"/>
  <c r="M86" i="11"/>
  <c r="K87" i="11"/>
  <c r="M87" i="11"/>
  <c r="K88" i="11"/>
  <c r="M88" i="11"/>
  <c r="K89" i="11"/>
  <c r="M89" i="11"/>
  <c r="K90" i="11"/>
  <c r="M90" i="11"/>
  <c r="K91" i="11"/>
  <c r="M91" i="11"/>
  <c r="K92" i="11"/>
  <c r="M92" i="11"/>
  <c r="K93" i="11"/>
  <c r="M93" i="11"/>
  <c r="K94" i="11"/>
  <c r="M94" i="11"/>
  <c r="K95" i="11"/>
  <c r="M95" i="11"/>
  <c r="K96" i="11"/>
  <c r="M96" i="11"/>
  <c r="K97" i="11"/>
  <c r="M97" i="11"/>
  <c r="K98" i="11"/>
  <c r="M98" i="11"/>
  <c r="K99" i="11"/>
  <c r="M99" i="11"/>
  <c r="K100" i="11"/>
  <c r="M100" i="11"/>
  <c r="K101" i="11"/>
  <c r="M101" i="11"/>
  <c r="K102" i="11"/>
  <c r="M102" i="11"/>
  <c r="K103" i="11"/>
  <c r="M103" i="11"/>
  <c r="K104" i="11"/>
  <c r="M104" i="11"/>
  <c r="K105" i="11"/>
  <c r="M105" i="11"/>
  <c r="K106" i="11"/>
  <c r="M106" i="11"/>
  <c r="K107" i="11"/>
  <c r="M107" i="11"/>
  <c r="K108" i="11"/>
  <c r="M108" i="11"/>
  <c r="K109" i="11"/>
  <c r="M109" i="11"/>
  <c r="K110" i="11"/>
  <c r="M110" i="11"/>
  <c r="K111" i="11"/>
  <c r="M111" i="11"/>
  <c r="K112" i="11"/>
  <c r="M112" i="11"/>
  <c r="K113" i="11"/>
  <c r="M113" i="11"/>
  <c r="K114" i="11"/>
  <c r="M114" i="11"/>
  <c r="K115" i="11"/>
  <c r="M115" i="11"/>
  <c r="K116" i="11"/>
  <c r="M116" i="11"/>
  <c r="K117" i="11"/>
  <c r="M117" i="11"/>
  <c r="K118" i="11"/>
  <c r="M118" i="11"/>
  <c r="K119" i="11"/>
  <c r="M119" i="11"/>
  <c r="K120" i="11"/>
  <c r="M120" i="11"/>
  <c r="K121" i="11"/>
  <c r="M121" i="11"/>
  <c r="K122" i="11"/>
  <c r="M122" i="11"/>
  <c r="K123" i="11"/>
  <c r="M123" i="11"/>
  <c r="K124" i="11"/>
  <c r="M124" i="11"/>
  <c r="K125" i="11"/>
  <c r="M125" i="11"/>
  <c r="K126" i="11"/>
  <c r="M126" i="11"/>
  <c r="K127" i="11"/>
  <c r="M127" i="11"/>
  <c r="K128" i="11"/>
  <c r="M128" i="11"/>
  <c r="K129" i="11"/>
  <c r="M129" i="11"/>
  <c r="K130" i="11"/>
  <c r="M130" i="11"/>
  <c r="K131" i="11"/>
  <c r="M131" i="11"/>
  <c r="K132" i="11"/>
  <c r="M132" i="11"/>
  <c r="K133" i="11"/>
  <c r="M133" i="11"/>
  <c r="K134" i="11"/>
  <c r="M134" i="11"/>
  <c r="K135" i="11"/>
  <c r="M135" i="11"/>
  <c r="K136" i="11"/>
  <c r="M136" i="11"/>
  <c r="K137" i="11"/>
  <c r="M137" i="11"/>
  <c r="K138" i="11"/>
  <c r="M138" i="11"/>
  <c r="K139" i="11"/>
  <c r="M139" i="11"/>
  <c r="K140" i="11"/>
  <c r="M140" i="11"/>
  <c r="K141" i="11"/>
  <c r="M141" i="11"/>
  <c r="K142" i="11"/>
  <c r="M142" i="11"/>
  <c r="K143" i="11"/>
  <c r="M143" i="11"/>
  <c r="K144" i="11"/>
  <c r="M144" i="11"/>
  <c r="K145" i="11"/>
  <c r="M145" i="11"/>
  <c r="K146" i="11"/>
  <c r="M146" i="11"/>
  <c r="K147" i="11"/>
  <c r="M147" i="11"/>
  <c r="K148" i="11"/>
  <c r="M148" i="11"/>
  <c r="K149" i="11"/>
  <c r="M149" i="11"/>
  <c r="K150" i="11"/>
  <c r="M150" i="11"/>
  <c r="K151" i="11"/>
  <c r="M151" i="11"/>
  <c r="K152" i="11"/>
  <c r="M152" i="11"/>
  <c r="K153" i="11"/>
  <c r="M153" i="11"/>
  <c r="K154" i="11"/>
  <c r="M154" i="11"/>
  <c r="K155" i="11"/>
  <c r="M155" i="11"/>
  <c r="K156" i="11"/>
  <c r="M156" i="11"/>
  <c r="K157" i="11"/>
  <c r="M157" i="11"/>
  <c r="K158" i="11"/>
  <c r="M158" i="11"/>
  <c r="K159" i="11"/>
  <c r="M159" i="11"/>
  <c r="K160" i="11"/>
  <c r="M160" i="11"/>
  <c r="K161" i="11"/>
  <c r="M161" i="11"/>
  <c r="K162" i="11"/>
  <c r="M162" i="11"/>
  <c r="K163" i="11"/>
  <c r="M163" i="11"/>
  <c r="K164" i="11"/>
  <c r="M164" i="11"/>
  <c r="K165" i="11"/>
  <c r="M165" i="11"/>
  <c r="K166" i="11"/>
  <c r="M166" i="11"/>
  <c r="K167" i="11"/>
  <c r="M167" i="11"/>
  <c r="K168" i="11"/>
  <c r="M168" i="11"/>
  <c r="K169" i="11"/>
  <c r="M169" i="11"/>
  <c r="K170" i="11"/>
  <c r="M170" i="11"/>
  <c r="K171" i="11"/>
  <c r="M171" i="11"/>
  <c r="K172" i="11"/>
  <c r="M172" i="11"/>
  <c r="K173" i="11"/>
  <c r="M173" i="11"/>
  <c r="K174" i="11"/>
  <c r="M174" i="11"/>
  <c r="K175" i="11"/>
  <c r="M175" i="11"/>
  <c r="K176" i="11"/>
  <c r="M176" i="11"/>
  <c r="K177" i="11"/>
  <c r="M177" i="11"/>
  <c r="K178" i="11"/>
  <c r="M178" i="11"/>
  <c r="K179" i="11"/>
  <c r="M179" i="11"/>
  <c r="K180" i="11"/>
  <c r="M180" i="11"/>
  <c r="K181" i="11"/>
  <c r="M181" i="11"/>
  <c r="K182" i="11"/>
  <c r="M182" i="11"/>
  <c r="K183" i="11"/>
  <c r="M183" i="11"/>
  <c r="K184" i="11"/>
  <c r="M184" i="11"/>
  <c r="K185" i="11"/>
  <c r="M185" i="11"/>
  <c r="K186" i="11"/>
  <c r="M186" i="11"/>
  <c r="K187" i="11"/>
  <c r="M187" i="11"/>
  <c r="K188" i="11"/>
  <c r="M188" i="11"/>
  <c r="K189" i="11"/>
  <c r="M189" i="11"/>
  <c r="K190" i="11"/>
  <c r="M190" i="11"/>
  <c r="K191" i="11"/>
  <c r="M191" i="11"/>
  <c r="K192" i="11"/>
  <c r="M192" i="11"/>
  <c r="K193" i="11"/>
  <c r="M193" i="11"/>
  <c r="K194" i="11"/>
  <c r="M194" i="11"/>
  <c r="K195" i="11"/>
  <c r="M195" i="11"/>
  <c r="K196" i="11"/>
  <c r="M196" i="11"/>
  <c r="K197" i="11"/>
  <c r="M197" i="11"/>
  <c r="K198" i="11"/>
  <c r="M198" i="11"/>
  <c r="K199" i="11"/>
  <c r="M199" i="11"/>
  <c r="K200" i="11"/>
  <c r="M200" i="11"/>
  <c r="K201" i="11"/>
  <c r="M201" i="11"/>
  <c r="K202" i="11"/>
  <c r="M202" i="11"/>
  <c r="K203" i="11"/>
  <c r="M203" i="11"/>
  <c r="K204" i="11"/>
  <c r="M204" i="11"/>
  <c r="K205" i="11"/>
  <c r="M205" i="11"/>
  <c r="K206" i="11"/>
  <c r="M206" i="11"/>
  <c r="K207" i="11"/>
  <c r="M207" i="11"/>
  <c r="K208" i="11"/>
  <c r="M208" i="11"/>
  <c r="K209" i="11"/>
  <c r="M209" i="11"/>
  <c r="K210" i="11"/>
  <c r="M210" i="11"/>
  <c r="K211" i="11"/>
  <c r="M211" i="11"/>
  <c r="K212" i="11"/>
  <c r="M212" i="11"/>
  <c r="K213" i="11"/>
  <c r="M213" i="11"/>
  <c r="K214" i="11"/>
  <c r="M214" i="11"/>
  <c r="K215" i="11"/>
  <c r="M215" i="11"/>
  <c r="K216" i="11"/>
  <c r="M216" i="11"/>
  <c r="K217" i="11"/>
  <c r="M217" i="11"/>
  <c r="K218" i="11"/>
  <c r="M218" i="11"/>
  <c r="K219" i="11"/>
  <c r="M219" i="11"/>
  <c r="K220" i="11"/>
  <c r="M220" i="11"/>
  <c r="K221" i="11"/>
  <c r="M221" i="11"/>
  <c r="K222" i="11"/>
  <c r="M222" i="11"/>
  <c r="K223" i="11"/>
  <c r="M223" i="11"/>
  <c r="K224" i="11"/>
  <c r="M224" i="11"/>
  <c r="K225" i="11"/>
  <c r="M225" i="11"/>
  <c r="K226" i="11"/>
  <c r="M226" i="11"/>
  <c r="K227" i="11"/>
  <c r="M227" i="11"/>
  <c r="K228" i="11"/>
  <c r="M228" i="11"/>
  <c r="K229" i="11"/>
  <c r="M229" i="11"/>
  <c r="K230" i="11"/>
  <c r="M230" i="11"/>
  <c r="K231" i="11"/>
  <c r="M231" i="11"/>
  <c r="K232" i="11"/>
  <c r="M232" i="11"/>
  <c r="K233" i="11"/>
  <c r="M233" i="11"/>
  <c r="K234" i="11"/>
  <c r="M234" i="11"/>
  <c r="K235" i="11"/>
  <c r="M235" i="11"/>
  <c r="K236" i="11"/>
  <c r="M236" i="11"/>
  <c r="K237" i="11"/>
  <c r="M237" i="11"/>
  <c r="K238" i="11"/>
  <c r="M238" i="11"/>
  <c r="K239" i="11"/>
  <c r="M239" i="11"/>
  <c r="K240" i="11"/>
  <c r="M240" i="11"/>
  <c r="K241" i="11"/>
  <c r="M241" i="11"/>
  <c r="K242" i="11"/>
  <c r="M242" i="11"/>
  <c r="K243" i="11"/>
  <c r="M243" i="11"/>
  <c r="K244" i="11"/>
  <c r="M244" i="11"/>
  <c r="K245" i="11"/>
  <c r="M245" i="11"/>
  <c r="K246" i="11"/>
  <c r="M246" i="11"/>
  <c r="K247" i="11"/>
  <c r="M247" i="11"/>
  <c r="K248" i="11"/>
  <c r="M248" i="11"/>
  <c r="K249" i="11"/>
  <c r="M249" i="11"/>
  <c r="K250" i="11"/>
  <c r="M250" i="11"/>
  <c r="K251" i="11"/>
  <c r="M251" i="11"/>
  <c r="K252" i="11"/>
  <c r="M252" i="11"/>
  <c r="K253" i="11"/>
  <c r="M253" i="11"/>
  <c r="K254" i="11"/>
  <c r="M254" i="11"/>
  <c r="K255" i="11"/>
  <c r="M255" i="11"/>
  <c r="K256" i="11"/>
  <c r="M256" i="11"/>
  <c r="K257" i="11"/>
  <c r="M257" i="11"/>
  <c r="K258" i="11"/>
  <c r="M258" i="11"/>
  <c r="K259" i="11"/>
  <c r="M259" i="11"/>
  <c r="K260" i="11"/>
  <c r="M260" i="11"/>
  <c r="K261" i="11"/>
  <c r="M261" i="11"/>
  <c r="K262" i="11"/>
  <c r="M262" i="11"/>
  <c r="K263" i="11"/>
  <c r="M263" i="11"/>
  <c r="K264" i="11"/>
  <c r="M264" i="11"/>
  <c r="K265" i="11"/>
  <c r="M265" i="11"/>
  <c r="K266" i="11"/>
  <c r="M266" i="11"/>
  <c r="K267" i="11"/>
  <c r="M267" i="11"/>
  <c r="K268" i="11"/>
  <c r="M268" i="11"/>
  <c r="K269" i="11"/>
  <c r="M269" i="11"/>
  <c r="K270" i="11"/>
  <c r="M270" i="11"/>
  <c r="K271" i="11"/>
  <c r="M271" i="11"/>
  <c r="K272" i="11"/>
  <c r="M272" i="11"/>
  <c r="K273" i="11"/>
  <c r="M273" i="11"/>
  <c r="K274" i="11"/>
  <c r="M274" i="11"/>
  <c r="K275" i="11"/>
  <c r="M275" i="11"/>
  <c r="K276" i="11"/>
  <c r="M276" i="11"/>
  <c r="K277" i="11"/>
  <c r="M277" i="11"/>
  <c r="K278" i="11"/>
  <c r="M278" i="11"/>
  <c r="K279" i="11"/>
  <c r="M279" i="11"/>
  <c r="K280" i="11"/>
  <c r="M280" i="11"/>
  <c r="K281" i="11"/>
  <c r="M281" i="11"/>
  <c r="K282" i="11"/>
  <c r="M282" i="11"/>
  <c r="K283" i="11"/>
  <c r="M283" i="11"/>
  <c r="K284" i="11"/>
  <c r="M284" i="11"/>
  <c r="K285" i="11"/>
  <c r="M285" i="11"/>
  <c r="K286" i="11"/>
  <c r="M286" i="11"/>
  <c r="K287" i="11"/>
  <c r="M287" i="11"/>
  <c r="K288" i="11"/>
  <c r="M288" i="11"/>
  <c r="K289" i="11"/>
  <c r="M289" i="11"/>
  <c r="K290" i="11"/>
  <c r="M290" i="11"/>
  <c r="K291" i="11"/>
  <c r="M291" i="11"/>
  <c r="K292" i="11"/>
  <c r="M292" i="11"/>
  <c r="K293" i="11"/>
  <c r="M293" i="11"/>
  <c r="K294" i="11"/>
  <c r="M294" i="11"/>
  <c r="K295" i="11"/>
  <c r="M295" i="11"/>
  <c r="K296" i="11"/>
  <c r="M296" i="11"/>
  <c r="K297" i="11"/>
  <c r="M297" i="11"/>
  <c r="K298" i="11"/>
  <c r="M298" i="11"/>
  <c r="K299" i="11"/>
  <c r="M299" i="11"/>
  <c r="K300" i="11"/>
  <c r="M300" i="11"/>
  <c r="K301" i="11"/>
  <c r="M301" i="11"/>
  <c r="K302" i="11"/>
  <c r="M302" i="11"/>
  <c r="K303" i="11"/>
  <c r="M303" i="11"/>
  <c r="K304" i="11"/>
  <c r="M304" i="11"/>
  <c r="K305" i="11"/>
  <c r="M305" i="11"/>
  <c r="K306" i="11"/>
  <c r="M306" i="11"/>
  <c r="K307" i="11"/>
  <c r="M307" i="11"/>
  <c r="K308" i="11"/>
  <c r="M308" i="11"/>
  <c r="K309" i="11"/>
  <c r="M309" i="11"/>
  <c r="K310" i="11"/>
  <c r="M310" i="11"/>
  <c r="K311" i="11"/>
  <c r="M311" i="11"/>
  <c r="K312" i="11"/>
  <c r="M312" i="11"/>
  <c r="K313" i="11"/>
  <c r="M313" i="11"/>
  <c r="K314" i="11"/>
  <c r="M314" i="11"/>
  <c r="K315" i="11"/>
  <c r="M315" i="11"/>
  <c r="K316" i="11"/>
  <c r="M316" i="11"/>
  <c r="K317" i="11"/>
  <c r="M317" i="11"/>
  <c r="K318" i="11"/>
  <c r="M318" i="11"/>
  <c r="K319" i="11"/>
  <c r="M319" i="11"/>
  <c r="K320" i="11"/>
  <c r="M320" i="11"/>
  <c r="K321" i="11"/>
  <c r="M321" i="11"/>
  <c r="K322" i="11"/>
  <c r="M322" i="11"/>
  <c r="K323" i="11"/>
  <c r="M323" i="11"/>
  <c r="K324" i="11"/>
  <c r="M324" i="11"/>
  <c r="K325" i="11"/>
  <c r="M325" i="11"/>
  <c r="K326" i="11"/>
  <c r="M326" i="11"/>
  <c r="K327" i="11"/>
  <c r="M327" i="11"/>
  <c r="K328" i="11"/>
  <c r="M328" i="11"/>
  <c r="K329" i="11"/>
  <c r="M329" i="11"/>
  <c r="K330" i="11"/>
  <c r="M330" i="11"/>
  <c r="K331" i="11"/>
  <c r="M331" i="11"/>
  <c r="K332" i="11"/>
  <c r="M332" i="11"/>
  <c r="K333" i="11"/>
  <c r="M333" i="11"/>
  <c r="K334" i="11"/>
  <c r="M334" i="11"/>
  <c r="K335" i="11"/>
  <c r="M335" i="11"/>
  <c r="K336" i="11"/>
  <c r="M336" i="11"/>
  <c r="K337" i="11"/>
  <c r="M337" i="11"/>
  <c r="K338" i="11"/>
  <c r="M338" i="11"/>
  <c r="K339" i="11"/>
  <c r="M339" i="11"/>
  <c r="K340" i="11"/>
  <c r="M340" i="11"/>
  <c r="K341" i="11"/>
  <c r="M341" i="11"/>
  <c r="K342" i="11"/>
  <c r="M342" i="11"/>
  <c r="K343" i="11"/>
  <c r="M343" i="11"/>
  <c r="K344" i="11"/>
  <c r="M344" i="11"/>
  <c r="K345" i="11"/>
  <c r="M345" i="11"/>
  <c r="K346" i="11"/>
  <c r="M346" i="11"/>
  <c r="K347" i="11"/>
  <c r="M347" i="11"/>
  <c r="K348" i="11"/>
  <c r="M348" i="11"/>
  <c r="K349" i="11"/>
  <c r="M349" i="11"/>
  <c r="K350" i="11"/>
  <c r="M350" i="11"/>
  <c r="K351" i="11"/>
  <c r="M351" i="11"/>
  <c r="K352" i="11"/>
  <c r="M352" i="11"/>
  <c r="K353" i="11"/>
  <c r="M353" i="11"/>
  <c r="K354" i="11"/>
  <c r="M354" i="11"/>
  <c r="K355" i="11"/>
  <c r="M355" i="11"/>
  <c r="K356" i="11"/>
  <c r="M356" i="11"/>
  <c r="K357" i="11"/>
  <c r="M357" i="11"/>
  <c r="K358" i="11"/>
  <c r="M358" i="11"/>
  <c r="K359" i="11"/>
  <c r="M359" i="11"/>
  <c r="K360" i="11"/>
  <c r="M360" i="11"/>
  <c r="K361" i="11"/>
  <c r="M361" i="11"/>
  <c r="K362" i="11"/>
  <c r="M362" i="11"/>
  <c r="K363" i="11"/>
  <c r="M363" i="11"/>
  <c r="K364" i="11"/>
  <c r="M364" i="11"/>
  <c r="K365" i="11"/>
  <c r="M365" i="11"/>
  <c r="K366" i="11"/>
  <c r="M366" i="11"/>
  <c r="K367" i="11"/>
  <c r="M367" i="11"/>
  <c r="K368" i="11"/>
  <c r="M368" i="11"/>
  <c r="K369" i="11"/>
  <c r="M369" i="11"/>
  <c r="K370" i="11"/>
  <c r="M370" i="11"/>
  <c r="K371" i="11"/>
  <c r="M371" i="11"/>
  <c r="K372" i="11"/>
  <c r="M372" i="11"/>
  <c r="K373" i="11"/>
  <c r="M373" i="11"/>
  <c r="K374" i="11"/>
  <c r="M374" i="11"/>
  <c r="K375" i="11"/>
  <c r="M375" i="11"/>
  <c r="K376" i="11"/>
  <c r="M376" i="11"/>
  <c r="K377" i="11"/>
  <c r="M377" i="11"/>
  <c r="K378" i="11"/>
  <c r="M378" i="11"/>
  <c r="K379" i="11"/>
  <c r="M379" i="11"/>
  <c r="K380" i="11"/>
  <c r="M380" i="11"/>
  <c r="K381" i="11"/>
  <c r="M381" i="11"/>
  <c r="K382" i="11"/>
  <c r="M382" i="11"/>
  <c r="K383" i="11"/>
  <c r="M383" i="11"/>
  <c r="K384" i="11"/>
  <c r="M384" i="11"/>
  <c r="K385" i="11"/>
  <c r="M385" i="11"/>
  <c r="K386" i="11"/>
  <c r="M386" i="11"/>
  <c r="K387" i="11"/>
  <c r="M387" i="11"/>
  <c r="K388" i="11"/>
  <c r="M388" i="11"/>
  <c r="K389" i="11"/>
  <c r="M389" i="11"/>
  <c r="K390" i="11"/>
  <c r="M390" i="11"/>
  <c r="K391" i="11"/>
  <c r="M391" i="11"/>
  <c r="K392" i="11"/>
  <c r="M392" i="11"/>
  <c r="K393" i="11"/>
  <c r="M393" i="11"/>
  <c r="K394" i="11"/>
  <c r="M394" i="11"/>
  <c r="K395" i="11"/>
  <c r="M395" i="11"/>
  <c r="K396" i="11"/>
  <c r="M396" i="11"/>
  <c r="K397" i="11"/>
  <c r="M397" i="11"/>
  <c r="K398" i="11"/>
  <c r="M398" i="11"/>
  <c r="K399" i="11"/>
  <c r="M399" i="11"/>
  <c r="K400" i="11"/>
  <c r="M400" i="11"/>
  <c r="K401" i="11"/>
  <c r="M401" i="11"/>
  <c r="K402" i="11"/>
  <c r="M402" i="11"/>
  <c r="K403" i="11"/>
  <c r="M403" i="11"/>
  <c r="K404" i="11"/>
  <c r="M404" i="11"/>
  <c r="K405" i="11"/>
  <c r="M405" i="11"/>
  <c r="K406" i="11"/>
  <c r="M406" i="11"/>
  <c r="K407" i="11"/>
  <c r="M407" i="11"/>
  <c r="K408" i="11"/>
  <c r="M408" i="11"/>
  <c r="K409" i="11"/>
  <c r="M409" i="11"/>
  <c r="K410" i="11"/>
  <c r="M410" i="11"/>
  <c r="K411" i="11"/>
  <c r="M411" i="11"/>
  <c r="K412" i="11"/>
  <c r="M412" i="11"/>
  <c r="K413" i="11"/>
  <c r="M413" i="11"/>
  <c r="K414" i="11"/>
  <c r="M414" i="11"/>
  <c r="K415" i="11"/>
  <c r="M415" i="11"/>
  <c r="K416" i="11"/>
  <c r="M416" i="11"/>
  <c r="K417" i="11"/>
  <c r="M417" i="11"/>
  <c r="K418" i="11"/>
  <c r="M418" i="11"/>
  <c r="K419" i="11"/>
  <c r="M419" i="11"/>
  <c r="K420" i="11"/>
  <c r="M420" i="11"/>
  <c r="K421" i="11"/>
  <c r="M421" i="11"/>
  <c r="K422" i="11"/>
  <c r="M422" i="11"/>
  <c r="K423" i="11"/>
  <c r="M423" i="11"/>
  <c r="K424" i="11"/>
  <c r="M424" i="11"/>
  <c r="K425" i="11"/>
  <c r="M425" i="11"/>
  <c r="K426" i="11"/>
  <c r="M426" i="11"/>
  <c r="K427" i="11"/>
  <c r="M427" i="11"/>
  <c r="K428" i="11"/>
  <c r="M428" i="11"/>
  <c r="K429" i="11"/>
  <c r="M429" i="11"/>
  <c r="K430" i="11"/>
  <c r="M430" i="11"/>
  <c r="K431" i="11"/>
  <c r="M431" i="11"/>
  <c r="K432" i="11"/>
  <c r="M432" i="11"/>
  <c r="K433" i="11"/>
  <c r="M433" i="11"/>
  <c r="K434" i="11"/>
  <c r="M434" i="11"/>
  <c r="K435" i="11"/>
  <c r="M435" i="11"/>
  <c r="K436" i="11"/>
  <c r="M436" i="11"/>
  <c r="K437" i="11"/>
  <c r="M437" i="11"/>
  <c r="K438" i="11"/>
  <c r="M438" i="11"/>
  <c r="K439" i="11"/>
  <c r="M439" i="11"/>
  <c r="K440" i="11"/>
  <c r="M440" i="11"/>
  <c r="K441" i="11"/>
  <c r="M441" i="11"/>
  <c r="K442" i="11"/>
  <c r="M442" i="11"/>
  <c r="K443" i="11"/>
  <c r="M443" i="11"/>
  <c r="K444" i="11"/>
  <c r="M444" i="11"/>
  <c r="K445" i="11"/>
  <c r="M445" i="11"/>
  <c r="K446" i="11"/>
  <c r="M446" i="11"/>
  <c r="K447" i="11"/>
  <c r="M447" i="11"/>
  <c r="K448" i="11"/>
  <c r="M448" i="11"/>
  <c r="K449" i="11"/>
  <c r="M449" i="11"/>
  <c r="K450" i="11"/>
  <c r="M450" i="11"/>
  <c r="K451" i="11"/>
  <c r="M451" i="11"/>
  <c r="K452" i="11"/>
  <c r="M452" i="11"/>
  <c r="K453" i="11"/>
  <c r="M453" i="11"/>
  <c r="K454" i="11"/>
  <c r="M454" i="11"/>
  <c r="K455" i="11"/>
  <c r="M455" i="11"/>
  <c r="K456" i="11"/>
  <c r="M456" i="11"/>
  <c r="K457" i="11"/>
  <c r="M457" i="11"/>
  <c r="K458" i="11"/>
  <c r="M458" i="11"/>
  <c r="K459" i="11"/>
  <c r="M459" i="11"/>
  <c r="K460" i="11"/>
  <c r="M460" i="11"/>
  <c r="K461" i="11"/>
  <c r="M461" i="11"/>
  <c r="K462" i="11"/>
  <c r="M462" i="11"/>
  <c r="K463" i="11"/>
  <c r="M463" i="11"/>
  <c r="K464" i="11"/>
  <c r="M464" i="11"/>
  <c r="K465" i="11"/>
  <c r="M465" i="11"/>
  <c r="K466" i="11"/>
  <c r="M466" i="11"/>
  <c r="K467" i="11"/>
  <c r="M467" i="11"/>
  <c r="K468" i="11"/>
  <c r="M468" i="11"/>
  <c r="K469" i="11"/>
  <c r="M469" i="11"/>
  <c r="M19" i="11"/>
  <c r="K19" i="11"/>
  <c r="O11" i="11"/>
  <c r="X5" i="11" l="1"/>
  <c r="W5" i="11"/>
  <c r="X9" i="11"/>
  <c r="W9" i="11"/>
  <c r="K19" i="5"/>
  <c r="K20" i="5"/>
  <c r="K21" i="5"/>
  <c r="K22" i="5"/>
  <c r="K23" i="5"/>
  <c r="K24" i="5"/>
  <c r="K25" i="5"/>
  <c r="K26" i="5"/>
  <c r="K27" i="5"/>
  <c r="K28" i="5"/>
  <c r="K29" i="5"/>
  <c r="K30" i="5"/>
  <c r="K31" i="5"/>
  <c r="K32" i="5"/>
  <c r="K33" i="5"/>
  <c r="K34" i="5"/>
  <c r="K35" i="5"/>
  <c r="K36" i="5"/>
  <c r="K37" i="5"/>
  <c r="K38" i="5"/>
  <c r="K39" i="5"/>
  <c r="K40" i="5"/>
  <c r="K41" i="5"/>
  <c r="K42" i="5"/>
  <c r="K43" i="5"/>
  <c r="K44" i="5"/>
  <c r="K45" i="5"/>
  <c r="K46" i="5"/>
  <c r="K47" i="5"/>
  <c r="K48" i="5"/>
  <c r="K49" i="5"/>
  <c r="K50" i="5"/>
  <c r="K51" i="5"/>
  <c r="K52" i="5"/>
  <c r="K53" i="5"/>
  <c r="K54" i="5"/>
  <c r="K55" i="5"/>
  <c r="K56" i="5"/>
  <c r="K57" i="5"/>
  <c r="K58" i="5"/>
  <c r="K59" i="5"/>
  <c r="K60" i="5"/>
  <c r="K61" i="5"/>
  <c r="K62" i="5"/>
  <c r="K63" i="5"/>
  <c r="K64" i="5"/>
  <c r="K65" i="5"/>
  <c r="K66" i="5"/>
  <c r="K67" i="5"/>
  <c r="K68" i="5"/>
  <c r="K69" i="5"/>
  <c r="K70" i="5"/>
  <c r="K71" i="5"/>
  <c r="K72" i="5"/>
  <c r="K73" i="5"/>
  <c r="K74" i="5"/>
  <c r="K75" i="5"/>
  <c r="K76" i="5"/>
  <c r="K77" i="5"/>
  <c r="K78" i="5"/>
  <c r="K79" i="5"/>
  <c r="K80" i="5"/>
  <c r="K81" i="5"/>
  <c r="K82" i="5"/>
  <c r="K83" i="5"/>
  <c r="K84" i="5"/>
  <c r="K85" i="5"/>
  <c r="K86" i="5"/>
  <c r="K87" i="5"/>
  <c r="K88" i="5"/>
  <c r="K89" i="5"/>
  <c r="K90" i="5"/>
  <c r="K91" i="5"/>
  <c r="K92" i="5"/>
  <c r="K93" i="5"/>
  <c r="K94" i="5"/>
  <c r="K95" i="5"/>
  <c r="K96" i="5"/>
  <c r="K97" i="5"/>
  <c r="K98" i="5"/>
  <c r="K99" i="5"/>
  <c r="K100" i="5"/>
  <c r="K101" i="5"/>
  <c r="K102" i="5"/>
  <c r="K103" i="5"/>
  <c r="K104" i="5"/>
  <c r="K105" i="5"/>
  <c r="K106" i="5"/>
  <c r="K107" i="5"/>
  <c r="K108" i="5"/>
  <c r="K109" i="5"/>
  <c r="K110" i="5"/>
  <c r="K111" i="5"/>
  <c r="K112" i="5"/>
  <c r="K113" i="5"/>
  <c r="K114" i="5"/>
  <c r="K115" i="5"/>
  <c r="K116" i="5"/>
  <c r="K117" i="5"/>
  <c r="K118" i="5"/>
  <c r="K119" i="5"/>
  <c r="K120" i="5"/>
  <c r="K121" i="5"/>
  <c r="K122" i="5"/>
  <c r="K123" i="5"/>
  <c r="K124" i="5"/>
  <c r="K125" i="5"/>
  <c r="K126" i="5"/>
  <c r="K127" i="5"/>
  <c r="K128" i="5"/>
  <c r="K129" i="5"/>
  <c r="K130" i="5"/>
  <c r="K131" i="5"/>
  <c r="K132" i="5"/>
  <c r="K133" i="5"/>
  <c r="K134" i="5"/>
  <c r="K135" i="5"/>
  <c r="K136" i="5"/>
  <c r="K137" i="5"/>
  <c r="K138" i="5"/>
  <c r="K139" i="5"/>
  <c r="K140" i="5"/>
  <c r="K141" i="5"/>
  <c r="K142" i="5"/>
  <c r="K143" i="5"/>
  <c r="K144" i="5"/>
  <c r="K145" i="5"/>
  <c r="K146" i="5"/>
  <c r="K147" i="5"/>
  <c r="K148" i="5"/>
  <c r="K149" i="5"/>
  <c r="K150" i="5"/>
  <c r="K151" i="5"/>
  <c r="K152" i="5"/>
  <c r="K153" i="5"/>
  <c r="K154" i="5"/>
  <c r="K155" i="5"/>
  <c r="K156" i="5"/>
  <c r="K157" i="5"/>
  <c r="K158" i="5"/>
  <c r="K159" i="5"/>
  <c r="K160" i="5"/>
  <c r="K161" i="5"/>
  <c r="K162" i="5"/>
  <c r="K163" i="5"/>
  <c r="K164" i="5"/>
  <c r="K165" i="5"/>
  <c r="K166" i="5"/>
  <c r="K167" i="5"/>
  <c r="K168" i="5"/>
  <c r="K169" i="5"/>
  <c r="K170" i="5"/>
  <c r="K171" i="5"/>
  <c r="K172" i="5"/>
  <c r="K173" i="5"/>
  <c r="K174" i="5"/>
  <c r="K175" i="5"/>
  <c r="K176" i="5"/>
  <c r="K177" i="5"/>
  <c r="K178" i="5"/>
  <c r="K179" i="5"/>
  <c r="K180" i="5"/>
  <c r="K181" i="5"/>
  <c r="K182" i="5"/>
  <c r="K183" i="5"/>
  <c r="K184" i="5"/>
  <c r="K185" i="5"/>
  <c r="K186" i="5"/>
  <c r="K187" i="5"/>
  <c r="K188" i="5"/>
  <c r="K189" i="5"/>
  <c r="K190" i="5"/>
  <c r="K191" i="5"/>
  <c r="K192" i="5"/>
  <c r="K193" i="5"/>
  <c r="K194" i="5"/>
  <c r="K195" i="5"/>
  <c r="K196" i="5"/>
  <c r="K197" i="5"/>
  <c r="K198" i="5"/>
  <c r="K199" i="5"/>
  <c r="K200" i="5"/>
  <c r="K201" i="5"/>
  <c r="K202" i="5"/>
  <c r="K203" i="5"/>
  <c r="K204" i="5"/>
  <c r="K205" i="5"/>
  <c r="K206" i="5"/>
  <c r="K207" i="5"/>
  <c r="K208" i="5"/>
  <c r="K209" i="5"/>
  <c r="K210" i="5"/>
  <c r="K211" i="5"/>
  <c r="K212" i="5"/>
  <c r="K213" i="5"/>
  <c r="K214" i="5"/>
  <c r="K215" i="5"/>
  <c r="K216" i="5"/>
  <c r="K217" i="5"/>
  <c r="K218" i="5"/>
  <c r="K219" i="5"/>
  <c r="K220" i="5"/>
  <c r="K221" i="5"/>
  <c r="K222" i="5"/>
  <c r="K223" i="5"/>
  <c r="K224" i="5"/>
  <c r="K225" i="5"/>
  <c r="K226" i="5"/>
  <c r="K227" i="5"/>
  <c r="K228" i="5"/>
  <c r="K229" i="5"/>
  <c r="K230" i="5"/>
  <c r="K231" i="5"/>
  <c r="K232" i="5"/>
  <c r="K233" i="5"/>
  <c r="K234" i="5"/>
  <c r="K235" i="5"/>
  <c r="K236" i="5"/>
  <c r="K237" i="5"/>
  <c r="K238" i="5"/>
  <c r="K239" i="5"/>
  <c r="K240" i="5"/>
  <c r="K241" i="5"/>
  <c r="K242" i="5"/>
  <c r="K243" i="5"/>
  <c r="K244" i="5"/>
  <c r="K245" i="5"/>
  <c r="K246" i="5"/>
  <c r="K247" i="5"/>
  <c r="K248" i="5"/>
  <c r="K249" i="5"/>
  <c r="K250" i="5"/>
  <c r="K251" i="5"/>
  <c r="K252" i="5"/>
  <c r="K253" i="5"/>
  <c r="K254" i="5"/>
  <c r="K255" i="5"/>
  <c r="K256" i="5"/>
  <c r="K257" i="5"/>
  <c r="K258" i="5"/>
  <c r="K259" i="5"/>
  <c r="K260" i="5"/>
  <c r="K261" i="5"/>
  <c r="K262" i="5"/>
  <c r="K263" i="5"/>
  <c r="K264" i="5"/>
  <c r="K265" i="5"/>
  <c r="K266" i="5"/>
  <c r="K267" i="5"/>
  <c r="K268" i="5"/>
  <c r="K269" i="5"/>
  <c r="K270" i="5"/>
  <c r="K271" i="5"/>
  <c r="K272" i="5"/>
  <c r="K273" i="5"/>
  <c r="K274" i="5"/>
  <c r="K275" i="5"/>
  <c r="K276" i="5"/>
  <c r="K277" i="5"/>
  <c r="K278" i="5"/>
  <c r="K279" i="5"/>
  <c r="K280" i="5"/>
  <c r="K281" i="5"/>
  <c r="K282" i="5"/>
  <c r="K283" i="5"/>
  <c r="K284" i="5"/>
  <c r="K285" i="5"/>
  <c r="K286" i="5"/>
  <c r="K287" i="5"/>
  <c r="K288" i="5"/>
  <c r="K289" i="5"/>
  <c r="K290" i="5"/>
  <c r="K291" i="5"/>
  <c r="K292" i="5"/>
  <c r="K293" i="5"/>
  <c r="K294" i="5"/>
  <c r="K295" i="5"/>
  <c r="K296" i="5"/>
  <c r="K297" i="5"/>
  <c r="K298" i="5"/>
  <c r="K299" i="5"/>
  <c r="K300" i="5"/>
  <c r="K301" i="5"/>
  <c r="K302" i="5"/>
  <c r="K303" i="5"/>
  <c r="K304" i="5"/>
  <c r="K305" i="5"/>
  <c r="K306" i="5"/>
  <c r="K307" i="5"/>
  <c r="K308" i="5"/>
  <c r="K309" i="5"/>
  <c r="K310" i="5"/>
  <c r="K311" i="5"/>
  <c r="K312" i="5"/>
  <c r="K313" i="5"/>
  <c r="K314" i="5"/>
  <c r="K315" i="5"/>
  <c r="K316" i="5"/>
  <c r="K317" i="5"/>
  <c r="K318" i="5"/>
  <c r="K319" i="5"/>
  <c r="K320" i="5"/>
  <c r="K321" i="5"/>
  <c r="K322" i="5"/>
  <c r="K323" i="5"/>
  <c r="K324" i="5"/>
  <c r="K325" i="5"/>
  <c r="K326" i="5"/>
  <c r="K327" i="5"/>
  <c r="K328" i="5"/>
  <c r="K329" i="5"/>
  <c r="K330" i="5"/>
  <c r="K331" i="5"/>
  <c r="K332" i="5"/>
  <c r="K333" i="5"/>
  <c r="K334" i="5"/>
  <c r="K335" i="5"/>
  <c r="K336" i="5"/>
  <c r="K337" i="5"/>
  <c r="K338" i="5"/>
  <c r="K339" i="5"/>
  <c r="K340" i="5"/>
  <c r="K341" i="5"/>
  <c r="K342" i="5"/>
  <c r="K343" i="5"/>
  <c r="K344" i="5"/>
  <c r="K345" i="5"/>
  <c r="K346" i="5"/>
  <c r="K347" i="5"/>
  <c r="K348" i="5"/>
  <c r="K349" i="5"/>
  <c r="K350" i="5"/>
  <c r="K351" i="5"/>
  <c r="K352" i="5"/>
  <c r="K353" i="5"/>
  <c r="K354" i="5"/>
  <c r="K355" i="5"/>
  <c r="K356" i="5"/>
  <c r="K357" i="5"/>
  <c r="K358" i="5"/>
  <c r="K359" i="5"/>
  <c r="K360" i="5"/>
  <c r="K361" i="5"/>
  <c r="K362" i="5"/>
  <c r="K363" i="5"/>
  <c r="K364" i="5"/>
  <c r="K365" i="5"/>
  <c r="K366" i="5"/>
  <c r="K367" i="5"/>
  <c r="K368" i="5"/>
  <c r="K369" i="5"/>
  <c r="K370" i="5"/>
  <c r="K371" i="5"/>
  <c r="K372" i="5"/>
  <c r="K373" i="5"/>
  <c r="K374" i="5"/>
  <c r="K375" i="5"/>
  <c r="K376" i="5"/>
  <c r="K377" i="5"/>
  <c r="K378" i="5"/>
  <c r="K379" i="5"/>
  <c r="K380" i="5"/>
  <c r="K381" i="5"/>
  <c r="K382" i="5"/>
  <c r="K383" i="5"/>
  <c r="K384" i="5"/>
  <c r="K385" i="5"/>
  <c r="K386" i="5"/>
  <c r="K387" i="5"/>
  <c r="K388" i="5"/>
  <c r="K389" i="5"/>
  <c r="K390" i="5"/>
  <c r="K391" i="5"/>
  <c r="K392" i="5"/>
  <c r="K393" i="5"/>
  <c r="K394" i="5"/>
  <c r="K395" i="5"/>
  <c r="K396" i="5"/>
  <c r="K397" i="5"/>
  <c r="K398" i="5"/>
  <c r="K399" i="5"/>
  <c r="K400" i="5"/>
  <c r="K401" i="5"/>
  <c r="K402" i="5"/>
  <c r="K403" i="5"/>
  <c r="K404" i="5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K418" i="5"/>
  <c r="K419" i="5"/>
  <c r="K420" i="5"/>
  <c r="K421" i="5"/>
  <c r="K422" i="5"/>
  <c r="K423" i="5"/>
  <c r="K424" i="5"/>
  <c r="K425" i="5"/>
  <c r="K426" i="5"/>
  <c r="K427" i="5"/>
  <c r="K428" i="5"/>
  <c r="K429" i="5"/>
  <c r="K430" i="5"/>
  <c r="K431" i="5"/>
  <c r="K432" i="5"/>
  <c r="K433" i="5"/>
  <c r="K434" i="5"/>
  <c r="K435" i="5"/>
  <c r="K436" i="5"/>
  <c r="K437" i="5"/>
  <c r="K438" i="5"/>
  <c r="K439" i="5"/>
  <c r="K440" i="5"/>
  <c r="K441" i="5"/>
  <c r="K442" i="5"/>
  <c r="K443" i="5"/>
  <c r="K444" i="5"/>
  <c r="K445" i="5"/>
  <c r="K446" i="5"/>
  <c r="K447" i="5"/>
  <c r="K448" i="5"/>
  <c r="K449" i="5"/>
  <c r="K450" i="5"/>
  <c r="K451" i="5"/>
  <c r="K452" i="5"/>
  <c r="K453" i="5"/>
  <c r="K454" i="5"/>
  <c r="K455" i="5"/>
  <c r="K456" i="5"/>
  <c r="K457" i="5"/>
  <c r="K458" i="5"/>
  <c r="K459" i="5"/>
  <c r="K460" i="5"/>
  <c r="K461" i="5"/>
  <c r="K462" i="5"/>
  <c r="K463" i="5"/>
  <c r="K464" i="5"/>
  <c r="K465" i="5"/>
  <c r="K466" i="5"/>
  <c r="K467" i="5"/>
  <c r="K468" i="5"/>
  <c r="K469" i="5"/>
  <c r="O4" i="11"/>
  <c r="H14" i="5"/>
  <c r="O4" i="5"/>
  <c r="M30" i="5" s="1"/>
  <c r="S5" i="5"/>
  <c r="V9" i="5"/>
  <c r="W5" i="5"/>
  <c r="W9" i="5"/>
  <c r="W5" i="10"/>
  <c r="W9" i="10"/>
  <c r="M19" i="10"/>
  <c r="O9" i="10"/>
  <c r="B11" i="5"/>
  <c r="R29" i="5"/>
  <c r="L3" i="11"/>
  <c r="O3" i="11" s="1"/>
  <c r="H11" i="5"/>
  <c r="H13" i="5" s="1"/>
  <c r="G3" i="5"/>
  <c r="R29" i="11"/>
  <c r="Y27" i="11"/>
  <c r="W25" i="11"/>
  <c r="W30" i="11" s="1"/>
  <c r="T21" i="11"/>
  <c r="E12" i="11"/>
  <c r="B14" i="11" s="1"/>
  <c r="B12" i="11"/>
  <c r="B11" i="11"/>
  <c r="E11" i="11" s="1"/>
  <c r="AA9" i="11"/>
  <c r="Z9" i="11"/>
  <c r="T9" i="11"/>
  <c r="L9" i="11"/>
  <c r="E8" i="11"/>
  <c r="AA5" i="11"/>
  <c r="Z5" i="11"/>
  <c r="V5" i="11"/>
  <c r="U5" i="11"/>
  <c r="T5" i="11"/>
  <c r="S5" i="11"/>
  <c r="N3" i="11"/>
  <c r="K3" i="11"/>
  <c r="E3" i="11"/>
  <c r="W24" i="11" s="1"/>
  <c r="D3" i="11"/>
  <c r="V24" i="11" s="1"/>
  <c r="R29" i="10"/>
  <c r="Y27" i="10"/>
  <c r="W25" i="10"/>
  <c r="V24" i="10"/>
  <c r="E12" i="10"/>
  <c r="B12" i="10"/>
  <c r="B11" i="10"/>
  <c r="AA9" i="10"/>
  <c r="Z9" i="10"/>
  <c r="T9" i="10"/>
  <c r="L9" i="10"/>
  <c r="E8" i="10"/>
  <c r="AA5" i="10"/>
  <c r="Z5" i="10"/>
  <c r="V5" i="10"/>
  <c r="U5" i="10"/>
  <c r="T5" i="10"/>
  <c r="S5" i="10"/>
  <c r="N3" i="10"/>
  <c r="L3" i="10"/>
  <c r="O3" i="10" s="1"/>
  <c r="K3" i="10"/>
  <c r="E3" i="10"/>
  <c r="W24" i="10" s="1"/>
  <c r="D3" i="10"/>
  <c r="AD4" i="3"/>
  <c r="M52" i="5" l="1"/>
  <c r="M53" i="5"/>
  <c r="M462" i="5"/>
  <c r="M226" i="5"/>
  <c r="M443" i="5"/>
  <c r="M206" i="5"/>
  <c r="M362" i="5"/>
  <c r="M343" i="5"/>
  <c r="M205" i="5"/>
  <c r="M393" i="5"/>
  <c r="M412" i="5"/>
  <c r="M258" i="5"/>
  <c r="M392" i="5"/>
  <c r="M373" i="5"/>
  <c r="M257" i="5"/>
  <c r="M237" i="5"/>
  <c r="M86" i="5"/>
  <c r="M442" i="5"/>
  <c r="M423" i="5"/>
  <c r="M311" i="5"/>
  <c r="M85" i="5"/>
  <c r="M289" i="5"/>
  <c r="M119" i="5"/>
  <c r="M174" i="5"/>
  <c r="M118" i="5"/>
  <c r="M342" i="5"/>
  <c r="M173" i="5"/>
  <c r="M322" i="5"/>
  <c r="M153" i="5"/>
  <c r="M185" i="5"/>
  <c r="M63" i="5"/>
  <c r="M64" i="5"/>
  <c r="M452" i="5"/>
  <c r="M163" i="5"/>
  <c r="M332" i="5"/>
  <c r="M247" i="5"/>
  <c r="M42" i="5"/>
  <c r="M372" i="5"/>
  <c r="M236" i="5"/>
  <c r="M152" i="5"/>
  <c r="M29" i="5"/>
  <c r="M403" i="5"/>
  <c r="M353" i="5"/>
  <c r="M301" i="5"/>
  <c r="M352" i="5"/>
  <c r="M96" i="5"/>
  <c r="M383" i="5"/>
  <c r="M432" i="5"/>
  <c r="M279" i="5"/>
  <c r="M195" i="5"/>
  <c r="M162" i="5"/>
  <c r="M75" i="5"/>
  <c r="M331" i="5"/>
  <c r="M108" i="5"/>
  <c r="M422" i="5"/>
  <c r="M269" i="5"/>
  <c r="M321" i="5"/>
  <c r="M453" i="5"/>
  <c r="M184" i="5"/>
  <c r="M97" i="5"/>
  <c r="M216" i="5"/>
  <c r="M402" i="5"/>
  <c r="M215" i="5"/>
  <c r="M433" i="5"/>
  <c r="M382" i="5"/>
  <c r="M463" i="5"/>
  <c r="M413" i="5"/>
  <c r="M194" i="5"/>
  <c r="M268" i="5"/>
  <c r="M248" i="5"/>
  <c r="M129" i="5"/>
  <c r="M299" i="5"/>
  <c r="M363" i="5"/>
  <c r="M278" i="5"/>
  <c r="M227" i="5"/>
  <c r="M74" i="5"/>
  <c r="M142" i="5"/>
  <c r="M107" i="5"/>
  <c r="M39" i="5"/>
  <c r="M421" i="5"/>
  <c r="M371" i="5"/>
  <c r="M235" i="5"/>
  <c r="M172" i="5"/>
  <c r="M182" i="5"/>
  <c r="M127" i="5"/>
  <c r="M49" i="5"/>
  <c r="M430" i="5"/>
  <c r="M339" i="5"/>
  <c r="M307" i="5"/>
  <c r="M181" i="5"/>
  <c r="M126" i="5"/>
  <c r="M115" i="5"/>
  <c r="M93" i="5"/>
  <c r="M449" i="5"/>
  <c r="M409" i="5"/>
  <c r="M359" i="5"/>
  <c r="M338" i="5"/>
  <c r="M317" i="5"/>
  <c r="M296" i="5"/>
  <c r="M275" i="5"/>
  <c r="M254" i="5"/>
  <c r="M233" i="5"/>
  <c r="M212" i="5"/>
  <c r="M191" i="5"/>
  <c r="M169" i="5"/>
  <c r="M348" i="5"/>
  <c r="M327" i="5"/>
  <c r="M306" i="5"/>
  <c r="M285" i="5"/>
  <c r="M264" i="5"/>
  <c r="M243" i="5"/>
  <c r="M222" i="5"/>
  <c r="M201" i="5"/>
  <c r="M158" i="5"/>
  <c r="M147" i="5"/>
  <c r="M136" i="5"/>
  <c r="M125" i="5"/>
  <c r="M114" i="5"/>
  <c r="M103" i="5"/>
  <c r="M92" i="5"/>
  <c r="M69" i="5"/>
  <c r="M58" i="5"/>
  <c r="M47" i="5"/>
  <c r="M36" i="5"/>
  <c r="M25" i="5"/>
  <c r="M267" i="5"/>
  <c r="M62" i="5"/>
  <c r="M431" i="5"/>
  <c r="M361" i="5"/>
  <c r="M298" i="5"/>
  <c r="M256" i="5"/>
  <c r="M308" i="5"/>
  <c r="M27" i="5"/>
  <c r="M440" i="5"/>
  <c r="M370" i="5"/>
  <c r="M349" i="5"/>
  <c r="M244" i="5"/>
  <c r="M26" i="5"/>
  <c r="M469" i="5"/>
  <c r="M458" i="5"/>
  <c r="M408" i="5"/>
  <c r="M378" i="5"/>
  <c r="M337" i="5"/>
  <c r="M316" i="5"/>
  <c r="M295" i="5"/>
  <c r="M232" i="5"/>
  <c r="M211" i="5"/>
  <c r="M179" i="5"/>
  <c r="M168" i="5"/>
  <c r="M117" i="5"/>
  <c r="M390" i="5"/>
  <c r="M46" i="5"/>
  <c r="M246" i="5"/>
  <c r="M73" i="5"/>
  <c r="M451" i="5"/>
  <c r="M401" i="5"/>
  <c r="M319" i="5"/>
  <c r="M287" i="5"/>
  <c r="M203" i="5"/>
  <c r="M116" i="5"/>
  <c r="M72" i="5"/>
  <c r="M19" i="5"/>
  <c r="M400" i="5"/>
  <c r="M276" i="5"/>
  <c r="M192" i="5"/>
  <c r="M286" i="5"/>
  <c r="M37" i="5"/>
  <c r="M459" i="5"/>
  <c r="M389" i="5"/>
  <c r="M438" i="5"/>
  <c r="M388" i="5"/>
  <c r="M274" i="5"/>
  <c r="M305" i="5"/>
  <c r="M284" i="5"/>
  <c r="M263" i="5"/>
  <c r="M221" i="5"/>
  <c r="M157" i="5"/>
  <c r="M135" i="5"/>
  <c r="M124" i="5"/>
  <c r="M113" i="5"/>
  <c r="M79" i="5"/>
  <c r="M24" i="5"/>
  <c r="M467" i="5"/>
  <c r="M457" i="5"/>
  <c r="M447" i="5"/>
  <c r="M437" i="5"/>
  <c r="M427" i="5"/>
  <c r="M417" i="5"/>
  <c r="M407" i="5"/>
  <c r="M397" i="5"/>
  <c r="M387" i="5"/>
  <c r="M377" i="5"/>
  <c r="M367" i="5"/>
  <c r="M357" i="5"/>
  <c r="M336" i="5"/>
  <c r="M315" i="5"/>
  <c r="M294" i="5"/>
  <c r="M273" i="5"/>
  <c r="M252" i="5"/>
  <c r="M231" i="5"/>
  <c r="M199" i="5"/>
  <c r="M178" i="5"/>
  <c r="M167" i="5"/>
  <c r="M309" i="5"/>
  <c r="M204" i="5"/>
  <c r="M139" i="5"/>
  <c r="M441" i="5"/>
  <c r="M391" i="5"/>
  <c r="M277" i="5"/>
  <c r="M214" i="5"/>
  <c r="M161" i="5"/>
  <c r="M245" i="5"/>
  <c r="M138" i="5"/>
  <c r="M38" i="5"/>
  <c r="M460" i="5"/>
  <c r="M410" i="5"/>
  <c r="M213" i="5"/>
  <c r="M223" i="5"/>
  <c r="M148" i="5"/>
  <c r="M48" i="5"/>
  <c r="M429" i="5"/>
  <c r="M379" i="5"/>
  <c r="M428" i="5"/>
  <c r="M368" i="5"/>
  <c r="M253" i="5"/>
  <c r="M326" i="5"/>
  <c r="M242" i="5"/>
  <c r="M189" i="5"/>
  <c r="M146" i="5"/>
  <c r="M102" i="5"/>
  <c r="M35" i="5"/>
  <c r="M346" i="5"/>
  <c r="M325" i="5"/>
  <c r="M304" i="5"/>
  <c r="M283" i="5"/>
  <c r="M262" i="5"/>
  <c r="M241" i="5"/>
  <c r="M209" i="5"/>
  <c r="M188" i="5"/>
  <c r="M156" i="5"/>
  <c r="M145" i="5"/>
  <c r="M134" i="5"/>
  <c r="M123" i="5"/>
  <c r="M112" i="5"/>
  <c r="M89" i="5"/>
  <c r="M78" i="5"/>
  <c r="M67" i="5"/>
  <c r="M56" i="5"/>
  <c r="M45" i="5"/>
  <c r="M34" i="5"/>
  <c r="M23" i="5"/>
  <c r="M95" i="5"/>
  <c r="M411" i="5"/>
  <c r="M83" i="5"/>
  <c r="M360" i="5"/>
  <c r="M255" i="5"/>
  <c r="M59" i="5"/>
  <c r="M419" i="5"/>
  <c r="M468" i="5"/>
  <c r="M398" i="5"/>
  <c r="M347" i="5"/>
  <c r="M456" i="5"/>
  <c r="M416" i="5"/>
  <c r="M376" i="5"/>
  <c r="M293" i="5"/>
  <c r="M272" i="5"/>
  <c r="M251" i="5"/>
  <c r="M219" i="5"/>
  <c r="M198" i="5"/>
  <c r="M177" i="5"/>
  <c r="M166" i="5"/>
  <c r="M106" i="5"/>
  <c r="M351" i="5"/>
  <c r="M94" i="5"/>
  <c r="M450" i="5"/>
  <c r="M318" i="5"/>
  <c r="M159" i="5"/>
  <c r="M82" i="5"/>
  <c r="M399" i="5"/>
  <c r="M448" i="5"/>
  <c r="M68" i="5"/>
  <c r="M436" i="5"/>
  <c r="M366" i="5"/>
  <c r="M282" i="5"/>
  <c r="M208" i="5"/>
  <c r="M122" i="5"/>
  <c r="M88" i="5"/>
  <c r="M66" i="5"/>
  <c r="M55" i="5"/>
  <c r="M44" i="5"/>
  <c r="M22" i="5"/>
  <c r="M341" i="5"/>
  <c r="M225" i="5"/>
  <c r="M183" i="5"/>
  <c r="M84" i="5"/>
  <c r="M461" i="5"/>
  <c r="M381" i="5"/>
  <c r="M193" i="5"/>
  <c r="M329" i="5"/>
  <c r="M266" i="5"/>
  <c r="M224" i="5"/>
  <c r="M149" i="5"/>
  <c r="M105" i="5"/>
  <c r="M420" i="5"/>
  <c r="M380" i="5"/>
  <c r="M297" i="5"/>
  <c r="M234" i="5"/>
  <c r="M328" i="5"/>
  <c r="M265" i="5"/>
  <c r="M202" i="5"/>
  <c r="M137" i="5"/>
  <c r="M104" i="5"/>
  <c r="M439" i="5"/>
  <c r="M369" i="5"/>
  <c r="M418" i="5"/>
  <c r="M358" i="5"/>
  <c r="M57" i="5"/>
  <c r="M466" i="5"/>
  <c r="M446" i="5"/>
  <c r="M426" i="5"/>
  <c r="M406" i="5"/>
  <c r="M396" i="5"/>
  <c r="M386" i="5"/>
  <c r="M356" i="5"/>
  <c r="M335" i="5"/>
  <c r="M314" i="5"/>
  <c r="M345" i="5"/>
  <c r="M324" i="5"/>
  <c r="M303" i="5"/>
  <c r="M261" i="5"/>
  <c r="M229" i="5"/>
  <c r="M187" i="5"/>
  <c r="M155" i="5"/>
  <c r="M144" i="5"/>
  <c r="M133" i="5"/>
  <c r="M99" i="5"/>
  <c r="M77" i="5"/>
  <c r="M33" i="5"/>
  <c r="M465" i="5"/>
  <c r="M455" i="5"/>
  <c r="M445" i="5"/>
  <c r="M435" i="5"/>
  <c r="M425" i="5"/>
  <c r="M415" i="5"/>
  <c r="M405" i="5"/>
  <c r="M395" i="5"/>
  <c r="M385" i="5"/>
  <c r="M375" i="5"/>
  <c r="M365" i="5"/>
  <c r="M355" i="5"/>
  <c r="M334" i="5"/>
  <c r="M313" i="5"/>
  <c r="M292" i="5"/>
  <c r="M271" i="5"/>
  <c r="M239" i="5"/>
  <c r="M218" i="5"/>
  <c r="M197" i="5"/>
  <c r="M176" i="5"/>
  <c r="M165" i="5"/>
  <c r="M288" i="5"/>
  <c r="M28" i="5"/>
  <c r="M344" i="5"/>
  <c r="M323" i="5"/>
  <c r="M302" i="5"/>
  <c r="M281" i="5"/>
  <c r="M249" i="5"/>
  <c r="M228" i="5"/>
  <c r="M207" i="5"/>
  <c r="M186" i="5"/>
  <c r="M154" i="5"/>
  <c r="M143" i="5"/>
  <c r="M132" i="5"/>
  <c r="M109" i="5"/>
  <c r="M98" i="5"/>
  <c r="M87" i="5"/>
  <c r="M76" i="5"/>
  <c r="M65" i="5"/>
  <c r="M54" i="5"/>
  <c r="M43" i="5"/>
  <c r="M32" i="5"/>
  <c r="M128" i="5"/>
  <c r="M464" i="5"/>
  <c r="M454" i="5"/>
  <c r="M444" i="5"/>
  <c r="M434" i="5"/>
  <c r="M424" i="5"/>
  <c r="M414" i="5"/>
  <c r="M404" i="5"/>
  <c r="M394" i="5"/>
  <c r="M384" i="5"/>
  <c r="M374" i="5"/>
  <c r="M364" i="5"/>
  <c r="M354" i="5"/>
  <c r="M333" i="5"/>
  <c r="M312" i="5"/>
  <c r="M291" i="5"/>
  <c r="M259" i="5"/>
  <c r="M238" i="5"/>
  <c r="M217" i="5"/>
  <c r="M196" i="5"/>
  <c r="M175" i="5"/>
  <c r="M164" i="5"/>
  <c r="M141" i="5"/>
  <c r="M111" i="5"/>
  <c r="M91" i="5"/>
  <c r="M71" i="5"/>
  <c r="M61" i="5"/>
  <c r="M51" i="5"/>
  <c r="M41" i="5"/>
  <c r="M21" i="5"/>
  <c r="M171" i="5"/>
  <c r="M151" i="5"/>
  <c r="M131" i="5"/>
  <c r="M121" i="5"/>
  <c r="M101" i="5"/>
  <c r="M81" i="5"/>
  <c r="M31" i="5"/>
  <c r="M340" i="5"/>
  <c r="M320" i="5"/>
  <c r="M300" i="5"/>
  <c r="M290" i="5"/>
  <c r="M270" i="5"/>
  <c r="M260" i="5"/>
  <c r="M250" i="5"/>
  <c r="M240" i="5"/>
  <c r="M220" i="5"/>
  <c r="M210" i="5"/>
  <c r="M200" i="5"/>
  <c r="M190" i="5"/>
  <c r="M180" i="5"/>
  <c r="M160" i="5"/>
  <c r="M150" i="5"/>
  <c r="M140" i="5"/>
  <c r="M130" i="5"/>
  <c r="M120" i="5"/>
  <c r="M110" i="5"/>
  <c r="M100" i="5"/>
  <c r="M90" i="5"/>
  <c r="M80" i="5"/>
  <c r="M70" i="5"/>
  <c r="M60" i="5"/>
  <c r="M50" i="5"/>
  <c r="M40" i="5"/>
  <c r="M20" i="5"/>
  <c r="M350" i="5"/>
  <c r="M330" i="5"/>
  <c r="M310" i="5"/>
  <c r="M280" i="5"/>
  <c r="M230" i="5"/>
  <c r="M170" i="5"/>
  <c r="O9" i="11"/>
  <c r="O9" i="5"/>
  <c r="O10" i="5" s="1"/>
  <c r="E5" i="5" s="1"/>
  <c r="S9" i="11"/>
  <c r="O10" i="10"/>
  <c r="E5" i="10" s="1"/>
  <c r="H85" i="10" s="1"/>
  <c r="I85" i="10" s="1"/>
  <c r="O10" i="11"/>
  <c r="E5" i="11" s="1"/>
  <c r="B12" i="5"/>
  <c r="I13" i="5"/>
  <c r="E4" i="5"/>
  <c r="W28" i="11"/>
  <c r="W29" i="11" s="1"/>
  <c r="E11" i="10"/>
  <c r="G312" i="10" s="1"/>
  <c r="B14" i="10"/>
  <c r="H12" i="5"/>
  <c r="G461" i="11"/>
  <c r="G441" i="11"/>
  <c r="G421" i="11"/>
  <c r="G401" i="11"/>
  <c r="G381" i="11"/>
  <c r="G361" i="11"/>
  <c r="G341" i="11"/>
  <c r="G321" i="11"/>
  <c r="G301" i="11"/>
  <c r="G281" i="11"/>
  <c r="G261" i="11"/>
  <c r="G241" i="11"/>
  <c r="G221" i="11"/>
  <c r="G201" i="11"/>
  <c r="G181" i="11"/>
  <c r="G161" i="11"/>
  <c r="G141" i="11"/>
  <c r="G457" i="11"/>
  <c r="G466" i="11"/>
  <c r="G463" i="11"/>
  <c r="G442" i="11"/>
  <c r="G439" i="11"/>
  <c r="G362" i="11"/>
  <c r="G359" i="11"/>
  <c r="G282" i="11"/>
  <c r="G279" i="11"/>
  <c r="G202" i="11"/>
  <c r="G199" i="11"/>
  <c r="G128" i="11"/>
  <c r="G108" i="11"/>
  <c r="G88" i="11"/>
  <c r="G68" i="11"/>
  <c r="G465" i="11"/>
  <c r="G462" i="11"/>
  <c r="G459" i="11"/>
  <c r="G456" i="11"/>
  <c r="G453" i="11"/>
  <c r="G450" i="11"/>
  <c r="G447" i="11"/>
  <c r="G444" i="11"/>
  <c r="G409" i="11"/>
  <c r="G387" i="11"/>
  <c r="G320" i="11"/>
  <c r="G317" i="11"/>
  <c r="G247" i="11"/>
  <c r="G225" i="11"/>
  <c r="G222" i="11"/>
  <c r="G216" i="11"/>
  <c r="G213" i="11"/>
  <c r="G210" i="11"/>
  <c r="G207" i="11"/>
  <c r="G204" i="11"/>
  <c r="G183" i="11"/>
  <c r="G177" i="11"/>
  <c r="G152" i="11"/>
  <c r="G104" i="11"/>
  <c r="G101" i="11"/>
  <c r="G98" i="11"/>
  <c r="G95" i="11"/>
  <c r="G92" i="11"/>
  <c r="G48" i="11"/>
  <c r="G440" i="11"/>
  <c r="G437" i="11"/>
  <c r="G434" i="11"/>
  <c r="G431" i="11"/>
  <c r="G428" i="11"/>
  <c r="G425" i="11"/>
  <c r="G422" i="11"/>
  <c r="G390" i="11"/>
  <c r="G326" i="11"/>
  <c r="G323" i="11"/>
  <c r="G250" i="11"/>
  <c r="G228" i="11"/>
  <c r="G155" i="11"/>
  <c r="G89" i="11"/>
  <c r="G86" i="11"/>
  <c r="G45" i="11"/>
  <c r="G449" i="11"/>
  <c r="G399" i="11"/>
  <c r="G396" i="11"/>
  <c r="G332" i="11"/>
  <c r="G304" i="11"/>
  <c r="G283" i="11"/>
  <c r="G262" i="11"/>
  <c r="G256" i="11"/>
  <c r="G234" i="11"/>
  <c r="G164" i="11"/>
  <c r="G139" i="11"/>
  <c r="G468" i="11"/>
  <c r="G458" i="11"/>
  <c r="G389" i="11"/>
  <c r="G319" i="11"/>
  <c r="G316" i="11"/>
  <c r="G252" i="11"/>
  <c r="G224" i="11"/>
  <c r="G203" i="11"/>
  <c r="G182" i="11"/>
  <c r="G176" i="11"/>
  <c r="G154" i="11"/>
  <c r="G103" i="11"/>
  <c r="G100" i="11"/>
  <c r="G97" i="11"/>
  <c r="G94" i="11"/>
  <c r="G91" i="11"/>
  <c r="G454" i="11"/>
  <c r="G405" i="11"/>
  <c r="G347" i="11"/>
  <c r="G329" i="11"/>
  <c r="G315" i="11"/>
  <c r="G300" i="11"/>
  <c r="G193" i="11"/>
  <c r="G165" i="11"/>
  <c r="G158" i="11"/>
  <c r="G119" i="11"/>
  <c r="G99" i="11"/>
  <c r="G61" i="11"/>
  <c r="G39" i="11"/>
  <c r="G22" i="11"/>
  <c r="G469" i="11"/>
  <c r="G433" i="11"/>
  <c r="G423" i="11"/>
  <c r="G376" i="11"/>
  <c r="G354" i="11"/>
  <c r="G333" i="11"/>
  <c r="G322" i="11"/>
  <c r="G284" i="11"/>
  <c r="G255" i="11"/>
  <c r="G140" i="11"/>
  <c r="G83" i="11"/>
  <c r="G80" i="11"/>
  <c r="G77" i="11"/>
  <c r="G74" i="11"/>
  <c r="G71" i="11"/>
  <c r="G51" i="11"/>
  <c r="G42" i="11"/>
  <c r="G443" i="11"/>
  <c r="G416" i="11"/>
  <c r="G412" i="11"/>
  <c r="G287" i="11"/>
  <c r="G277" i="11"/>
  <c r="G274" i="11"/>
  <c r="G271" i="11"/>
  <c r="G268" i="11"/>
  <c r="G265" i="11"/>
  <c r="G230" i="11"/>
  <c r="G223" i="11"/>
  <c r="G206" i="11"/>
  <c r="G196" i="11"/>
  <c r="G186" i="11"/>
  <c r="G179" i="11"/>
  <c r="G172" i="11"/>
  <c r="G147" i="11"/>
  <c r="G136" i="11"/>
  <c r="G129" i="11"/>
  <c r="G115" i="11"/>
  <c r="G102" i="11"/>
  <c r="G54" i="11"/>
  <c r="G27" i="11"/>
  <c r="G446" i="11"/>
  <c r="G436" i="11"/>
  <c r="G426" i="11"/>
  <c r="G383" i="11"/>
  <c r="G372" i="11"/>
  <c r="G368" i="11"/>
  <c r="G350" i="11"/>
  <c r="G343" i="11"/>
  <c r="G325" i="11"/>
  <c r="G311" i="11"/>
  <c r="G307" i="11"/>
  <c r="G290" i="11"/>
  <c r="G280" i="11"/>
  <c r="G248" i="11"/>
  <c r="G237" i="11"/>
  <c r="G122" i="11"/>
  <c r="G64" i="11"/>
  <c r="G419" i="11"/>
  <c r="G408" i="11"/>
  <c r="G397" i="11"/>
  <c r="G379" i="11"/>
  <c r="G357" i="11"/>
  <c r="G336" i="11"/>
  <c r="G318" i="11"/>
  <c r="G303" i="11"/>
  <c r="G293" i="11"/>
  <c r="G233" i="11"/>
  <c r="G209" i="11"/>
  <c r="G189" i="11"/>
  <c r="G168" i="11"/>
  <c r="G132" i="11"/>
  <c r="G105" i="11"/>
  <c r="G67" i="11"/>
  <c r="G57" i="11"/>
  <c r="G464" i="11"/>
  <c r="G429" i="11"/>
  <c r="G386" i="11"/>
  <c r="G364" i="11"/>
  <c r="G346" i="11"/>
  <c r="G258" i="11"/>
  <c r="G226" i="11"/>
  <c r="G219" i="11"/>
  <c r="G175" i="11"/>
  <c r="G143" i="11"/>
  <c r="G118" i="11"/>
  <c r="G111" i="11"/>
  <c r="G415" i="11"/>
  <c r="G404" i="11"/>
  <c r="G393" i="11"/>
  <c r="G353" i="11"/>
  <c r="G339" i="11"/>
  <c r="G328" i="11"/>
  <c r="G314" i="11"/>
  <c r="G299" i="11"/>
  <c r="G296" i="11"/>
  <c r="G251" i="11"/>
  <c r="G244" i="11"/>
  <c r="G240" i="11"/>
  <c r="G212" i="11"/>
  <c r="G192" i="11"/>
  <c r="G160" i="11"/>
  <c r="G157" i="11"/>
  <c r="G150" i="11"/>
  <c r="G125" i="11"/>
  <c r="G411" i="11"/>
  <c r="G400" i="11"/>
  <c r="G360" i="11"/>
  <c r="G349" i="11"/>
  <c r="G335" i="11"/>
  <c r="G306" i="11"/>
  <c r="G286" i="11"/>
  <c r="G254" i="11"/>
  <c r="G229" i="11"/>
  <c r="G215" i="11"/>
  <c r="G195" i="11"/>
  <c r="G432" i="11"/>
  <c r="G424" i="11"/>
  <c r="G367" i="11"/>
  <c r="G334" i="11"/>
  <c r="G295" i="11"/>
  <c r="G291" i="11"/>
  <c r="G267" i="11"/>
  <c r="G208" i="11"/>
  <c r="G82" i="11"/>
  <c r="G47" i="11"/>
  <c r="G344" i="11"/>
  <c r="G305" i="11"/>
  <c r="G259" i="11"/>
  <c r="G217" i="11"/>
  <c r="G173" i="11"/>
  <c r="G114" i="11"/>
  <c r="G75" i="11"/>
  <c r="G32" i="11"/>
  <c r="G26" i="11"/>
  <c r="G23" i="11"/>
  <c r="G410" i="11"/>
  <c r="G371" i="11"/>
  <c r="G324" i="11"/>
  <c r="G278" i="11"/>
  <c r="G249" i="11"/>
  <c r="G239" i="11"/>
  <c r="G235" i="11"/>
  <c r="G190" i="11"/>
  <c r="G127" i="11"/>
  <c r="G123" i="11"/>
  <c r="G110" i="11"/>
  <c r="G63" i="11"/>
  <c r="G40" i="11"/>
  <c r="G36" i="11"/>
  <c r="G29" i="11"/>
  <c r="G20" i="11"/>
  <c r="G448" i="11"/>
  <c r="G414" i="11"/>
  <c r="G348" i="11"/>
  <c r="G338" i="11"/>
  <c r="G263" i="11"/>
  <c r="G194" i="11"/>
  <c r="G185" i="11"/>
  <c r="G167" i="11"/>
  <c r="G149" i="11"/>
  <c r="G106" i="11"/>
  <c r="G50" i="11"/>
  <c r="G394" i="11"/>
  <c r="G385" i="11"/>
  <c r="G352" i="11"/>
  <c r="G309" i="11"/>
  <c r="G270" i="11"/>
  <c r="G243" i="11"/>
  <c r="G135" i="11"/>
  <c r="G131" i="11"/>
  <c r="G93" i="11"/>
  <c r="G85" i="11"/>
  <c r="G78" i="11"/>
  <c r="G58" i="11"/>
  <c r="G43" i="11"/>
  <c r="G435" i="11"/>
  <c r="G418" i="11"/>
  <c r="G198" i="11"/>
  <c r="G153" i="11"/>
  <c r="G144" i="11"/>
  <c r="G35" i="11"/>
  <c r="G452" i="11"/>
  <c r="G427" i="11"/>
  <c r="G375" i="11"/>
  <c r="G366" i="11"/>
  <c r="G356" i="11"/>
  <c r="G294" i="11"/>
  <c r="G266" i="11"/>
  <c r="G220" i="11"/>
  <c r="G162" i="11"/>
  <c r="G62" i="11"/>
  <c r="G467" i="11"/>
  <c r="G380" i="11"/>
  <c r="G313" i="11"/>
  <c r="G253" i="11"/>
  <c r="G211" i="11"/>
  <c r="G166" i="11"/>
  <c r="G148" i="11"/>
  <c r="G113" i="11"/>
  <c r="G218" i="11"/>
  <c r="G159" i="11"/>
  <c r="G142" i="11"/>
  <c r="G90" i="11"/>
  <c r="G81" i="11"/>
  <c r="G52" i="11"/>
  <c r="G38" i="11"/>
  <c r="G370" i="11"/>
  <c r="G391" i="11"/>
  <c r="G351" i="11"/>
  <c r="G340" i="11"/>
  <c r="G298" i="11"/>
  <c r="G246" i="11"/>
  <c r="G187" i="11"/>
  <c r="G170" i="11"/>
  <c r="G126" i="11"/>
  <c r="G116" i="11"/>
  <c r="G56" i="11"/>
  <c r="G308" i="11"/>
  <c r="G227" i="11"/>
  <c r="G59" i="11"/>
  <c r="G19" i="11"/>
  <c r="G382" i="11"/>
  <c r="G289" i="11"/>
  <c r="G260" i="11"/>
  <c r="G178" i="11"/>
  <c r="G53" i="11"/>
  <c r="G398" i="11"/>
  <c r="G392" i="11"/>
  <c r="G358" i="11"/>
  <c r="G330" i="11"/>
  <c r="G242" i="11"/>
  <c r="G138" i="11"/>
  <c r="G117" i="11"/>
  <c r="G112" i="11"/>
  <c r="G69" i="11"/>
  <c r="G214" i="11"/>
  <c r="G96" i="11"/>
  <c r="G374" i="11"/>
  <c r="G369" i="11"/>
  <c r="G273" i="11"/>
  <c r="G133" i="11"/>
  <c r="G121" i="11"/>
  <c r="E4" i="11"/>
  <c r="E13" i="11" s="1"/>
  <c r="G403" i="11"/>
  <c r="G34" i="11"/>
  <c r="G420" i="11"/>
  <c r="G310" i="11"/>
  <c r="G292" i="11"/>
  <c r="G197" i="11"/>
  <c r="G191" i="11"/>
  <c r="G137" i="11"/>
  <c r="G76" i="11"/>
  <c r="G72" i="11"/>
  <c r="L10" i="11"/>
  <c r="G460" i="11"/>
  <c r="G60" i="11"/>
  <c r="G377" i="11"/>
  <c r="G337" i="11"/>
  <c r="G238" i="11"/>
  <c r="G41" i="11"/>
  <c r="G134" i="11"/>
  <c r="G87" i="11"/>
  <c r="G49" i="11"/>
  <c r="G231" i="11"/>
  <c r="G188" i="11"/>
  <c r="G107" i="11"/>
  <c r="G73" i="11"/>
  <c r="G312" i="11"/>
  <c r="G236" i="11"/>
  <c r="G44" i="11"/>
  <c r="G269" i="11"/>
  <c r="G171" i="11"/>
  <c r="G30" i="11"/>
  <c r="G363" i="11"/>
  <c r="G288" i="11"/>
  <c r="G264" i="11"/>
  <c r="G451" i="11"/>
  <c r="G445" i="11"/>
  <c r="G430" i="11"/>
  <c r="G345" i="11"/>
  <c r="G327" i="11"/>
  <c r="G438" i="11"/>
  <c r="G124" i="11"/>
  <c r="G402" i="11"/>
  <c r="G373" i="11"/>
  <c r="G272" i="11"/>
  <c r="G120" i="11"/>
  <c r="G33" i="11"/>
  <c r="G25" i="11"/>
  <c r="G21" i="11"/>
  <c r="G395" i="11"/>
  <c r="G378" i="11"/>
  <c r="G355" i="11"/>
  <c r="G276" i="11"/>
  <c r="G180" i="11"/>
  <c r="G169" i="11"/>
  <c r="G163" i="11"/>
  <c r="G66" i="11"/>
  <c r="G407" i="11"/>
  <c r="G302" i="11"/>
  <c r="G257" i="11"/>
  <c r="G130" i="11"/>
  <c r="G109" i="11"/>
  <c r="G46" i="11"/>
  <c r="G28" i="11"/>
  <c r="G455" i="11"/>
  <c r="G413" i="11"/>
  <c r="G384" i="11"/>
  <c r="G297" i="11"/>
  <c r="G245" i="11"/>
  <c r="G174" i="11"/>
  <c r="G146" i="11"/>
  <c r="G55" i="11"/>
  <c r="G37" i="11"/>
  <c r="G331" i="11"/>
  <c r="G232" i="11"/>
  <c r="G84" i="11"/>
  <c r="G70" i="11"/>
  <c r="G365" i="11"/>
  <c r="G79" i="11"/>
  <c r="G31" i="11"/>
  <c r="G24" i="11"/>
  <c r="G406" i="11"/>
  <c r="G388" i="11"/>
  <c r="G285" i="11"/>
  <c r="G275" i="11"/>
  <c r="G205" i="11"/>
  <c r="G151" i="11"/>
  <c r="G145" i="11"/>
  <c r="G65" i="11"/>
  <c r="G200" i="11"/>
  <c r="G417" i="11"/>
  <c r="G342" i="11"/>
  <c r="G184" i="11"/>
  <c r="G156" i="11"/>
  <c r="R24" i="11"/>
  <c r="R19" i="11"/>
  <c r="R25" i="11"/>
  <c r="W30" i="10"/>
  <c r="W28" i="10"/>
  <c r="W29" i="10" s="1"/>
  <c r="R25" i="10"/>
  <c r="R24" i="10"/>
  <c r="S9" i="10"/>
  <c r="R17" i="10"/>
  <c r="R19" i="10"/>
  <c r="G357" i="10"/>
  <c r="G465" i="10"/>
  <c r="G305" i="10"/>
  <c r="G163" i="10"/>
  <c r="G351" i="10"/>
  <c r="G123" i="10"/>
  <c r="T21" i="10"/>
  <c r="G99" i="10" l="1"/>
  <c r="G49" i="10"/>
  <c r="G174" i="10"/>
  <c r="E197" i="10"/>
  <c r="E454" i="10"/>
  <c r="E284" i="10"/>
  <c r="E452" i="10"/>
  <c r="E410" i="10"/>
  <c r="E295" i="10"/>
  <c r="H238" i="10"/>
  <c r="I238" i="10" s="1"/>
  <c r="E232" i="10"/>
  <c r="E74" i="10"/>
  <c r="H24" i="10"/>
  <c r="I24" i="10" s="1"/>
  <c r="E340" i="10"/>
  <c r="E399" i="10"/>
  <c r="E117" i="10"/>
  <c r="E61" i="10"/>
  <c r="E22" i="10"/>
  <c r="E187" i="10"/>
  <c r="H63" i="10"/>
  <c r="I63" i="10" s="1"/>
  <c r="H323" i="10"/>
  <c r="I323" i="10" s="1"/>
  <c r="E176" i="10"/>
  <c r="H350" i="10"/>
  <c r="I350" i="10" s="1"/>
  <c r="H356" i="10"/>
  <c r="I356" i="10" s="1"/>
  <c r="E311" i="10"/>
  <c r="E342" i="10"/>
  <c r="H305" i="10"/>
  <c r="I305" i="10" s="1"/>
  <c r="H318" i="10"/>
  <c r="I318" i="10" s="1"/>
  <c r="E266" i="10"/>
  <c r="E25" i="10"/>
  <c r="H294" i="10"/>
  <c r="I294" i="10" s="1"/>
  <c r="E72" i="10"/>
  <c r="E255" i="10"/>
  <c r="H463" i="10"/>
  <c r="I463" i="10" s="1"/>
  <c r="H128" i="10"/>
  <c r="I128" i="10" s="1"/>
  <c r="H346" i="10"/>
  <c r="I346" i="10" s="1"/>
  <c r="E89" i="10"/>
  <c r="H420" i="10"/>
  <c r="I420" i="10" s="1"/>
  <c r="E84" i="10"/>
  <c r="H423" i="10"/>
  <c r="I423" i="10" s="1"/>
  <c r="H46" i="10"/>
  <c r="I46" i="10" s="1"/>
  <c r="H375" i="10"/>
  <c r="I375" i="10" s="1"/>
  <c r="H177" i="10"/>
  <c r="I177" i="10" s="1"/>
  <c r="H422" i="10"/>
  <c r="I422" i="10" s="1"/>
  <c r="E36" i="10"/>
  <c r="H198" i="10"/>
  <c r="I198" i="10" s="1"/>
  <c r="H217" i="10"/>
  <c r="I217" i="10" s="1"/>
  <c r="H393" i="10"/>
  <c r="I393" i="10" s="1"/>
  <c r="H174" i="10"/>
  <c r="I174" i="10" s="1"/>
  <c r="H153" i="10"/>
  <c r="I153" i="10" s="1"/>
  <c r="H227" i="10"/>
  <c r="I227" i="10" s="1"/>
  <c r="H256" i="10"/>
  <c r="I256" i="10" s="1"/>
  <c r="H130" i="10"/>
  <c r="I130" i="10" s="1"/>
  <c r="H142" i="10"/>
  <c r="I142" i="10" s="1"/>
  <c r="H427" i="10"/>
  <c r="I427" i="10" s="1"/>
  <c r="E194" i="10"/>
  <c r="H332" i="10"/>
  <c r="I332" i="10" s="1"/>
  <c r="E409" i="10"/>
  <c r="E118" i="10"/>
  <c r="H181" i="10"/>
  <c r="I181" i="10" s="1"/>
  <c r="H288" i="10"/>
  <c r="I288" i="10" s="1"/>
  <c r="E331" i="10"/>
  <c r="E158" i="10"/>
  <c r="H265" i="10"/>
  <c r="I265" i="10" s="1"/>
  <c r="E34" i="10"/>
  <c r="E168" i="10"/>
  <c r="H56" i="10"/>
  <c r="I56" i="10" s="1"/>
  <c r="H252" i="10"/>
  <c r="I252" i="10" s="1"/>
  <c r="E318" i="10"/>
  <c r="E286" i="10"/>
  <c r="H196" i="10"/>
  <c r="I196" i="10" s="1"/>
  <c r="H338" i="10"/>
  <c r="I338" i="10" s="1"/>
  <c r="E193" i="10"/>
  <c r="H101" i="10"/>
  <c r="I101" i="10" s="1"/>
  <c r="H306" i="10"/>
  <c r="I306" i="10" s="1"/>
  <c r="E263" i="10"/>
  <c r="E33" i="10"/>
  <c r="E145" i="10"/>
  <c r="H236" i="10"/>
  <c r="I236" i="10" s="1"/>
  <c r="E214" i="10"/>
  <c r="H458" i="10"/>
  <c r="I458" i="10" s="1"/>
  <c r="H363" i="10"/>
  <c r="I363" i="10" s="1"/>
  <c r="H364" i="10"/>
  <c r="I364" i="10" s="1"/>
  <c r="H73" i="10"/>
  <c r="I73" i="10" s="1"/>
  <c r="H434" i="10"/>
  <c r="I434" i="10" s="1"/>
  <c r="E412" i="10"/>
  <c r="E30" i="10"/>
  <c r="H377" i="10"/>
  <c r="I377" i="10" s="1"/>
  <c r="H426" i="10"/>
  <c r="I426" i="10" s="1"/>
  <c r="H401" i="10"/>
  <c r="I401" i="10" s="1"/>
  <c r="E364" i="10"/>
  <c r="E309" i="10"/>
  <c r="H417" i="10"/>
  <c r="I417" i="10" s="1"/>
  <c r="H451" i="10"/>
  <c r="I451" i="10" s="1"/>
  <c r="E379" i="10"/>
  <c r="H70" i="10"/>
  <c r="I70" i="10" s="1"/>
  <c r="E358" i="10"/>
  <c r="E457" i="10"/>
  <c r="E368" i="10"/>
  <c r="H89" i="10"/>
  <c r="I89" i="10" s="1"/>
  <c r="H258" i="10"/>
  <c r="I258" i="10" s="1"/>
  <c r="E183" i="10"/>
  <c r="E203" i="10"/>
  <c r="E213" i="10"/>
  <c r="H129" i="10"/>
  <c r="I129" i="10" s="1"/>
  <c r="H148" i="10"/>
  <c r="I148" i="10" s="1"/>
  <c r="E60" i="10"/>
  <c r="E79" i="10"/>
  <c r="E446" i="10"/>
  <c r="E463" i="10"/>
  <c r="H455" i="10"/>
  <c r="I455" i="10" s="1"/>
  <c r="E103" i="10"/>
  <c r="H38" i="10"/>
  <c r="I38" i="10" s="1"/>
  <c r="H270" i="10"/>
  <c r="I270" i="10" s="1"/>
  <c r="H224" i="10"/>
  <c r="I224" i="10" s="1"/>
  <c r="E319" i="10"/>
  <c r="H126" i="10"/>
  <c r="I126" i="10" s="1"/>
  <c r="E247" i="10"/>
  <c r="E90" i="10"/>
  <c r="E352" i="10"/>
  <c r="H425" i="10"/>
  <c r="I425" i="10" s="1"/>
  <c r="H40" i="10"/>
  <c r="I40" i="10" s="1"/>
  <c r="H92" i="10"/>
  <c r="I92" i="10" s="1"/>
  <c r="E363" i="10"/>
  <c r="E49" i="10"/>
  <c r="E92" i="10"/>
  <c r="E191" i="10"/>
  <c r="E404" i="10"/>
  <c r="E383" i="10"/>
  <c r="H289" i="10"/>
  <c r="I289" i="10" s="1"/>
  <c r="E19" i="10"/>
  <c r="E361" i="10"/>
  <c r="E308" i="10"/>
  <c r="E108" i="10"/>
  <c r="H367" i="10"/>
  <c r="I367" i="10" s="1"/>
  <c r="H167" i="10"/>
  <c r="I167" i="10" s="1"/>
  <c r="H139" i="10"/>
  <c r="I139" i="10" s="1"/>
  <c r="H361" i="10"/>
  <c r="I361" i="10" s="1"/>
  <c r="E129" i="10"/>
  <c r="E351" i="10"/>
  <c r="E55" i="10"/>
  <c r="E431" i="10"/>
  <c r="H209" i="10"/>
  <c r="I209" i="10" s="1"/>
  <c r="H431" i="10"/>
  <c r="I431" i="10" s="1"/>
  <c r="E420" i="10"/>
  <c r="E243" i="10"/>
  <c r="H465" i="10"/>
  <c r="I465" i="10" s="1"/>
  <c r="E67" i="10"/>
  <c r="H343" i="10"/>
  <c r="I343" i="10" s="1"/>
  <c r="H396" i="10"/>
  <c r="I396" i="10" s="1"/>
  <c r="E100" i="10"/>
  <c r="E322" i="10"/>
  <c r="H88" i="10"/>
  <c r="I88" i="10" s="1"/>
  <c r="E86" i="10"/>
  <c r="E458" i="10"/>
  <c r="H307" i="10"/>
  <c r="I307" i="10" s="1"/>
  <c r="E195" i="10"/>
  <c r="H275" i="10"/>
  <c r="I275" i="10" s="1"/>
  <c r="H285" i="10"/>
  <c r="I285" i="10" s="1"/>
  <c r="E186" i="10"/>
  <c r="E201" i="10"/>
  <c r="E141" i="10"/>
  <c r="H124" i="10"/>
  <c r="I124" i="10" s="1"/>
  <c r="E42" i="10"/>
  <c r="H109" i="10"/>
  <c r="I109" i="10" s="1"/>
  <c r="H68" i="10"/>
  <c r="I68" i="10" s="1"/>
  <c r="E113" i="10"/>
  <c r="E170" i="10"/>
  <c r="H52" i="10"/>
  <c r="I52" i="10" s="1"/>
  <c r="H120" i="10"/>
  <c r="I120" i="10" s="1"/>
  <c r="H243" i="10"/>
  <c r="I243" i="10" s="1"/>
  <c r="E50" i="10"/>
  <c r="H415" i="10"/>
  <c r="I415" i="10" s="1"/>
  <c r="E427" i="10"/>
  <c r="H237" i="10"/>
  <c r="I237" i="10" s="1"/>
  <c r="H152" i="10"/>
  <c r="I152" i="10" s="1"/>
  <c r="H322" i="10"/>
  <c r="I322" i="10" s="1"/>
  <c r="H158" i="10"/>
  <c r="I158" i="10" s="1"/>
  <c r="E347" i="10"/>
  <c r="E301" i="10"/>
  <c r="E357" i="10"/>
  <c r="H202" i="10"/>
  <c r="I202" i="10" s="1"/>
  <c r="H291" i="10"/>
  <c r="I291" i="10" s="1"/>
  <c r="H162" i="10"/>
  <c r="I162" i="10" s="1"/>
  <c r="E335" i="10"/>
  <c r="H406" i="10"/>
  <c r="I406" i="10" s="1"/>
  <c r="E461" i="10"/>
  <c r="H74" i="10"/>
  <c r="I74" i="10" s="1"/>
  <c r="E346" i="10"/>
  <c r="E70" i="10"/>
  <c r="E137" i="10"/>
  <c r="E283" i="10"/>
  <c r="E73" i="10"/>
  <c r="H412" i="10"/>
  <c r="I412" i="10" s="1"/>
  <c r="H312" i="10"/>
  <c r="I312" i="10" s="1"/>
  <c r="H57" i="10"/>
  <c r="I57" i="10" s="1"/>
  <c r="E385" i="10"/>
  <c r="E298" i="10"/>
  <c r="E98" i="10"/>
  <c r="H357" i="10"/>
  <c r="I357" i="10" s="1"/>
  <c r="H157" i="10"/>
  <c r="I157" i="10" s="1"/>
  <c r="H150" i="10"/>
  <c r="I150" i="10" s="1"/>
  <c r="H372" i="10"/>
  <c r="I372" i="10" s="1"/>
  <c r="E140" i="10"/>
  <c r="E362" i="10"/>
  <c r="H65" i="10"/>
  <c r="I65" i="10" s="1"/>
  <c r="E453" i="10"/>
  <c r="H220" i="10"/>
  <c r="I220" i="10" s="1"/>
  <c r="H442" i="10"/>
  <c r="I442" i="10" s="1"/>
  <c r="E35" i="10"/>
  <c r="E254" i="10"/>
  <c r="E65" i="10"/>
  <c r="H354" i="10"/>
  <c r="I354" i="10" s="1"/>
  <c r="H441" i="10"/>
  <c r="I441" i="10" s="1"/>
  <c r="E111" i="10"/>
  <c r="E333" i="10"/>
  <c r="E299" i="10"/>
  <c r="E330" i="10"/>
  <c r="H205" i="10"/>
  <c r="I205" i="10" s="1"/>
  <c r="H141" i="10"/>
  <c r="I141" i="10" s="1"/>
  <c r="E397" i="10"/>
  <c r="E321" i="10"/>
  <c r="H421" i="10"/>
  <c r="I421" i="10" s="1"/>
  <c r="E177" i="10"/>
  <c r="H432" i="10"/>
  <c r="I432" i="10" s="1"/>
  <c r="H392" i="10"/>
  <c r="I392" i="10" s="1"/>
  <c r="H335" i="10"/>
  <c r="I335" i="10" s="1"/>
  <c r="H54" i="10"/>
  <c r="I54" i="10" s="1"/>
  <c r="E222" i="10"/>
  <c r="E323" i="10"/>
  <c r="H373" i="10"/>
  <c r="I373" i="10" s="1"/>
  <c r="E124" i="10"/>
  <c r="E188" i="10"/>
  <c r="E262" i="10"/>
  <c r="E154" i="10"/>
  <c r="H276" i="10"/>
  <c r="I276" i="10" s="1"/>
  <c r="E345" i="10"/>
  <c r="H278" i="10"/>
  <c r="I278" i="10" s="1"/>
  <c r="E178" i="10"/>
  <c r="E273" i="10"/>
  <c r="E387" i="10"/>
  <c r="H26" i="10"/>
  <c r="I26" i="10" s="1"/>
  <c r="H108" i="10"/>
  <c r="I108" i="10" s="1"/>
  <c r="E302" i="10"/>
  <c r="E424" i="10"/>
  <c r="E82" i="10"/>
  <c r="E396" i="10"/>
  <c r="E246" i="10"/>
  <c r="E325" i="10"/>
  <c r="E282" i="10"/>
  <c r="E315" i="10"/>
  <c r="H390" i="10"/>
  <c r="I390" i="10" s="1"/>
  <c r="E445" i="10"/>
  <c r="E59" i="10"/>
  <c r="E326" i="10"/>
  <c r="H114" i="10"/>
  <c r="I114" i="10" s="1"/>
  <c r="H160" i="10"/>
  <c r="I160" i="10" s="1"/>
  <c r="H381" i="10"/>
  <c r="I381" i="10" s="1"/>
  <c r="H166" i="10"/>
  <c r="I166" i="10" s="1"/>
  <c r="E435" i="10"/>
  <c r="E337" i="10"/>
  <c r="H80" i="10"/>
  <c r="I80" i="10" s="1"/>
  <c r="H413" i="10"/>
  <c r="I413" i="10" s="1"/>
  <c r="E288" i="10"/>
  <c r="E88" i="10"/>
  <c r="H347" i="10"/>
  <c r="I347" i="10" s="1"/>
  <c r="H147" i="10"/>
  <c r="I147" i="10" s="1"/>
  <c r="H161" i="10"/>
  <c r="I161" i="10" s="1"/>
  <c r="H383" i="10"/>
  <c r="I383" i="10" s="1"/>
  <c r="E151" i="10"/>
  <c r="E373" i="10"/>
  <c r="H86" i="10"/>
  <c r="I86" i="10" s="1"/>
  <c r="H464" i="10"/>
  <c r="I464" i="10" s="1"/>
  <c r="H231" i="10"/>
  <c r="I231" i="10" s="1"/>
  <c r="H453" i="10"/>
  <c r="I453" i="10" s="1"/>
  <c r="H45" i="10"/>
  <c r="I45" i="10" s="1"/>
  <c r="E265" i="10"/>
  <c r="H119" i="10"/>
  <c r="I119" i="10" s="1"/>
  <c r="H99" i="10"/>
  <c r="I99" i="10" s="1"/>
  <c r="H365" i="10"/>
  <c r="I365" i="10" s="1"/>
  <c r="E76" i="10"/>
  <c r="E122" i="10"/>
  <c r="E344" i="10"/>
  <c r="E320" i="10"/>
  <c r="E236" i="10"/>
  <c r="E417" i="10"/>
  <c r="H154" i="10"/>
  <c r="I154" i="10" s="1"/>
  <c r="E99" i="10"/>
  <c r="E46" i="10"/>
  <c r="H77" i="10"/>
  <c r="I77" i="10" s="1"/>
  <c r="H195" i="10"/>
  <c r="I195" i="10" s="1"/>
  <c r="H313" i="10"/>
  <c r="I313" i="10" s="1"/>
  <c r="H145" i="10"/>
  <c r="I145" i="10" s="1"/>
  <c r="H457" i="10"/>
  <c r="I457" i="10" s="1"/>
  <c r="E32" i="10"/>
  <c r="E143" i="10"/>
  <c r="E393" i="10"/>
  <c r="H355" i="10"/>
  <c r="I355" i="10" s="1"/>
  <c r="H247" i="10"/>
  <c r="I247" i="10" s="1"/>
  <c r="H385" i="10"/>
  <c r="I385" i="10" s="1"/>
  <c r="E233" i="10"/>
  <c r="H271" i="10"/>
  <c r="I271" i="10" s="1"/>
  <c r="E223" i="10"/>
  <c r="E119" i="10"/>
  <c r="E53" i="10"/>
  <c r="E165" i="10"/>
  <c r="E244" i="10"/>
  <c r="H345" i="10"/>
  <c r="I345" i="10" s="1"/>
  <c r="E416" i="10"/>
  <c r="H218" i="10"/>
  <c r="I218" i="10" s="1"/>
  <c r="E152" i="10"/>
  <c r="H440" i="10"/>
  <c r="I440" i="10" s="1"/>
  <c r="E324" i="10"/>
  <c r="H371" i="10"/>
  <c r="I371" i="10" s="1"/>
  <c r="H403" i="10"/>
  <c r="I403" i="10" s="1"/>
  <c r="E296" i="10"/>
  <c r="H370" i="10"/>
  <c r="I370" i="10" s="1"/>
  <c r="E425" i="10"/>
  <c r="E40" i="10"/>
  <c r="E291" i="10"/>
  <c r="H136" i="10"/>
  <c r="I136" i="10" s="1"/>
  <c r="H182" i="10"/>
  <c r="I182" i="10" s="1"/>
  <c r="E101" i="10"/>
  <c r="H260" i="10"/>
  <c r="I260" i="10" s="1"/>
  <c r="E459" i="10"/>
  <c r="H360" i="10"/>
  <c r="I360" i="10" s="1"/>
  <c r="E102" i="10"/>
  <c r="E436" i="10"/>
  <c r="E278" i="10"/>
  <c r="E78" i="10"/>
  <c r="H337" i="10"/>
  <c r="I337" i="10" s="1"/>
  <c r="H137" i="10"/>
  <c r="I137" i="10" s="1"/>
  <c r="H172" i="10"/>
  <c r="I172" i="10" s="1"/>
  <c r="H394" i="10"/>
  <c r="I394" i="10" s="1"/>
  <c r="E162" i="10"/>
  <c r="E384" i="10"/>
  <c r="E109" i="10"/>
  <c r="H25" i="10"/>
  <c r="I25" i="10" s="1"/>
  <c r="H242" i="10"/>
  <c r="I242" i="10" s="1"/>
  <c r="E465" i="10"/>
  <c r="E56" i="10"/>
  <c r="E276" i="10"/>
  <c r="H163" i="10"/>
  <c r="I163" i="10" s="1"/>
  <c r="H110" i="10"/>
  <c r="I110" i="10" s="1"/>
  <c r="H376" i="10"/>
  <c r="I376" i="10" s="1"/>
  <c r="E153" i="10"/>
  <c r="E133" i="10"/>
  <c r="E355" i="10"/>
  <c r="H399" i="10"/>
  <c r="I399" i="10" s="1"/>
  <c r="E31" i="10"/>
  <c r="H428" i="10"/>
  <c r="I428" i="10" s="1"/>
  <c r="H87" i="10"/>
  <c r="I87" i="10" s="1"/>
  <c r="E166" i="10"/>
  <c r="H185" i="10"/>
  <c r="I185" i="10" s="1"/>
  <c r="E189" i="10"/>
  <c r="H290" i="10"/>
  <c r="I290" i="10" s="1"/>
  <c r="E259" i="10"/>
  <c r="H325" i="10"/>
  <c r="I325" i="10" s="1"/>
  <c r="H359" i="10"/>
  <c r="I359" i="10" s="1"/>
  <c r="E408" i="10"/>
  <c r="H257" i="10"/>
  <c r="I257" i="10" s="1"/>
  <c r="E251" i="10"/>
  <c r="H331" i="10"/>
  <c r="I331" i="10" s="1"/>
  <c r="E466" i="10"/>
  <c r="H180" i="10"/>
  <c r="I180" i="10" s="1"/>
  <c r="H402" i="10"/>
  <c r="I402" i="10" s="1"/>
  <c r="H42" i="10"/>
  <c r="I42" i="10" s="1"/>
  <c r="E376" i="10"/>
  <c r="E136" i="10"/>
  <c r="H168" i="10"/>
  <c r="I168" i="10" s="1"/>
  <c r="H53" i="10"/>
  <c r="I53" i="10" s="1"/>
  <c r="E63" i="10"/>
  <c r="H353" i="10"/>
  <c r="I353" i="10" s="1"/>
  <c r="H75" i="10"/>
  <c r="I75" i="10" s="1"/>
  <c r="E179" i="10"/>
  <c r="H135" i="10"/>
  <c r="I135" i="10" s="1"/>
  <c r="H273" i="10"/>
  <c r="I273" i="10" s="1"/>
  <c r="E225" i="10"/>
  <c r="H21" i="10"/>
  <c r="I21" i="10" s="1"/>
  <c r="H368" i="10"/>
  <c r="I368" i="10" s="1"/>
  <c r="H414" i="10"/>
  <c r="I414" i="10" s="1"/>
  <c r="E24" i="10"/>
  <c r="E280" i="10"/>
  <c r="H351" i="10"/>
  <c r="I351" i="10" s="1"/>
  <c r="E405" i="10"/>
  <c r="H444" i="10"/>
  <c r="I444" i="10" s="1"/>
  <c r="E271" i="10"/>
  <c r="H159" i="10"/>
  <c r="I159" i="10" s="1"/>
  <c r="E207" i="10"/>
  <c r="H169" i="10"/>
  <c r="I169" i="10" s="1"/>
  <c r="E359" i="10"/>
  <c r="E96" i="10"/>
  <c r="H384" i="10"/>
  <c r="I384" i="10" s="1"/>
  <c r="E146" i="10"/>
  <c r="E460" i="10"/>
  <c r="E268" i="10"/>
  <c r="E68" i="10"/>
  <c r="H327" i="10"/>
  <c r="I327" i="10" s="1"/>
  <c r="H127" i="10"/>
  <c r="I127" i="10" s="1"/>
  <c r="H183" i="10"/>
  <c r="I183" i="10" s="1"/>
  <c r="H405" i="10"/>
  <c r="I405" i="10" s="1"/>
  <c r="E173" i="10"/>
  <c r="E395" i="10"/>
  <c r="E131" i="10"/>
  <c r="H34" i="10"/>
  <c r="I34" i="10" s="1"/>
  <c r="H253" i="10"/>
  <c r="I253" i="10" s="1"/>
  <c r="E44" i="10"/>
  <c r="H66" i="10"/>
  <c r="I66" i="10" s="1"/>
  <c r="E287" i="10"/>
  <c r="H208" i="10"/>
  <c r="I208" i="10" s="1"/>
  <c r="H132" i="10"/>
  <c r="I132" i="10" s="1"/>
  <c r="H388" i="10"/>
  <c r="I388" i="10" s="1"/>
  <c r="E231" i="10"/>
  <c r="E144" i="10"/>
  <c r="E366" i="10"/>
  <c r="H241" i="10"/>
  <c r="I241" i="10" s="1"/>
  <c r="H435" i="10"/>
  <c r="I435" i="10" s="1"/>
  <c r="H107" i="10"/>
  <c r="I107" i="10" s="1"/>
  <c r="H55" i="10"/>
  <c r="I55" i="10" s="1"/>
  <c r="E310" i="10"/>
  <c r="E389" i="10"/>
  <c r="H286" i="10"/>
  <c r="I286" i="10" s="1"/>
  <c r="E400" i="10"/>
  <c r="E43" i="10"/>
  <c r="E381" i="10"/>
  <c r="E264" i="10"/>
  <c r="H233" i="10"/>
  <c r="I233" i="10" s="1"/>
  <c r="E372" i="10"/>
  <c r="E239" i="10"/>
  <c r="H382" i="10"/>
  <c r="I382" i="10" s="1"/>
  <c r="H447" i="10"/>
  <c r="I447" i="10" s="1"/>
  <c r="H96" i="10"/>
  <c r="I96" i="10" s="1"/>
  <c r="E120" i="10"/>
  <c r="E455" i="10"/>
  <c r="E181" i="10"/>
  <c r="E171" i="10"/>
  <c r="H430" i="10"/>
  <c r="I430" i="10" s="1"/>
  <c r="H466" i="10"/>
  <c r="I466" i="10" s="1"/>
  <c r="H469" i="10"/>
  <c r="I469" i="10" s="1"/>
  <c r="E380" i="10"/>
  <c r="E39" i="10"/>
  <c r="H348" i="10"/>
  <c r="I348" i="10" s="1"/>
  <c r="H301" i="10"/>
  <c r="I301" i="10" s="1"/>
  <c r="H48" i="10"/>
  <c r="I48" i="10" s="1"/>
  <c r="H448" i="10"/>
  <c r="I448" i="10" s="1"/>
  <c r="H449" i="10"/>
  <c r="I449" i="10" s="1"/>
  <c r="H90" i="10"/>
  <c r="I90" i="10" s="1"/>
  <c r="E260" i="10"/>
  <c r="H334" i="10"/>
  <c r="I334" i="10" s="1"/>
  <c r="E370" i="10"/>
  <c r="H424" i="10"/>
  <c r="I424" i="10" s="1"/>
  <c r="E252" i="10"/>
  <c r="E182" i="10"/>
  <c r="E230" i="10"/>
  <c r="H213" i="10"/>
  <c r="I213" i="10" s="1"/>
  <c r="H456" i="10"/>
  <c r="I456" i="10" s="1"/>
  <c r="H212" i="10"/>
  <c r="I212" i="10" s="1"/>
  <c r="E413" i="10"/>
  <c r="H192" i="10"/>
  <c r="I192" i="10" s="1"/>
  <c r="E468" i="10"/>
  <c r="E258" i="10"/>
  <c r="E58" i="10"/>
  <c r="H317" i="10"/>
  <c r="I317" i="10" s="1"/>
  <c r="H117" i="10"/>
  <c r="I117" i="10" s="1"/>
  <c r="H194" i="10"/>
  <c r="I194" i="10" s="1"/>
  <c r="H416" i="10"/>
  <c r="I416" i="10" s="1"/>
  <c r="E184" i="10"/>
  <c r="E406" i="10"/>
  <c r="E142" i="10"/>
  <c r="E45" i="10"/>
  <c r="H264" i="10"/>
  <c r="I264" i="10" s="1"/>
  <c r="E77" i="10"/>
  <c r="H143" i="10"/>
  <c r="I143" i="10" s="1"/>
  <c r="E155" i="10"/>
  <c r="E377" i="10"/>
  <c r="E248" i="10"/>
  <c r="H410" i="10"/>
  <c r="I410" i="10" s="1"/>
  <c r="H330" i="10"/>
  <c r="I330" i="10" s="1"/>
  <c r="H188" i="10"/>
  <c r="I188" i="10" s="1"/>
  <c r="H344" i="10"/>
  <c r="I344" i="10" s="1"/>
  <c r="H379" i="10"/>
  <c r="I379" i="10" s="1"/>
  <c r="E198" i="10"/>
  <c r="H261" i="10"/>
  <c r="I261" i="10" s="1"/>
  <c r="H341" i="10"/>
  <c r="I341" i="10" s="1"/>
  <c r="E64" i="10"/>
  <c r="H184" i="10"/>
  <c r="I184" i="10" s="1"/>
  <c r="H30" i="10"/>
  <c r="I30" i="10" s="1"/>
  <c r="H272" i="10"/>
  <c r="I272" i="10" s="1"/>
  <c r="H342" i="10"/>
  <c r="I342" i="10" s="1"/>
  <c r="H33" i="10"/>
  <c r="I33" i="10" s="1"/>
  <c r="E449" i="10"/>
  <c r="E415" i="10"/>
  <c r="H93" i="10"/>
  <c r="I93" i="10" s="1"/>
  <c r="H104" i="10"/>
  <c r="I104" i="10" s="1"/>
  <c r="E388" i="10"/>
  <c r="H283" i="10"/>
  <c r="I283" i="10" s="1"/>
  <c r="H131" i="10"/>
  <c r="I131" i="10" s="1"/>
  <c r="H254" i="10"/>
  <c r="I254" i="10" s="1"/>
  <c r="E467" i="10"/>
  <c r="E227" i="10"/>
  <c r="E423" i="10"/>
  <c r="H429" i="10"/>
  <c r="I429" i="10" s="1"/>
  <c r="H378" i="10"/>
  <c r="I378" i="10" s="1"/>
  <c r="E85" i="10"/>
  <c r="H60" i="10"/>
  <c r="I60" i="10" s="1"/>
  <c r="H61" i="10"/>
  <c r="I61" i="10" s="1"/>
  <c r="E62" i="10"/>
  <c r="E241" i="10"/>
  <c r="H295" i="10"/>
  <c r="I295" i="10" s="1"/>
  <c r="E350" i="10"/>
  <c r="H404" i="10"/>
  <c r="I404" i="10" s="1"/>
  <c r="E235" i="10"/>
  <c r="H206" i="10"/>
  <c r="I206" i="10" s="1"/>
  <c r="H255" i="10"/>
  <c r="I255" i="10" s="1"/>
  <c r="H19" i="10"/>
  <c r="I19" i="10" s="1"/>
  <c r="E48" i="10"/>
  <c r="E164" i="10"/>
  <c r="E327" i="10"/>
  <c r="H44" i="10"/>
  <c r="I44" i="10" s="1"/>
  <c r="E398" i="10"/>
  <c r="H468" i="10"/>
  <c r="I468" i="10" s="1"/>
  <c r="H380" i="10"/>
  <c r="I380" i="10" s="1"/>
  <c r="H62" i="10"/>
  <c r="I62" i="10" s="1"/>
  <c r="H20" i="10"/>
  <c r="I20" i="10" s="1"/>
  <c r="E441" i="10"/>
  <c r="H125" i="10"/>
  <c r="I125" i="10" s="1"/>
  <c r="H133" i="10"/>
  <c r="I133" i="10" s="1"/>
  <c r="E94" i="10"/>
  <c r="H95" i="10"/>
  <c r="I95" i="10" s="1"/>
  <c r="E204" i="10"/>
  <c r="H279" i="10"/>
  <c r="I279" i="10" s="1"/>
  <c r="E334" i="10"/>
  <c r="H389" i="10"/>
  <c r="I389" i="10" s="1"/>
  <c r="E215" i="10"/>
  <c r="H229" i="10"/>
  <c r="I229" i="10" s="1"/>
  <c r="E281" i="10"/>
  <c r="E261" i="10"/>
  <c r="H122" i="10"/>
  <c r="I122" i="10" s="1"/>
  <c r="H433" i="10"/>
  <c r="I433" i="10" s="1"/>
  <c r="H459" i="10"/>
  <c r="I459" i="10" s="1"/>
  <c r="E37" i="10"/>
  <c r="E448" i="10"/>
  <c r="E238" i="10"/>
  <c r="E38" i="10"/>
  <c r="H297" i="10"/>
  <c r="I297" i="10" s="1"/>
  <c r="H97" i="10"/>
  <c r="I97" i="10" s="1"/>
  <c r="H216" i="10"/>
  <c r="I216" i="10" s="1"/>
  <c r="H439" i="10"/>
  <c r="I439" i="10" s="1"/>
  <c r="E206" i="10"/>
  <c r="E429" i="10"/>
  <c r="E66" i="10"/>
  <c r="H176" i="10"/>
  <c r="I176" i="10" s="1"/>
  <c r="E274" i="10"/>
  <c r="E444" i="10"/>
  <c r="H146" i="10"/>
  <c r="I146" i="10" s="1"/>
  <c r="E469" i="10"/>
  <c r="E107" i="10"/>
  <c r="E114" i="10"/>
  <c r="E293" i="10"/>
  <c r="H43" i="10"/>
  <c r="I43" i="10" s="1"/>
  <c r="E159" i="10"/>
  <c r="H171" i="10"/>
  <c r="I171" i="10" s="1"/>
  <c r="H134" i="10"/>
  <c r="I134" i="10" s="1"/>
  <c r="E135" i="10"/>
  <c r="E185" i="10"/>
  <c r="H259" i="10"/>
  <c r="I259" i="10" s="1"/>
  <c r="E314" i="10"/>
  <c r="H369" i="10"/>
  <c r="I369" i="10" s="1"/>
  <c r="E196" i="10"/>
  <c r="H251" i="10"/>
  <c r="I251" i="10" s="1"/>
  <c r="H303" i="10"/>
  <c r="I303" i="10" s="1"/>
  <c r="H284" i="10"/>
  <c r="I284" i="10" s="1"/>
  <c r="H32" i="10"/>
  <c r="I32" i="10" s="1"/>
  <c r="E52" i="10"/>
  <c r="H72" i="10"/>
  <c r="I72" i="10" s="1"/>
  <c r="H58" i="10"/>
  <c r="I58" i="10" s="1"/>
  <c r="E438" i="10"/>
  <c r="E228" i="10"/>
  <c r="H28" i="10"/>
  <c r="I28" i="10" s="1"/>
  <c r="H287" i="10"/>
  <c r="I287" i="10" s="1"/>
  <c r="E464" i="10"/>
  <c r="H228" i="10"/>
  <c r="I228" i="10" s="1"/>
  <c r="H450" i="10"/>
  <c r="I450" i="10" s="1"/>
  <c r="E217" i="10"/>
  <c r="E440" i="10"/>
  <c r="E209" i="10"/>
  <c r="H76" i="10"/>
  <c r="I76" i="10" s="1"/>
  <c r="H298" i="10"/>
  <c r="I298" i="10" s="1"/>
  <c r="H230" i="10"/>
  <c r="I230" i="10" s="1"/>
  <c r="E110" i="10"/>
  <c r="E332" i="10"/>
  <c r="H374" i="10"/>
  <c r="I374" i="10" s="1"/>
  <c r="E411" i="10"/>
  <c r="H329" i="10"/>
  <c r="I329" i="10" s="1"/>
  <c r="H232" i="10"/>
  <c r="I232" i="10" s="1"/>
  <c r="H293" i="10"/>
  <c r="I293" i="10" s="1"/>
  <c r="H39" i="10"/>
  <c r="I39" i="10" s="1"/>
  <c r="H244" i="10"/>
  <c r="I244" i="10" s="1"/>
  <c r="E190" i="10"/>
  <c r="E349" i="10"/>
  <c r="H82" i="10"/>
  <c r="I82" i="10" s="1"/>
  <c r="H201" i="10"/>
  <c r="I201" i="10" s="1"/>
  <c r="H204" i="10"/>
  <c r="I204" i="10" s="1"/>
  <c r="H173" i="10"/>
  <c r="I173" i="10" s="1"/>
  <c r="E249" i="10"/>
  <c r="E169" i="10"/>
  <c r="H240" i="10"/>
  <c r="I240" i="10" s="1"/>
  <c r="E294" i="10"/>
  <c r="H349" i="10"/>
  <c r="I349" i="10" s="1"/>
  <c r="E180" i="10"/>
  <c r="H280" i="10"/>
  <c r="I280" i="10" s="1"/>
  <c r="H326" i="10"/>
  <c r="I326" i="10" s="1"/>
  <c r="H311" i="10"/>
  <c r="I311" i="10" s="1"/>
  <c r="E80" i="10"/>
  <c r="H144" i="10"/>
  <c r="I144" i="10" s="1"/>
  <c r="E163" i="10"/>
  <c r="E81" i="10"/>
  <c r="E428" i="10"/>
  <c r="E218" i="10"/>
  <c r="E20" i="10"/>
  <c r="H277" i="10"/>
  <c r="I277" i="10" s="1"/>
  <c r="E23" i="10"/>
  <c r="H239" i="10"/>
  <c r="I239" i="10" s="1"/>
  <c r="H461" i="10"/>
  <c r="I461" i="10" s="1"/>
  <c r="E229" i="10"/>
  <c r="E451" i="10"/>
  <c r="E220" i="10"/>
  <c r="E87" i="10"/>
  <c r="H309" i="10"/>
  <c r="I309" i="10" s="1"/>
  <c r="H274" i="10"/>
  <c r="I274" i="10" s="1"/>
  <c r="E121" i="10"/>
  <c r="E343" i="10"/>
  <c r="H419" i="10"/>
  <c r="I419" i="10" s="1"/>
  <c r="H199" i="10"/>
  <c r="I199" i="10" s="1"/>
  <c r="H443" i="10"/>
  <c r="I443" i="10" s="1"/>
  <c r="H121" i="10"/>
  <c r="I121" i="10" s="1"/>
  <c r="E200" i="10"/>
  <c r="E422" i="10"/>
  <c r="E130" i="10"/>
  <c r="H221" i="10"/>
  <c r="I221" i="10" s="1"/>
  <c r="E434" i="10"/>
  <c r="H437" i="10"/>
  <c r="I437" i="10" s="1"/>
  <c r="H41" i="10"/>
  <c r="I41" i="10" s="1"/>
  <c r="E250" i="10"/>
  <c r="H268" i="10"/>
  <c r="I268" i="10" s="1"/>
  <c r="E430" i="10"/>
  <c r="H156" i="10"/>
  <c r="I156" i="10" s="1"/>
  <c r="E245" i="10"/>
  <c r="H246" i="10"/>
  <c r="I246" i="10" s="1"/>
  <c r="H211" i="10"/>
  <c r="I211" i="10" s="1"/>
  <c r="H292" i="10"/>
  <c r="I292" i="10" s="1"/>
  <c r="E149" i="10"/>
  <c r="H223" i="10"/>
  <c r="I223" i="10" s="1"/>
  <c r="E279" i="10"/>
  <c r="H333" i="10"/>
  <c r="I333" i="10" s="1"/>
  <c r="E160" i="10"/>
  <c r="E303" i="10"/>
  <c r="E356" i="10"/>
  <c r="E336" i="10"/>
  <c r="E123" i="10"/>
  <c r="H235" i="10"/>
  <c r="I235" i="10" s="1"/>
  <c r="H282" i="10"/>
  <c r="I282" i="10" s="1"/>
  <c r="H102" i="10"/>
  <c r="I102" i="10" s="1"/>
  <c r="E418" i="10"/>
  <c r="E208" i="10"/>
  <c r="H467" i="10"/>
  <c r="I467" i="10" s="1"/>
  <c r="H267" i="10"/>
  <c r="I267" i="10" s="1"/>
  <c r="H31" i="10"/>
  <c r="I31" i="10" s="1"/>
  <c r="H250" i="10"/>
  <c r="I250" i="10" s="1"/>
  <c r="H23" i="10"/>
  <c r="I23" i="10" s="1"/>
  <c r="E240" i="10"/>
  <c r="E462" i="10"/>
  <c r="E242" i="10"/>
  <c r="H98" i="10"/>
  <c r="I98" i="10" s="1"/>
  <c r="H320" i="10"/>
  <c r="I320" i="10" s="1"/>
  <c r="H308" i="10"/>
  <c r="I308" i="10" s="1"/>
  <c r="E132" i="10"/>
  <c r="E354" i="10"/>
  <c r="H452" i="10"/>
  <c r="I452" i="10" s="1"/>
  <c r="H210" i="10"/>
  <c r="I210" i="10" s="1"/>
  <c r="H454" i="10"/>
  <c r="I454" i="10" s="1"/>
  <c r="H165" i="10"/>
  <c r="I165" i="10" s="1"/>
  <c r="E211" i="10"/>
  <c r="E433" i="10"/>
  <c r="H203" i="10"/>
  <c r="I203" i="10" s="1"/>
  <c r="E365" i="10"/>
  <c r="H324" i="10"/>
  <c r="I324" i="10" s="1"/>
  <c r="E275" i="10"/>
  <c r="E256" i="10"/>
  <c r="E192" i="10"/>
  <c r="E297" i="10"/>
  <c r="H225" i="10"/>
  <c r="I225" i="10" s="1"/>
  <c r="E267" i="10"/>
  <c r="E270" i="10"/>
  <c r="H222" i="10"/>
  <c r="I222" i="10" s="1"/>
  <c r="H395" i="10"/>
  <c r="I395" i="10" s="1"/>
  <c r="E126" i="10"/>
  <c r="E91" i="10"/>
  <c r="E202" i="10"/>
  <c r="E426" i="10"/>
  <c r="E41" i="10"/>
  <c r="H112" i="10"/>
  <c r="I112" i="10" s="1"/>
  <c r="E167" i="10"/>
  <c r="E437" i="10"/>
  <c r="H51" i="10"/>
  <c r="I51" i="10" s="1"/>
  <c r="E450" i="10"/>
  <c r="H118" i="10"/>
  <c r="I118" i="10" s="1"/>
  <c r="E51" i="10"/>
  <c r="H262" i="10"/>
  <c r="I262" i="10" s="1"/>
  <c r="H123" i="10"/>
  <c r="I123" i="10" s="1"/>
  <c r="H79" i="10"/>
  <c r="I79" i="10" s="1"/>
  <c r="H266" i="10"/>
  <c r="I266" i="10" s="1"/>
  <c r="E348" i="10"/>
  <c r="E148" i="10"/>
  <c r="H407" i="10"/>
  <c r="I407" i="10" s="1"/>
  <c r="H207" i="10"/>
  <c r="I207" i="10" s="1"/>
  <c r="H94" i="10"/>
  <c r="I94" i="10" s="1"/>
  <c r="H316" i="10"/>
  <c r="I316" i="10" s="1"/>
  <c r="H84" i="10"/>
  <c r="I84" i="10" s="1"/>
  <c r="E306" i="10"/>
  <c r="H296" i="10"/>
  <c r="I296" i="10" s="1"/>
  <c r="E353" i="10"/>
  <c r="H164" i="10"/>
  <c r="I164" i="10" s="1"/>
  <c r="H386" i="10"/>
  <c r="I386" i="10" s="1"/>
  <c r="E97" i="10"/>
  <c r="E199" i="10"/>
  <c r="E421" i="10"/>
  <c r="E442" i="10"/>
  <c r="H299" i="10"/>
  <c r="I299" i="10" s="1"/>
  <c r="H219" i="10"/>
  <c r="I219" i="10" s="1"/>
  <c r="E57" i="10"/>
  <c r="E277" i="10"/>
  <c r="H37" i="10"/>
  <c r="I37" i="10" s="1"/>
  <c r="H49" i="10"/>
  <c r="I49" i="10" s="1"/>
  <c r="H336" i="10"/>
  <c r="I336" i="10" s="1"/>
  <c r="E54" i="10"/>
  <c r="E328" i="10"/>
  <c r="E128" i="10"/>
  <c r="H187" i="10"/>
  <c r="I187" i="10" s="1"/>
  <c r="H339" i="10"/>
  <c r="I339" i="10" s="1"/>
  <c r="E106" i="10"/>
  <c r="H408" i="10"/>
  <c r="I408" i="10" s="1"/>
  <c r="H186" i="10"/>
  <c r="I186" i="10" s="1"/>
  <c r="E253" i="10"/>
  <c r="E443" i="10"/>
  <c r="H321" i="10"/>
  <c r="I321" i="10" s="1"/>
  <c r="H78" i="10"/>
  <c r="I78" i="10" s="1"/>
  <c r="E226" i="10"/>
  <c r="E394" i="10"/>
  <c r="E69" i="10"/>
  <c r="H300" i="10"/>
  <c r="I300" i="10" s="1"/>
  <c r="H200" i="10"/>
  <c r="I200" i="10" s="1"/>
  <c r="H245" i="10"/>
  <c r="I245" i="10" s="1"/>
  <c r="E134" i="10"/>
  <c r="H281" i="10"/>
  <c r="I281" i="10" s="1"/>
  <c r="E407" i="10"/>
  <c r="E27" i="10"/>
  <c r="E93" i="10"/>
  <c r="E147" i="10"/>
  <c r="E419" i="10"/>
  <c r="H36" i="10"/>
  <c r="I36" i="10" s="1"/>
  <c r="E29" i="10"/>
  <c r="H234" i="10"/>
  <c r="I234" i="10" s="1"/>
  <c r="H140" i="10"/>
  <c r="I140" i="10" s="1"/>
  <c r="E285" i="10"/>
  <c r="H214" i="10"/>
  <c r="I214" i="10" s="1"/>
  <c r="H191" i="10"/>
  <c r="I191" i="10" s="1"/>
  <c r="E290" i="10"/>
  <c r="E338" i="10"/>
  <c r="E138" i="10"/>
  <c r="H397" i="10"/>
  <c r="I397" i="10" s="1"/>
  <c r="H197" i="10"/>
  <c r="I197" i="10" s="1"/>
  <c r="H105" i="10"/>
  <c r="I105" i="10" s="1"/>
  <c r="H328" i="10"/>
  <c r="I328" i="10" s="1"/>
  <c r="E95" i="10"/>
  <c r="E317" i="10"/>
  <c r="H352" i="10"/>
  <c r="I352" i="10" s="1"/>
  <c r="E375" i="10"/>
  <c r="H175" i="10"/>
  <c r="I175" i="10" s="1"/>
  <c r="H398" i="10"/>
  <c r="I398" i="10" s="1"/>
  <c r="E175" i="10"/>
  <c r="E210" i="10"/>
  <c r="E432" i="10"/>
  <c r="E26" i="10"/>
  <c r="H310" i="10"/>
  <c r="I310" i="10" s="1"/>
  <c r="H263" i="10"/>
  <c r="I263" i="10" s="1"/>
  <c r="H67" i="10"/>
  <c r="I67" i="10" s="1"/>
  <c r="E289" i="10"/>
  <c r="H226" i="10"/>
  <c r="I226" i="10" s="1"/>
  <c r="H138" i="10"/>
  <c r="I138" i="10" s="1"/>
  <c r="H362" i="10"/>
  <c r="I362" i="10" s="1"/>
  <c r="E234" i="10"/>
  <c r="E403" i="10"/>
  <c r="E172" i="10"/>
  <c r="E447" i="10"/>
  <c r="E391" i="10"/>
  <c r="H462" i="10"/>
  <c r="I462" i="10" s="1"/>
  <c r="E75" i="10"/>
  <c r="E127" i="10"/>
  <c r="E402" i="10"/>
  <c r="E21" i="10"/>
  <c r="H358" i="10"/>
  <c r="I358" i="10" s="1"/>
  <c r="H190" i="10"/>
  <c r="I190" i="10" s="1"/>
  <c r="E237" i="10"/>
  <c r="E313" i="10"/>
  <c r="H387" i="10"/>
  <c r="I387" i="10" s="1"/>
  <c r="H116" i="10"/>
  <c r="I116" i="10" s="1"/>
  <c r="E329" i="10"/>
  <c r="E386" i="10"/>
  <c r="H409" i="10"/>
  <c r="I409" i="10" s="1"/>
  <c r="E221" i="10"/>
  <c r="H35" i="10"/>
  <c r="I35" i="10" s="1"/>
  <c r="H319" i="10"/>
  <c r="I319" i="10" s="1"/>
  <c r="E300" i="10"/>
  <c r="H249" i="10"/>
  <c r="I249" i="10" s="1"/>
  <c r="H113" i="10"/>
  <c r="I113" i="10" s="1"/>
  <c r="E216" i="10"/>
  <c r="H436" i="10"/>
  <c r="I436" i="10" s="1"/>
  <c r="E272" i="10"/>
  <c r="H50" i="10"/>
  <c r="I50" i="10" s="1"/>
  <c r="E205" i="10"/>
  <c r="H22" i="10"/>
  <c r="I22" i="10" s="1"/>
  <c r="E371" i="10"/>
  <c r="H445" i="10"/>
  <c r="I445" i="10" s="1"/>
  <c r="H59" i="10"/>
  <c r="I59" i="10" s="1"/>
  <c r="E112" i="10"/>
  <c r="E382" i="10"/>
  <c r="E28" i="10"/>
  <c r="E71" i="10"/>
  <c r="E456" i="10"/>
  <c r="E305" i="10"/>
  <c r="E360" i="10"/>
  <c r="H83" i="10"/>
  <c r="I83" i="10" s="1"/>
  <c r="E341" i="10"/>
  <c r="E105" i="10"/>
  <c r="H155" i="10"/>
  <c r="I155" i="10" s="1"/>
  <c r="H340" i="10"/>
  <c r="I340" i="10" s="1"/>
  <c r="E104" i="10"/>
  <c r="H115" i="10"/>
  <c r="I115" i="10" s="1"/>
  <c r="E150" i="10"/>
  <c r="H418" i="10"/>
  <c r="I418" i="10" s="1"/>
  <c r="H29" i="10"/>
  <c r="I29" i="10" s="1"/>
  <c r="H103" i="10"/>
  <c r="I103" i="10" s="1"/>
  <c r="E316" i="10"/>
  <c r="E339" i="10"/>
  <c r="E212" i="10"/>
  <c r="E292" i="10"/>
  <c r="E414" i="10"/>
  <c r="E367" i="10"/>
  <c r="E157" i="10"/>
  <c r="H151" i="10"/>
  <c r="I151" i="10" s="1"/>
  <c r="E139" i="10"/>
  <c r="H302" i="10"/>
  <c r="I302" i="10" s="1"/>
  <c r="H111" i="10"/>
  <c r="I111" i="10" s="1"/>
  <c r="H315" i="10"/>
  <c r="I315" i="10" s="1"/>
  <c r="E378" i="10"/>
  <c r="H215" i="10"/>
  <c r="I215" i="10" s="1"/>
  <c r="H411" i="10"/>
  <c r="I411" i="10" s="1"/>
  <c r="H170" i="10"/>
  <c r="I170" i="10" s="1"/>
  <c r="E312" i="10"/>
  <c r="E257" i="10"/>
  <c r="H100" i="10"/>
  <c r="I100" i="10" s="1"/>
  <c r="E115" i="10"/>
  <c r="H91" i="10"/>
  <c r="I91" i="10" s="1"/>
  <c r="E307" i="10"/>
  <c r="H460" i="10"/>
  <c r="I460" i="10" s="1"/>
  <c r="E390" i="10"/>
  <c r="H314" i="10"/>
  <c r="I314" i="10" s="1"/>
  <c r="E224" i="10"/>
  <c r="E174" i="10"/>
  <c r="H248" i="10"/>
  <c r="I248" i="10" s="1"/>
  <c r="E369" i="10"/>
  <c r="E161" i="10"/>
  <c r="E439" i="10"/>
  <c r="H81" i="10"/>
  <c r="I81" i="10" s="1"/>
  <c r="H69" i="10"/>
  <c r="I69" i="10" s="1"/>
  <c r="H178" i="10"/>
  <c r="I178" i="10" s="1"/>
  <c r="H391" i="10"/>
  <c r="I391" i="10" s="1"/>
  <c r="H64" i="10"/>
  <c r="I64" i="10" s="1"/>
  <c r="H304" i="10"/>
  <c r="I304" i="10" s="1"/>
  <c r="H450" i="11"/>
  <c r="I450" i="11" s="1"/>
  <c r="G136" i="10"/>
  <c r="G61" i="10"/>
  <c r="G447" i="10"/>
  <c r="G451" i="10"/>
  <c r="G206" i="10"/>
  <c r="L10" i="10"/>
  <c r="G377" i="10"/>
  <c r="G121" i="10"/>
  <c r="G348" i="10"/>
  <c r="G97" i="10"/>
  <c r="G185" i="10"/>
  <c r="E232" i="11"/>
  <c r="E182" i="11"/>
  <c r="E219" i="11"/>
  <c r="H67" i="11"/>
  <c r="I67" i="11" s="1"/>
  <c r="G398" i="10"/>
  <c r="M398" i="10" s="1"/>
  <c r="G50" i="10"/>
  <c r="G462" i="10"/>
  <c r="G267" i="10"/>
  <c r="G323" i="10"/>
  <c r="G367" i="10"/>
  <c r="G193" i="10"/>
  <c r="G32" i="10"/>
  <c r="G355" i="10"/>
  <c r="G426" i="10"/>
  <c r="G336" i="10"/>
  <c r="G341" i="10"/>
  <c r="G446" i="10"/>
  <c r="G143" i="10"/>
  <c r="G349" i="10"/>
  <c r="G414" i="10"/>
  <c r="G272" i="10"/>
  <c r="G47" i="10"/>
  <c r="G224" i="10"/>
  <c r="G115" i="10"/>
  <c r="G431" i="10"/>
  <c r="K431" i="10" s="1"/>
  <c r="G268" i="10"/>
  <c r="G68" i="10"/>
  <c r="G320" i="10"/>
  <c r="G147" i="10"/>
  <c r="G19" i="10"/>
  <c r="G36" i="10"/>
  <c r="G321" i="10"/>
  <c r="G169" i="10"/>
  <c r="G221" i="10"/>
  <c r="G150" i="10"/>
  <c r="M150" i="10" s="1"/>
  <c r="G436" i="10"/>
  <c r="M436" i="10" s="1"/>
  <c r="G179" i="10"/>
  <c r="G125" i="10"/>
  <c r="G370" i="10"/>
  <c r="G137" i="10"/>
  <c r="G160" i="10"/>
  <c r="G93" i="10"/>
  <c r="G128" i="10"/>
  <c r="G145" i="10"/>
  <c r="G70" i="10"/>
  <c r="M70" i="10" s="1"/>
  <c r="G255" i="10"/>
  <c r="G113" i="10"/>
  <c r="G103" i="10"/>
  <c r="G338" i="10"/>
  <c r="G430" i="10"/>
  <c r="H446" i="10"/>
  <c r="I446" i="10" s="1"/>
  <c r="E116" i="10"/>
  <c r="H27" i="10"/>
  <c r="I27" i="10" s="1"/>
  <c r="E219" i="10"/>
  <c r="E269" i="10"/>
  <c r="H400" i="10"/>
  <c r="I400" i="10" s="1"/>
  <c r="H106" i="10"/>
  <c r="I106" i="10" s="1"/>
  <c r="H47" i="10"/>
  <c r="I47" i="10" s="1"/>
  <c r="E401" i="10"/>
  <c r="E83" i="10"/>
  <c r="H438" i="10"/>
  <c r="I438" i="10" s="1"/>
  <c r="H149" i="10"/>
  <c r="I149" i="10" s="1"/>
  <c r="H193" i="10"/>
  <c r="I193" i="10" s="1"/>
  <c r="H269" i="10"/>
  <c r="I269" i="10" s="1"/>
  <c r="E392" i="10"/>
  <c r="E304" i="10"/>
  <c r="H366" i="10"/>
  <c r="I366" i="10" s="1"/>
  <c r="E47" i="10"/>
  <c r="E374" i="10"/>
  <c r="H71" i="10"/>
  <c r="I71" i="10" s="1"/>
  <c r="E125" i="10"/>
  <c r="E156" i="10"/>
  <c r="H179" i="10"/>
  <c r="I179" i="10" s="1"/>
  <c r="H189" i="10"/>
  <c r="I189" i="10" s="1"/>
  <c r="G102" i="10"/>
  <c r="K102" i="10" s="1"/>
  <c r="G226" i="10"/>
  <c r="G415" i="10"/>
  <c r="G168" i="10"/>
  <c r="G468" i="10"/>
  <c r="G34" i="10"/>
  <c r="G387" i="10"/>
  <c r="G419" i="10"/>
  <c r="G273" i="10"/>
  <c r="G293" i="10"/>
  <c r="G86" i="10"/>
  <c r="K86" i="10" s="1"/>
  <c r="G402" i="10"/>
  <c r="G452" i="10"/>
  <c r="G127" i="10"/>
  <c r="G213" i="10"/>
  <c r="G178" i="10"/>
  <c r="G77" i="10"/>
  <c r="G65" i="10"/>
  <c r="G79" i="10"/>
  <c r="G43" i="10"/>
  <c r="G264" i="10"/>
  <c r="K264" i="10" s="1"/>
  <c r="G409" i="10"/>
  <c r="G247" i="10"/>
  <c r="G88" i="10"/>
  <c r="G91" i="10"/>
  <c r="G309" i="10"/>
  <c r="G381" i="10"/>
  <c r="G343" i="10"/>
  <c r="G400" i="10"/>
  <c r="G106" i="10"/>
  <c r="G141" i="10"/>
  <c r="M141" i="10" s="1"/>
  <c r="G53" i="10"/>
  <c r="G422" i="10"/>
  <c r="G317" i="10"/>
  <c r="G386" i="10"/>
  <c r="G118" i="10"/>
  <c r="G384" i="10"/>
  <c r="G89" i="10"/>
  <c r="G101" i="10"/>
  <c r="G117" i="10"/>
  <c r="G26" i="10"/>
  <c r="K26" i="10" s="1"/>
  <c r="G20" i="10"/>
  <c r="G216" i="10"/>
  <c r="G202" i="10"/>
  <c r="G85" i="10"/>
  <c r="G363" i="10"/>
  <c r="G369" i="10"/>
  <c r="G138" i="10"/>
  <c r="G33" i="10"/>
  <c r="G297" i="10"/>
  <c r="G366" i="10"/>
  <c r="M366" i="10" s="1"/>
  <c r="G41" i="10"/>
  <c r="G358" i="10"/>
  <c r="G208" i="10"/>
  <c r="G114" i="10"/>
  <c r="G90" i="10"/>
  <c r="G133" i="10"/>
  <c r="G83" i="10"/>
  <c r="G282" i="10"/>
  <c r="G453" i="10"/>
  <c r="G254" i="10"/>
  <c r="M254" i="10" s="1"/>
  <c r="G94" i="10"/>
  <c r="G122" i="10"/>
  <c r="G313" i="10"/>
  <c r="G416" i="10"/>
  <c r="G347" i="10"/>
  <c r="G407" i="10"/>
  <c r="G126" i="10"/>
  <c r="G144" i="10"/>
  <c r="G73" i="10"/>
  <c r="G442" i="10"/>
  <c r="M442" i="10" s="1"/>
  <c r="G337" i="10"/>
  <c r="G406" i="10"/>
  <c r="G220" i="10"/>
  <c r="G207" i="10"/>
  <c r="G440" i="10"/>
  <c r="G116" i="10"/>
  <c r="G199" i="10"/>
  <c r="G195" i="10"/>
  <c r="G130" i="10"/>
  <c r="G435" i="10"/>
  <c r="K435" i="10" s="1"/>
  <c r="G433" i="10"/>
  <c r="G417" i="10"/>
  <c r="G233" i="10"/>
  <c r="G249" i="10"/>
  <c r="G420" i="10"/>
  <c r="G227" i="10"/>
  <c r="G437" i="10"/>
  <c r="G149" i="10"/>
  <c r="G239" i="10"/>
  <c r="G393" i="10"/>
  <c r="M393" i="10" s="1"/>
  <c r="G241" i="10"/>
  <c r="G52" i="10"/>
  <c r="G57" i="10"/>
  <c r="G256" i="10"/>
  <c r="G339" i="10"/>
  <c r="G194" i="10"/>
  <c r="G27" i="10"/>
  <c r="G69" i="10"/>
  <c r="G276" i="10"/>
  <c r="G244" i="10"/>
  <c r="M244" i="10" s="1"/>
  <c r="G424" i="10"/>
  <c r="G98" i="10"/>
  <c r="G203" i="10"/>
  <c r="G290" i="10"/>
  <c r="G230" i="10"/>
  <c r="G275" i="10"/>
  <c r="G299" i="10"/>
  <c r="G385" i="10"/>
  <c r="G457" i="10"/>
  <c r="G192" i="10"/>
  <c r="K192" i="10" s="1"/>
  <c r="G80" i="10"/>
  <c r="G189" i="10"/>
  <c r="G165" i="10"/>
  <c r="G361" i="10"/>
  <c r="G236" i="10"/>
  <c r="G55" i="10"/>
  <c r="G449" i="10"/>
  <c r="G158" i="10"/>
  <c r="G397" i="10"/>
  <c r="G261" i="10"/>
  <c r="M261" i="10" s="1"/>
  <c r="G183" i="10"/>
  <c r="G401" i="10"/>
  <c r="G394" i="10"/>
  <c r="G274" i="10"/>
  <c r="G243" i="10"/>
  <c r="G345" i="10"/>
  <c r="G240" i="10"/>
  <c r="G360" i="10"/>
  <c r="G176" i="10"/>
  <c r="G340" i="10"/>
  <c r="K340" i="10" s="1"/>
  <c r="G229" i="10"/>
  <c r="G155" i="10"/>
  <c r="G259" i="10"/>
  <c r="G365" i="10"/>
  <c r="G28" i="10"/>
  <c r="G67" i="10"/>
  <c r="G458" i="10"/>
  <c r="G140" i="10"/>
  <c r="G74" i="10"/>
  <c r="G304" i="10"/>
  <c r="K304" i="10" s="1"/>
  <c r="G395" i="10"/>
  <c r="G327" i="10"/>
  <c r="G38" i="10"/>
  <c r="G72" i="10"/>
  <c r="G284" i="10"/>
  <c r="G350" i="10"/>
  <c r="G428" i="10"/>
  <c r="G139" i="10"/>
  <c r="G219" i="10"/>
  <c r="G300" i="10"/>
  <c r="K300" i="10" s="1"/>
  <c r="G262" i="10"/>
  <c r="G308" i="10"/>
  <c r="G330" i="10"/>
  <c r="G405" i="10"/>
  <c r="G146" i="10"/>
  <c r="G212" i="10"/>
  <c r="G131" i="10"/>
  <c r="G62" i="10"/>
  <c r="G59" i="10"/>
  <c r="G180" i="10"/>
  <c r="K180" i="10" s="1"/>
  <c r="G356" i="10"/>
  <c r="G324" i="10"/>
  <c r="G371" i="10"/>
  <c r="G399" i="10"/>
  <c r="G182" i="10"/>
  <c r="G325" i="10"/>
  <c r="G466" i="10"/>
  <c r="G242" i="10"/>
  <c r="G196" i="10"/>
  <c r="G171" i="10"/>
  <c r="M171" i="10" s="1"/>
  <c r="G364" i="10"/>
  <c r="G251" i="10"/>
  <c r="G58" i="10"/>
  <c r="G214" i="10"/>
  <c r="G225" i="10"/>
  <c r="G152" i="10"/>
  <c r="G60" i="10"/>
  <c r="G188" i="10"/>
  <c r="G410" i="10"/>
  <c r="G391" i="10"/>
  <c r="M391" i="10" s="1"/>
  <c r="G269" i="10"/>
  <c r="G95" i="10"/>
  <c r="G287" i="10"/>
  <c r="G238" i="10"/>
  <c r="G172" i="10"/>
  <c r="G54" i="10"/>
  <c r="G71" i="10"/>
  <c r="G48" i="10"/>
  <c r="G265" i="10"/>
  <c r="G120" i="10"/>
  <c r="M120" i="10" s="1"/>
  <c r="G35" i="10"/>
  <c r="G429" i="10"/>
  <c r="G418" i="10"/>
  <c r="G75" i="10"/>
  <c r="G109" i="10"/>
  <c r="G288" i="10"/>
  <c r="G354" i="10"/>
  <c r="G455" i="10"/>
  <c r="G153" i="10"/>
  <c r="G235" i="10"/>
  <c r="K235" i="10" s="1"/>
  <c r="G307" i="10"/>
  <c r="G294" i="10"/>
  <c r="G315" i="10"/>
  <c r="G344" i="10"/>
  <c r="G425" i="10"/>
  <c r="G166" i="10"/>
  <c r="G232" i="10"/>
  <c r="G40" i="10"/>
  <c r="G84" i="10"/>
  <c r="G108" i="10"/>
  <c r="M108" i="10" s="1"/>
  <c r="G100" i="10"/>
  <c r="G270" i="10"/>
  <c r="G423" i="10"/>
  <c r="G124" i="10"/>
  <c r="G87" i="10"/>
  <c r="G253" i="10"/>
  <c r="G467" i="10"/>
  <c r="G78" i="10"/>
  <c r="G112" i="10"/>
  <c r="G333" i="10"/>
  <c r="M333" i="10" s="1"/>
  <c r="G248" i="10"/>
  <c r="G469" i="10"/>
  <c r="G161" i="10"/>
  <c r="G283" i="10"/>
  <c r="G314" i="10"/>
  <c r="G301" i="10"/>
  <c r="G353" i="10"/>
  <c r="G413" i="10"/>
  <c r="G445" i="10"/>
  <c r="G186" i="10"/>
  <c r="K186" i="10" s="1"/>
  <c r="G252" i="10"/>
  <c r="G44" i="10"/>
  <c r="G450" i="10"/>
  <c r="G154" i="10"/>
  <c r="G162" i="10"/>
  <c r="G298" i="10"/>
  <c r="G464" i="10"/>
  <c r="G379" i="10"/>
  <c r="G441" i="10"/>
  <c r="G234" i="10"/>
  <c r="M234" i="10" s="1"/>
  <c r="G278" i="10"/>
  <c r="G404" i="10"/>
  <c r="G96" i="10"/>
  <c r="G25" i="10"/>
  <c r="G204" i="10"/>
  <c r="G454" i="10"/>
  <c r="G332" i="10"/>
  <c r="G316" i="10"/>
  <c r="G151" i="10"/>
  <c r="G215" i="10"/>
  <c r="K215" i="10" s="1"/>
  <c r="G302" i="10"/>
  <c r="G223" i="10"/>
  <c r="G373" i="10"/>
  <c r="G148" i="10"/>
  <c r="G175" i="10"/>
  <c r="G24" i="10"/>
  <c r="G390" i="10"/>
  <c r="G173" i="10"/>
  <c r="G209" i="10"/>
  <c r="G159" i="10"/>
  <c r="M159" i="10" s="1"/>
  <c r="G291" i="10"/>
  <c r="G42" i="10"/>
  <c r="G380" i="10"/>
  <c r="G211" i="10"/>
  <c r="G245" i="10"/>
  <c r="G438" i="10"/>
  <c r="G421" i="10"/>
  <c r="G461" i="10"/>
  <c r="G375" i="10"/>
  <c r="G322" i="10"/>
  <c r="M322" i="10" s="1"/>
  <c r="G217" i="10"/>
  <c r="G286" i="10"/>
  <c r="G372" i="10"/>
  <c r="G81" i="10"/>
  <c r="G56" i="10"/>
  <c r="G280" i="10"/>
  <c r="G408" i="10"/>
  <c r="G292" i="10"/>
  <c r="G250" i="10"/>
  <c r="G258" i="10"/>
  <c r="M258" i="10" s="1"/>
  <c r="G376" i="10"/>
  <c r="G246" i="10"/>
  <c r="G105" i="10"/>
  <c r="G434" i="10"/>
  <c r="G279" i="10"/>
  <c r="G104" i="10"/>
  <c r="G383" i="10"/>
  <c r="G368" i="10"/>
  <c r="G352" i="10"/>
  <c r="G427" i="10"/>
  <c r="M427" i="10" s="1"/>
  <c r="G63" i="10"/>
  <c r="G198" i="10"/>
  <c r="G190" i="10"/>
  <c r="G107" i="10"/>
  <c r="G456" i="10"/>
  <c r="G187" i="10"/>
  <c r="G271" i="10"/>
  <c r="G170" i="10"/>
  <c r="G295" i="10"/>
  <c r="G45" i="10"/>
  <c r="K45" i="10" s="1"/>
  <c r="G389" i="10"/>
  <c r="G285" i="10"/>
  <c r="G263" i="10"/>
  <c r="G463" i="10"/>
  <c r="G460" i="10"/>
  <c r="G129" i="10"/>
  <c r="G448" i="10"/>
  <c r="G342" i="10"/>
  <c r="G237" i="10"/>
  <c r="G306" i="10"/>
  <c r="M306" i="10" s="1"/>
  <c r="G392" i="10"/>
  <c r="G156" i="10"/>
  <c r="G142" i="10"/>
  <c r="G228" i="10"/>
  <c r="G64" i="10"/>
  <c r="G359" i="10"/>
  <c r="G157" i="10"/>
  <c r="G210" i="10"/>
  <c r="G134" i="10"/>
  <c r="G396" i="10"/>
  <c r="K396" i="10" s="1"/>
  <c r="G177" i="10"/>
  <c r="G218" i="10"/>
  <c r="G439" i="10"/>
  <c r="G184" i="10"/>
  <c r="G329" i="10"/>
  <c r="G403" i="10"/>
  <c r="G443" i="10"/>
  <c r="G266" i="10"/>
  <c r="G76" i="10"/>
  <c r="G231" i="10"/>
  <c r="M231" i="10" s="1"/>
  <c r="G111" i="10"/>
  <c r="G21" i="10"/>
  <c r="G201" i="10"/>
  <c r="G311" i="10"/>
  <c r="G181" i="10"/>
  <c r="G328" i="10"/>
  <c r="G51" i="10"/>
  <c r="G411" i="10"/>
  <c r="G318" i="10"/>
  <c r="G281" i="10"/>
  <c r="M281" i="10" s="1"/>
  <c r="G310" i="10"/>
  <c r="G46" i="10"/>
  <c r="G132" i="10"/>
  <c r="G459" i="10"/>
  <c r="G362" i="10"/>
  <c r="G257" i="10"/>
  <c r="G326" i="10"/>
  <c r="G412" i="10"/>
  <c r="G222" i="10"/>
  <c r="G200" i="10"/>
  <c r="K200" i="10" s="1"/>
  <c r="G167" i="10"/>
  <c r="G296" i="10"/>
  <c r="G319" i="10"/>
  <c r="G30" i="10"/>
  <c r="G197" i="10"/>
  <c r="E4" i="10"/>
  <c r="E13" i="10" s="1"/>
  <c r="E14" i="10" s="1"/>
  <c r="G374" i="10"/>
  <c r="G39" i="10"/>
  <c r="G92" i="10"/>
  <c r="G444" i="10"/>
  <c r="M444" i="10" s="1"/>
  <c r="G303" i="10"/>
  <c r="G335" i="10"/>
  <c r="G31" i="10"/>
  <c r="G205" i="10"/>
  <c r="G378" i="10"/>
  <c r="G191" i="10"/>
  <c r="G388" i="10"/>
  <c r="G82" i="10"/>
  <c r="G164" i="10"/>
  <c r="G334" i="10"/>
  <c r="M334" i="10" s="1"/>
  <c r="G289" i="10"/>
  <c r="G331" i="10"/>
  <c r="G66" i="10"/>
  <c r="G135" i="10"/>
  <c r="G23" i="10"/>
  <c r="G382" i="10"/>
  <c r="G277" i="10"/>
  <c r="G346" i="10"/>
  <c r="G432" i="10"/>
  <c r="G22" i="10"/>
  <c r="G29" i="10"/>
  <c r="G260" i="10"/>
  <c r="G37" i="10"/>
  <c r="G110" i="10"/>
  <c r="G119" i="10"/>
  <c r="R9" i="11"/>
  <c r="R5" i="11"/>
  <c r="V9" i="11"/>
  <c r="R21" i="11"/>
  <c r="V21" i="11" s="1"/>
  <c r="R17" i="11"/>
  <c r="R21" i="10"/>
  <c r="V21" i="10" s="1"/>
  <c r="V9" i="10"/>
  <c r="M446" i="10" l="1"/>
  <c r="K289" i="10"/>
  <c r="K167" i="10"/>
  <c r="K111" i="10"/>
  <c r="K392" i="10"/>
  <c r="K63" i="10"/>
  <c r="K217" i="10"/>
  <c r="K302" i="10"/>
  <c r="M252" i="10"/>
  <c r="N252" i="10" s="1"/>
  <c r="M100" i="10"/>
  <c r="N100" i="10" s="1"/>
  <c r="K35" i="10"/>
  <c r="K364" i="10"/>
  <c r="M262" i="10"/>
  <c r="N262" i="10" s="1"/>
  <c r="M229" i="10"/>
  <c r="N229" i="10" s="1"/>
  <c r="K80" i="10"/>
  <c r="K241" i="10"/>
  <c r="K337" i="10"/>
  <c r="M41" i="10"/>
  <c r="N41" i="10" s="1"/>
  <c r="K53" i="10"/>
  <c r="M402" i="10"/>
  <c r="N402" i="10" s="1"/>
  <c r="K255" i="10"/>
  <c r="M268" i="10"/>
  <c r="M50" i="10"/>
  <c r="N50" i="10" s="1"/>
  <c r="M351" i="10"/>
  <c r="N351" i="10" s="1"/>
  <c r="M357" i="10"/>
  <c r="M99" i="10"/>
  <c r="N99" i="10" s="1"/>
  <c r="K357" i="10"/>
  <c r="M98" i="10"/>
  <c r="N98" i="10" s="1"/>
  <c r="K312" i="10"/>
  <c r="R5" i="10"/>
  <c r="K66" i="10"/>
  <c r="K319" i="10"/>
  <c r="K201" i="10"/>
  <c r="M142" i="10"/>
  <c r="N142" i="10" s="1"/>
  <c r="K190" i="10"/>
  <c r="K372" i="10"/>
  <c r="K373" i="10"/>
  <c r="K450" i="10"/>
  <c r="M423" i="10"/>
  <c r="N423" i="10" s="1"/>
  <c r="M418" i="10"/>
  <c r="N418" i="10" s="1"/>
  <c r="M58" i="10"/>
  <c r="N58" i="10" s="1"/>
  <c r="K330" i="10"/>
  <c r="K259" i="10"/>
  <c r="K165" i="10"/>
  <c r="K57" i="10"/>
  <c r="K220" i="10"/>
  <c r="M208" i="10"/>
  <c r="N208" i="10" s="1"/>
  <c r="M317" i="10"/>
  <c r="N317" i="10" s="1"/>
  <c r="K127" i="10"/>
  <c r="M103" i="10"/>
  <c r="N103" i="10" s="1"/>
  <c r="M320" i="10"/>
  <c r="N320" i="10" s="1"/>
  <c r="M267" i="10"/>
  <c r="N267" i="10" s="1"/>
  <c r="M305" i="10"/>
  <c r="N305" i="10" s="1"/>
  <c r="K305" i="10"/>
  <c r="R9" i="10"/>
  <c r="K355" i="10"/>
  <c r="K125" i="10"/>
  <c r="M277" i="10"/>
  <c r="N277" i="10" s="1"/>
  <c r="M374" i="10"/>
  <c r="N374" i="10" s="1"/>
  <c r="K51" i="10"/>
  <c r="K157" i="10"/>
  <c r="M271" i="10"/>
  <c r="N271" i="10" s="1"/>
  <c r="K408" i="10"/>
  <c r="M390" i="10"/>
  <c r="N390" i="10" s="1"/>
  <c r="K464" i="10"/>
  <c r="K467" i="10"/>
  <c r="M354" i="10"/>
  <c r="N354" i="10" s="1"/>
  <c r="K60" i="10"/>
  <c r="M131" i="10"/>
  <c r="N131" i="10" s="1"/>
  <c r="M458" i="10"/>
  <c r="N458" i="10" s="1"/>
  <c r="K449" i="10"/>
  <c r="K27" i="10"/>
  <c r="M199" i="10"/>
  <c r="N199" i="10" s="1"/>
  <c r="K83" i="10"/>
  <c r="K89" i="10"/>
  <c r="K65" i="10"/>
  <c r="M321" i="10"/>
  <c r="N321" i="10" s="1"/>
  <c r="K32" i="10"/>
  <c r="K447" i="10"/>
  <c r="M426" i="10"/>
  <c r="N426" i="10" s="1"/>
  <c r="K23" i="10"/>
  <c r="K197" i="10"/>
  <c r="K181" i="10"/>
  <c r="M64" i="10"/>
  <c r="N64" i="10" s="1"/>
  <c r="K456" i="10"/>
  <c r="K56" i="10"/>
  <c r="K175" i="10"/>
  <c r="K162" i="10"/>
  <c r="M87" i="10"/>
  <c r="N87" i="10" s="1"/>
  <c r="K109" i="10"/>
  <c r="K225" i="10"/>
  <c r="K146" i="10"/>
  <c r="M28" i="10"/>
  <c r="N28" i="10" s="1"/>
  <c r="K236" i="10"/>
  <c r="K339" i="10"/>
  <c r="K440" i="10"/>
  <c r="K90" i="10"/>
  <c r="M118" i="10"/>
  <c r="N118" i="10" s="1"/>
  <c r="M178" i="10"/>
  <c r="N178" i="10" s="1"/>
  <c r="M430" i="10"/>
  <c r="N430" i="10" s="1"/>
  <c r="K19" i="10"/>
  <c r="M367" i="10"/>
  <c r="N367" i="10" s="1"/>
  <c r="K136" i="10"/>
  <c r="K98" i="10"/>
  <c r="M135" i="10"/>
  <c r="N135" i="10" s="1"/>
  <c r="M30" i="10"/>
  <c r="N30" i="10" s="1"/>
  <c r="M311" i="10"/>
  <c r="N311" i="10" s="1"/>
  <c r="M228" i="10"/>
  <c r="N228" i="10" s="1"/>
  <c r="K107" i="10"/>
  <c r="M81" i="10"/>
  <c r="N81" i="10" s="1"/>
  <c r="M148" i="10"/>
  <c r="N148" i="10" s="1"/>
  <c r="M154" i="10"/>
  <c r="N154" i="10" s="1"/>
  <c r="M124" i="10"/>
  <c r="N124" i="10" s="1"/>
  <c r="K75" i="10"/>
  <c r="K214" i="10"/>
  <c r="M377" i="10"/>
  <c r="N377" i="10" s="1"/>
  <c r="M388" i="10"/>
  <c r="N388" i="10" s="1"/>
  <c r="K326" i="10"/>
  <c r="K443" i="10"/>
  <c r="M448" i="10"/>
  <c r="N448" i="10" s="1"/>
  <c r="K383" i="10"/>
  <c r="K421" i="10"/>
  <c r="K332" i="10"/>
  <c r="M353" i="10"/>
  <c r="N353" i="10" s="1"/>
  <c r="M232" i="10"/>
  <c r="N232" i="10" s="1"/>
  <c r="M71" i="10"/>
  <c r="N71" i="10" s="1"/>
  <c r="M466" i="10"/>
  <c r="N466" i="10" s="1"/>
  <c r="M428" i="10"/>
  <c r="N428" i="10" s="1"/>
  <c r="K240" i="10"/>
  <c r="K299" i="10"/>
  <c r="K437" i="10"/>
  <c r="K126" i="10"/>
  <c r="K138" i="10"/>
  <c r="M343" i="10"/>
  <c r="N343" i="10" s="1"/>
  <c r="K419" i="10"/>
  <c r="M93" i="10"/>
  <c r="N93" i="10" s="1"/>
  <c r="M47" i="10"/>
  <c r="N47" i="10" s="1"/>
  <c r="M179" i="10"/>
  <c r="N179" i="10" s="1"/>
  <c r="M191" i="10"/>
  <c r="N191" i="10" s="1"/>
  <c r="K257" i="10"/>
  <c r="M403" i="10"/>
  <c r="N403" i="10" s="1"/>
  <c r="K129" i="10"/>
  <c r="M104" i="10"/>
  <c r="N104" i="10" s="1"/>
  <c r="M438" i="10"/>
  <c r="N438" i="10" s="1"/>
  <c r="M454" i="10"/>
  <c r="N454" i="10" s="1"/>
  <c r="M301" i="10"/>
  <c r="N301" i="10" s="1"/>
  <c r="K166" i="10"/>
  <c r="K54" i="10"/>
  <c r="K325" i="10"/>
  <c r="K350" i="10"/>
  <c r="K345" i="10"/>
  <c r="K275" i="10"/>
  <c r="K227" i="10"/>
  <c r="K407" i="10"/>
  <c r="M369" i="10"/>
  <c r="N369" i="10" s="1"/>
  <c r="K381" i="10"/>
  <c r="K387" i="10"/>
  <c r="K160" i="10"/>
  <c r="K272" i="10"/>
  <c r="M348" i="10"/>
  <c r="N348" i="10" s="1"/>
  <c r="M312" i="10"/>
  <c r="N312" i="10" s="1"/>
  <c r="K247" i="10"/>
  <c r="K451" i="10"/>
  <c r="K210" i="10"/>
  <c r="K351" i="10"/>
  <c r="M336" i="10"/>
  <c r="N336" i="10" s="1"/>
  <c r="M174" i="10"/>
  <c r="N174" i="10" s="1"/>
  <c r="K292" i="10"/>
  <c r="K62" i="10"/>
  <c r="M355" i="10"/>
  <c r="N355" i="10" s="1"/>
  <c r="K164" i="10"/>
  <c r="K222" i="10"/>
  <c r="K76" i="10"/>
  <c r="M237" i="10"/>
  <c r="N237" i="10" s="1"/>
  <c r="M352" i="10"/>
  <c r="N352" i="10" s="1"/>
  <c r="K375" i="10"/>
  <c r="K151" i="10"/>
  <c r="K445" i="10"/>
  <c r="M84" i="10"/>
  <c r="N84" i="10" s="1"/>
  <c r="K265" i="10"/>
  <c r="M196" i="10"/>
  <c r="N196" i="10" s="1"/>
  <c r="K219" i="10"/>
  <c r="K176" i="10"/>
  <c r="M457" i="10"/>
  <c r="N457" i="10" s="1"/>
  <c r="K239" i="10"/>
  <c r="K73" i="10"/>
  <c r="M297" i="10"/>
  <c r="N297" i="10" s="1"/>
  <c r="M106" i="10"/>
  <c r="N106" i="10" s="1"/>
  <c r="M293" i="10"/>
  <c r="N293" i="10" s="1"/>
  <c r="M145" i="10"/>
  <c r="N145" i="10" s="1"/>
  <c r="K115" i="10"/>
  <c r="M465" i="10"/>
  <c r="N465" i="10" s="1"/>
  <c r="K163" i="10"/>
  <c r="K465" i="10"/>
  <c r="K150" i="10"/>
  <c r="M82" i="10"/>
  <c r="N82" i="10" s="1"/>
  <c r="K412" i="10"/>
  <c r="M266" i="10"/>
  <c r="N266" i="10" s="1"/>
  <c r="K342" i="10"/>
  <c r="M368" i="10"/>
  <c r="N368" i="10" s="1"/>
  <c r="K461" i="10"/>
  <c r="K316" i="10"/>
  <c r="M413" i="10"/>
  <c r="N413" i="10" s="1"/>
  <c r="M40" i="10"/>
  <c r="N40" i="10" s="1"/>
  <c r="K48" i="10"/>
  <c r="K242" i="10"/>
  <c r="M139" i="10"/>
  <c r="N139" i="10" s="1"/>
  <c r="K360" i="10"/>
  <c r="M385" i="10"/>
  <c r="N385" i="10" s="1"/>
  <c r="K149" i="10"/>
  <c r="M144" i="10"/>
  <c r="N144" i="10" s="1"/>
  <c r="K33" i="10"/>
  <c r="K400" i="10"/>
  <c r="K273" i="10"/>
  <c r="M128" i="10"/>
  <c r="N128" i="10" s="1"/>
  <c r="M224" i="10"/>
  <c r="N224" i="10" s="1"/>
  <c r="K99" i="10"/>
  <c r="M26" i="10"/>
  <c r="N26" i="10" s="1"/>
  <c r="M378" i="10"/>
  <c r="N378" i="10" s="1"/>
  <c r="M362" i="10"/>
  <c r="N362" i="10" s="1"/>
  <c r="K329" i="10"/>
  <c r="K460" i="10"/>
  <c r="K279" i="10"/>
  <c r="K245" i="10"/>
  <c r="M204" i="10"/>
  <c r="N204" i="10" s="1"/>
  <c r="M314" i="10"/>
  <c r="N314" i="10" s="1"/>
  <c r="K425" i="10"/>
  <c r="M172" i="10"/>
  <c r="N172" i="10" s="1"/>
  <c r="M182" i="10"/>
  <c r="N182" i="10" s="1"/>
  <c r="M284" i="10"/>
  <c r="N284" i="10" s="1"/>
  <c r="M243" i="10"/>
  <c r="N243" i="10" s="1"/>
  <c r="K230" i="10"/>
  <c r="M420" i="10"/>
  <c r="N420" i="10" s="1"/>
  <c r="K347" i="10"/>
  <c r="K363" i="10"/>
  <c r="K309" i="10"/>
  <c r="M34" i="10"/>
  <c r="N34" i="10" s="1"/>
  <c r="K137" i="10"/>
  <c r="K414" i="10"/>
  <c r="K185" i="10"/>
  <c r="M49" i="10"/>
  <c r="N49" i="10" s="1"/>
  <c r="M447" i="10"/>
  <c r="N447" i="10" s="1"/>
  <c r="M205" i="10"/>
  <c r="N205" i="10" s="1"/>
  <c r="K459" i="10"/>
  <c r="M184" i="10"/>
  <c r="N184" i="10" s="1"/>
  <c r="K463" i="10"/>
  <c r="M434" i="10"/>
  <c r="N434" i="10" s="1"/>
  <c r="K211" i="10"/>
  <c r="K25" i="10"/>
  <c r="K283" i="10"/>
  <c r="K344" i="10"/>
  <c r="M238" i="10"/>
  <c r="N238" i="10" s="1"/>
  <c r="M399" i="10"/>
  <c r="N399" i="10" s="1"/>
  <c r="K72" i="10"/>
  <c r="M274" i="10"/>
  <c r="N274" i="10" s="1"/>
  <c r="K290" i="10"/>
  <c r="M249" i="10"/>
  <c r="N249" i="10" s="1"/>
  <c r="K416" i="10"/>
  <c r="K85" i="10"/>
  <c r="K91" i="10"/>
  <c r="M468" i="10"/>
  <c r="N468" i="10" s="1"/>
  <c r="K370" i="10"/>
  <c r="K349" i="10"/>
  <c r="K97" i="10"/>
  <c r="K49" i="10"/>
  <c r="K348" i="10"/>
  <c r="K122" i="10"/>
  <c r="M395" i="10"/>
  <c r="N395" i="10" s="1"/>
  <c r="K226" i="10"/>
  <c r="K436" i="10"/>
  <c r="K377" i="10"/>
  <c r="M344" i="10"/>
  <c r="N344" i="10" s="1"/>
  <c r="K221" i="10"/>
  <c r="K206" i="10"/>
  <c r="M382" i="10"/>
  <c r="N382" i="10" s="1"/>
  <c r="M328" i="10"/>
  <c r="N328" i="10" s="1"/>
  <c r="M359" i="10"/>
  <c r="N359" i="10" s="1"/>
  <c r="K187" i="10"/>
  <c r="K280" i="10"/>
  <c r="M24" i="10"/>
  <c r="N24" i="10" s="1"/>
  <c r="M298" i="10"/>
  <c r="N298" i="10" s="1"/>
  <c r="K253" i="10"/>
  <c r="M288" i="10"/>
  <c r="N288" i="10" s="1"/>
  <c r="M152" i="10"/>
  <c r="N152" i="10" s="1"/>
  <c r="K212" i="10"/>
  <c r="K67" i="10"/>
  <c r="K55" i="10"/>
  <c r="M194" i="10"/>
  <c r="N194" i="10" s="1"/>
  <c r="M116" i="10"/>
  <c r="N116" i="10" s="1"/>
  <c r="K133" i="10"/>
  <c r="M384" i="10"/>
  <c r="N384" i="10" s="1"/>
  <c r="K77" i="10"/>
  <c r="K36" i="10"/>
  <c r="K193" i="10"/>
  <c r="K61" i="10"/>
  <c r="M136" i="10"/>
  <c r="N136" i="10" s="1"/>
  <c r="M122" i="10"/>
  <c r="N122" i="10" s="1"/>
  <c r="K391" i="10"/>
  <c r="M32" i="10"/>
  <c r="N32" i="10" s="1"/>
  <c r="M97" i="10"/>
  <c r="N97" i="10" s="1"/>
  <c r="M405" i="10"/>
  <c r="N405" i="10" s="1"/>
  <c r="M365" i="10"/>
  <c r="N365" i="10" s="1"/>
  <c r="K361" i="10"/>
  <c r="M256" i="10"/>
  <c r="N256" i="10" s="1"/>
  <c r="M207" i="10"/>
  <c r="N207" i="10" s="1"/>
  <c r="M114" i="10"/>
  <c r="N114" i="10" s="1"/>
  <c r="K386" i="10"/>
  <c r="M213" i="10"/>
  <c r="N213" i="10" s="1"/>
  <c r="M338" i="10"/>
  <c r="N338" i="10" s="1"/>
  <c r="M147" i="10"/>
  <c r="N147" i="10" s="1"/>
  <c r="M323" i="10"/>
  <c r="N323" i="10" s="1"/>
  <c r="M435" i="10"/>
  <c r="N435" i="10" s="1"/>
  <c r="K70" i="10"/>
  <c r="M193" i="10"/>
  <c r="N193" i="10" s="1"/>
  <c r="M275" i="10"/>
  <c r="N275" i="10" s="1"/>
  <c r="M61" i="10"/>
  <c r="N61" i="10" s="1"/>
  <c r="M455" i="10"/>
  <c r="N455" i="10" s="1"/>
  <c r="K234" i="10"/>
  <c r="K331" i="10"/>
  <c r="K296" i="10"/>
  <c r="M21" i="10"/>
  <c r="N21" i="10" s="1"/>
  <c r="K156" i="10"/>
  <c r="M198" i="10"/>
  <c r="N198" i="10" s="1"/>
  <c r="K286" i="10"/>
  <c r="K223" i="10"/>
  <c r="M44" i="10"/>
  <c r="N44" i="10" s="1"/>
  <c r="M270" i="10"/>
  <c r="N270" i="10" s="1"/>
  <c r="K429" i="10"/>
  <c r="M251" i="10"/>
  <c r="N251" i="10" s="1"/>
  <c r="M308" i="10"/>
  <c r="N308" i="10" s="1"/>
  <c r="K155" i="10"/>
  <c r="K189" i="10"/>
  <c r="M52" i="10"/>
  <c r="N52" i="10" s="1"/>
  <c r="K406" i="10"/>
  <c r="M358" i="10"/>
  <c r="N358" i="10" s="1"/>
  <c r="K422" i="10"/>
  <c r="M452" i="10"/>
  <c r="N452" i="10" s="1"/>
  <c r="K113" i="10"/>
  <c r="M68" i="10"/>
  <c r="N68" i="10" s="1"/>
  <c r="M462" i="10"/>
  <c r="N462" i="10" s="1"/>
  <c r="M31" i="10"/>
  <c r="N31" i="10" s="1"/>
  <c r="M132" i="10"/>
  <c r="N132" i="10" s="1"/>
  <c r="M439" i="10"/>
  <c r="N439" i="10" s="1"/>
  <c r="M263" i="10"/>
  <c r="N263" i="10" s="1"/>
  <c r="K105" i="10"/>
  <c r="K380" i="10"/>
  <c r="K96" i="10"/>
  <c r="M161" i="10"/>
  <c r="N161" i="10" s="1"/>
  <c r="K315" i="10"/>
  <c r="K287" i="10"/>
  <c r="M371" i="10"/>
  <c r="N371" i="10" s="1"/>
  <c r="M38" i="10"/>
  <c r="N38" i="10" s="1"/>
  <c r="M394" i="10"/>
  <c r="N394" i="10" s="1"/>
  <c r="M203" i="10"/>
  <c r="N203" i="10" s="1"/>
  <c r="K233" i="10"/>
  <c r="M313" i="10"/>
  <c r="N313" i="10" s="1"/>
  <c r="K202" i="10"/>
  <c r="M88" i="10"/>
  <c r="N88" i="10" s="1"/>
  <c r="K168" i="10"/>
  <c r="M125" i="10"/>
  <c r="N125" i="10" s="1"/>
  <c r="M143" i="10"/>
  <c r="N143" i="10" s="1"/>
  <c r="M417" i="10"/>
  <c r="N417" i="10" s="1"/>
  <c r="M415" i="10"/>
  <c r="N415" i="10" s="1"/>
  <c r="K179" i="10"/>
  <c r="K446" i="10"/>
  <c r="M121" i="10"/>
  <c r="N121" i="10" s="1"/>
  <c r="M264" i="10"/>
  <c r="N264" i="10" s="1"/>
  <c r="M379" i="10"/>
  <c r="N379" i="10" s="1"/>
  <c r="M123" i="10"/>
  <c r="N123" i="10" s="1"/>
  <c r="M285" i="10"/>
  <c r="N285" i="10" s="1"/>
  <c r="K174" i="10"/>
  <c r="K123" i="10"/>
  <c r="M163" i="10"/>
  <c r="N163" i="10" s="1"/>
  <c r="K303" i="10"/>
  <c r="K310" i="10"/>
  <c r="M177" i="10"/>
  <c r="N177" i="10" s="1"/>
  <c r="K389" i="10"/>
  <c r="K376" i="10"/>
  <c r="M291" i="10"/>
  <c r="N291" i="10" s="1"/>
  <c r="M278" i="10"/>
  <c r="N278" i="10" s="1"/>
  <c r="K248" i="10"/>
  <c r="M307" i="10"/>
  <c r="N307" i="10" s="1"/>
  <c r="M269" i="10"/>
  <c r="N269" i="10" s="1"/>
  <c r="K356" i="10"/>
  <c r="K395" i="10"/>
  <c r="M183" i="10"/>
  <c r="N183" i="10" s="1"/>
  <c r="M424" i="10"/>
  <c r="N424" i="10" s="1"/>
  <c r="K433" i="10"/>
  <c r="M94" i="10"/>
  <c r="N94" i="10" s="1"/>
  <c r="K20" i="10"/>
  <c r="K409" i="10"/>
  <c r="M226" i="10"/>
  <c r="N226" i="10" s="1"/>
  <c r="K341" i="10"/>
  <c r="M206" i="10"/>
  <c r="N206" i="10" s="1"/>
  <c r="K307" i="10"/>
  <c r="K169" i="10"/>
  <c r="K432" i="10"/>
  <c r="K92" i="10"/>
  <c r="M318" i="10"/>
  <c r="N318" i="10" s="1"/>
  <c r="M134" i="10"/>
  <c r="N134" i="10" s="1"/>
  <c r="K295" i="10"/>
  <c r="K250" i="10"/>
  <c r="K209" i="10"/>
  <c r="K441" i="10"/>
  <c r="K112" i="10"/>
  <c r="K153" i="10"/>
  <c r="M410" i="10"/>
  <c r="N410" i="10" s="1"/>
  <c r="K59" i="10"/>
  <c r="M74" i="10"/>
  <c r="N74" i="10" s="1"/>
  <c r="K397" i="10"/>
  <c r="K276" i="10"/>
  <c r="K130" i="10"/>
  <c r="M453" i="10"/>
  <c r="N453" i="10" s="1"/>
  <c r="K117" i="10"/>
  <c r="K43" i="10"/>
  <c r="M221" i="10"/>
  <c r="N221" i="10" s="1"/>
  <c r="K426" i="10"/>
  <c r="K346" i="10"/>
  <c r="K39" i="10"/>
  <c r="M411" i="10"/>
  <c r="N411" i="10" s="1"/>
  <c r="M210" i="10"/>
  <c r="N210" i="10" s="1"/>
  <c r="K170" i="10"/>
  <c r="M292" i="10"/>
  <c r="N292" i="10" s="1"/>
  <c r="K173" i="10"/>
  <c r="K379" i="10"/>
  <c r="M78" i="10"/>
  <c r="N78" i="10" s="1"/>
  <c r="K455" i="10"/>
  <c r="M188" i="10"/>
  <c r="N188" i="10" s="1"/>
  <c r="M62" i="10"/>
  <c r="N62" i="10" s="1"/>
  <c r="K140" i="10"/>
  <c r="M158" i="10"/>
  <c r="N158" i="10" s="1"/>
  <c r="K69" i="10"/>
  <c r="K195" i="10"/>
  <c r="M282" i="10"/>
  <c r="N282" i="10" s="1"/>
  <c r="K101" i="10"/>
  <c r="K79" i="10"/>
  <c r="M169" i="10"/>
  <c r="N169" i="10" s="1"/>
  <c r="M451" i="10"/>
  <c r="N451" i="10" s="1"/>
  <c r="K411" i="10"/>
  <c r="M310" i="10"/>
  <c r="N310" i="10" s="1"/>
  <c r="H61" i="11"/>
  <c r="I61" i="11" s="1"/>
  <c r="E316" i="11"/>
  <c r="H23" i="11"/>
  <c r="I23" i="11" s="1"/>
  <c r="H151" i="11"/>
  <c r="I151" i="11" s="1"/>
  <c r="H280" i="11"/>
  <c r="I280" i="11" s="1"/>
  <c r="H260" i="11"/>
  <c r="I260" i="11" s="1"/>
  <c r="E205" i="11"/>
  <c r="H86" i="11"/>
  <c r="I86" i="11" s="1"/>
  <c r="E42" i="11"/>
  <c r="E318" i="11"/>
  <c r="E15" i="11"/>
  <c r="E16" i="11" s="1"/>
  <c r="H24" i="11"/>
  <c r="I24" i="11" s="1"/>
  <c r="H298" i="11"/>
  <c r="I298" i="11" s="1"/>
  <c r="E14" i="11"/>
  <c r="H420" i="11"/>
  <c r="I420" i="11" s="1"/>
  <c r="H246" i="11"/>
  <c r="I246" i="11" s="1"/>
  <c r="H343" i="11"/>
  <c r="I343" i="11" s="1"/>
  <c r="E324" i="11"/>
  <c r="H85" i="11"/>
  <c r="I85" i="11" s="1"/>
  <c r="E233" i="11"/>
  <c r="E286" i="11"/>
  <c r="H469" i="11"/>
  <c r="I469" i="11" s="1"/>
  <c r="H141" i="11"/>
  <c r="I141" i="11" s="1"/>
  <c r="E246" i="11"/>
  <c r="E87" i="11"/>
  <c r="H51" i="11"/>
  <c r="I51" i="11" s="1"/>
  <c r="H112" i="11"/>
  <c r="I112" i="11" s="1"/>
  <c r="E299" i="11"/>
  <c r="E383" i="11"/>
  <c r="E27" i="11"/>
  <c r="E161" i="11"/>
  <c r="H245" i="11"/>
  <c r="I245" i="11" s="1"/>
  <c r="H282" i="11"/>
  <c r="I282" i="11" s="1"/>
  <c r="E356" i="11"/>
  <c r="H405" i="11"/>
  <c r="I405" i="11" s="1"/>
  <c r="H454" i="11"/>
  <c r="I454" i="11" s="1"/>
  <c r="E278" i="11"/>
  <c r="H224" i="11"/>
  <c r="I224" i="11" s="1"/>
  <c r="E259" i="11"/>
  <c r="H315" i="11"/>
  <c r="I315" i="11" s="1"/>
  <c r="E392" i="11"/>
  <c r="E377" i="11"/>
  <c r="H87" i="11"/>
  <c r="I87" i="11" s="1"/>
  <c r="H155" i="11"/>
  <c r="I155" i="11" s="1"/>
  <c r="E169" i="11"/>
  <c r="H119" i="11"/>
  <c r="I119" i="11" s="1"/>
  <c r="H351" i="11"/>
  <c r="I351" i="11" s="1"/>
  <c r="H46" i="11"/>
  <c r="I46" i="11" s="1"/>
  <c r="H222" i="11"/>
  <c r="I222" i="11" s="1"/>
  <c r="E62" i="11"/>
  <c r="H391" i="11"/>
  <c r="I391" i="11" s="1"/>
  <c r="H406" i="11"/>
  <c r="I406" i="11" s="1"/>
  <c r="E26" i="11"/>
  <c r="H453" i="11"/>
  <c r="I453" i="11" s="1"/>
  <c r="H32" i="11"/>
  <c r="I32" i="11" s="1"/>
  <c r="E204" i="11"/>
  <c r="E107" i="11"/>
  <c r="E215" i="11"/>
  <c r="H144" i="11"/>
  <c r="I144" i="11" s="1"/>
  <c r="H42" i="11"/>
  <c r="I42" i="11" s="1"/>
  <c r="E78" i="11"/>
  <c r="E140" i="11"/>
  <c r="H95" i="11"/>
  <c r="I95" i="11" s="1"/>
  <c r="E156" i="11"/>
  <c r="E234" i="11"/>
  <c r="H347" i="11"/>
  <c r="I347" i="11" s="1"/>
  <c r="E326" i="11"/>
  <c r="H207" i="11"/>
  <c r="I207" i="11" s="1"/>
  <c r="H43" i="11"/>
  <c r="I43" i="11" s="1"/>
  <c r="E103" i="11"/>
  <c r="E85" i="11"/>
  <c r="H25" i="11"/>
  <c r="I25" i="11" s="1"/>
  <c r="E236" i="11"/>
  <c r="E453" i="11"/>
  <c r="H323" i="11"/>
  <c r="I323" i="11" s="1"/>
  <c r="E147" i="11"/>
  <c r="E337" i="11"/>
  <c r="H236" i="11"/>
  <c r="I236" i="11" s="1"/>
  <c r="H393" i="11"/>
  <c r="I393" i="11" s="1"/>
  <c r="H279" i="11"/>
  <c r="I279" i="11" s="1"/>
  <c r="H208" i="11"/>
  <c r="I208" i="11" s="1"/>
  <c r="H218" i="11"/>
  <c r="I218" i="11" s="1"/>
  <c r="E153" i="11"/>
  <c r="H272" i="11"/>
  <c r="I272" i="11" s="1"/>
  <c r="E315" i="11"/>
  <c r="H165" i="11"/>
  <c r="I165" i="11" s="1"/>
  <c r="E302" i="11"/>
  <c r="E122" i="11"/>
  <c r="H407" i="11"/>
  <c r="I407" i="11" s="1"/>
  <c r="E63" i="11"/>
  <c r="E310" i="11"/>
  <c r="H258" i="11"/>
  <c r="I258" i="11" s="1"/>
  <c r="H143" i="11"/>
  <c r="I143" i="11" s="1"/>
  <c r="E197" i="11"/>
  <c r="H394" i="11"/>
  <c r="I394" i="11" s="1"/>
  <c r="E415" i="11"/>
  <c r="H411" i="11"/>
  <c r="I411" i="11" s="1"/>
  <c r="E40" i="11"/>
  <c r="H200" i="11"/>
  <c r="I200" i="11" s="1"/>
  <c r="E291" i="11"/>
  <c r="E106" i="11"/>
  <c r="H457" i="11"/>
  <c r="I457" i="11" s="1"/>
  <c r="H173" i="11"/>
  <c r="I173" i="11" s="1"/>
  <c r="E249" i="11"/>
  <c r="E67" i="11"/>
  <c r="H396" i="11"/>
  <c r="I396" i="11" s="1"/>
  <c r="E341" i="11"/>
  <c r="E420" i="11"/>
  <c r="E260" i="11"/>
  <c r="H233" i="11"/>
  <c r="I233" i="11" s="1"/>
  <c r="E93" i="11"/>
  <c r="H220" i="11"/>
  <c r="I220" i="11" s="1"/>
  <c r="E160" i="11"/>
  <c r="E372" i="11"/>
  <c r="H415" i="11"/>
  <c r="I415" i="11" s="1"/>
  <c r="H74" i="11"/>
  <c r="I74" i="11" s="1"/>
  <c r="H196" i="11"/>
  <c r="I196" i="11" s="1"/>
  <c r="E368" i="11"/>
  <c r="E146" i="11"/>
  <c r="H194" i="11"/>
  <c r="I194" i="11" s="1"/>
  <c r="E410" i="11"/>
  <c r="E191" i="11"/>
  <c r="E41" i="11"/>
  <c r="H309" i="11"/>
  <c r="I309" i="11" s="1"/>
  <c r="E462" i="11"/>
  <c r="H52" i="11"/>
  <c r="I52" i="11" s="1"/>
  <c r="H429" i="11"/>
  <c r="I429" i="11" s="1"/>
  <c r="H409" i="11"/>
  <c r="I409" i="11" s="1"/>
  <c r="H268" i="11"/>
  <c r="I268" i="11" s="1"/>
  <c r="H108" i="11"/>
  <c r="I108" i="11" s="1"/>
  <c r="E320" i="11"/>
  <c r="E279" i="11"/>
  <c r="E289" i="11"/>
  <c r="E441" i="11"/>
  <c r="E58" i="11"/>
  <c r="H301" i="11"/>
  <c r="I301" i="11" s="1"/>
  <c r="H49" i="11"/>
  <c r="I49" i="11" s="1"/>
  <c r="E116" i="11"/>
  <c r="H212" i="11"/>
  <c r="I212" i="11" s="1"/>
  <c r="E29" i="11"/>
  <c r="H326" i="11"/>
  <c r="I326" i="11" s="1"/>
  <c r="E266" i="11"/>
  <c r="E334" i="11"/>
  <c r="E207" i="11"/>
  <c r="E184" i="11"/>
  <c r="E164" i="11"/>
  <c r="E118" i="11"/>
  <c r="E176" i="11"/>
  <c r="E335" i="11"/>
  <c r="E80" i="11"/>
  <c r="H386" i="11"/>
  <c r="I386" i="11" s="1"/>
  <c r="E444" i="11"/>
  <c r="E413" i="11"/>
  <c r="E51" i="11"/>
  <c r="E199" i="11"/>
  <c r="E297" i="11"/>
  <c r="H209" i="11"/>
  <c r="I209" i="11" s="1"/>
  <c r="E391" i="11"/>
  <c r="H22" i="11"/>
  <c r="I22" i="11" s="1"/>
  <c r="E53" i="11"/>
  <c r="H117" i="11"/>
  <c r="I117" i="11" s="1"/>
  <c r="H283" i="11"/>
  <c r="I283" i="11" s="1"/>
  <c r="E220" i="11"/>
  <c r="E65" i="11"/>
  <c r="E423" i="11"/>
  <c r="E83" i="11"/>
  <c r="H254" i="11"/>
  <c r="I254" i="11" s="1"/>
  <c r="H111" i="11"/>
  <c r="I111" i="11" s="1"/>
  <c r="H237" i="11"/>
  <c r="I237" i="11" s="1"/>
  <c r="E274" i="11"/>
  <c r="H58" i="11"/>
  <c r="I58" i="11" s="1"/>
  <c r="E331" i="11"/>
  <c r="E255" i="11"/>
  <c r="H161" i="11"/>
  <c r="I161" i="11" s="1"/>
  <c r="E143" i="11"/>
  <c r="H203" i="11"/>
  <c r="I203" i="11" s="1"/>
  <c r="H123" i="11"/>
  <c r="I123" i="11" s="1"/>
  <c r="E200" i="11"/>
  <c r="E145" i="11"/>
  <c r="E287" i="11"/>
  <c r="E44" i="11"/>
  <c r="E48" i="11"/>
  <c r="E398" i="11"/>
  <c r="E418" i="11"/>
  <c r="H159" i="11"/>
  <c r="I159" i="11" s="1"/>
  <c r="E131" i="11"/>
  <c r="H136" i="11"/>
  <c r="I136" i="11" s="1"/>
  <c r="H442" i="11"/>
  <c r="I442" i="11" s="1"/>
  <c r="E251" i="11"/>
  <c r="H206" i="11"/>
  <c r="I206" i="11" s="1"/>
  <c r="H39" i="11"/>
  <c r="I39" i="11" s="1"/>
  <c r="E311" i="11"/>
  <c r="E359" i="11"/>
  <c r="E281" i="11"/>
  <c r="H167" i="11"/>
  <c r="I167" i="11" s="1"/>
  <c r="E113" i="11"/>
  <c r="E460" i="11"/>
  <c r="E428" i="11"/>
  <c r="E193" i="11"/>
  <c r="E405" i="11"/>
  <c r="H118" i="11"/>
  <c r="I118" i="11" s="1"/>
  <c r="H133" i="11"/>
  <c r="I133" i="11" s="1"/>
  <c r="H166" i="11"/>
  <c r="I166" i="11" s="1"/>
  <c r="H199" i="11"/>
  <c r="I199" i="11" s="1"/>
  <c r="E390" i="11"/>
  <c r="H79" i="11"/>
  <c r="I79" i="11" s="1"/>
  <c r="E158" i="11"/>
  <c r="E76" i="11"/>
  <c r="H354" i="11"/>
  <c r="I354" i="11" s="1"/>
  <c r="H353" i="11"/>
  <c r="I353" i="11" s="1"/>
  <c r="E463" i="11"/>
  <c r="H383" i="11"/>
  <c r="I383" i="11" s="1"/>
  <c r="E95" i="11"/>
  <c r="E221" i="11"/>
  <c r="E429" i="11"/>
  <c r="E181" i="11"/>
  <c r="E175" i="11"/>
  <c r="H291" i="11"/>
  <c r="I291" i="11" s="1"/>
  <c r="E134" i="11"/>
  <c r="H243" i="11"/>
  <c r="I243" i="11" s="1"/>
  <c r="E254" i="11"/>
  <c r="E162" i="11"/>
  <c r="H128" i="11"/>
  <c r="I128" i="11" s="1"/>
  <c r="H311" i="11"/>
  <c r="I311" i="11" s="1"/>
  <c r="H334" i="11"/>
  <c r="I334" i="11" s="1"/>
  <c r="E101" i="11"/>
  <c r="H230" i="11"/>
  <c r="I230" i="11" s="1"/>
  <c r="H181" i="11"/>
  <c r="I181" i="11" s="1"/>
  <c r="H77" i="11"/>
  <c r="I77" i="11" s="1"/>
  <c r="H357" i="11"/>
  <c r="I357" i="11" s="1"/>
  <c r="E190" i="11"/>
  <c r="E157" i="11"/>
  <c r="E406" i="11"/>
  <c r="H171" i="11"/>
  <c r="I171" i="11" s="1"/>
  <c r="H113" i="11"/>
  <c r="I113" i="11" s="1"/>
  <c r="H229" i="11"/>
  <c r="I229" i="11" s="1"/>
  <c r="H433" i="11"/>
  <c r="I433" i="11" s="1"/>
  <c r="H422" i="11"/>
  <c r="I422" i="11" s="1"/>
  <c r="E443" i="11"/>
  <c r="E54" i="11"/>
  <c r="E458" i="11"/>
  <c r="H432" i="11"/>
  <c r="I432" i="11" s="1"/>
  <c r="E96" i="11"/>
  <c r="H78" i="11"/>
  <c r="I78" i="11" s="1"/>
  <c r="H381" i="11"/>
  <c r="I381" i="11" s="1"/>
  <c r="H182" i="11"/>
  <c r="I182" i="11" s="1"/>
  <c r="H81" i="11"/>
  <c r="I81" i="11" s="1"/>
  <c r="E312" i="11"/>
  <c r="H211" i="11"/>
  <c r="I211" i="11" s="1"/>
  <c r="H293" i="11"/>
  <c r="I293" i="11" s="1"/>
  <c r="E206" i="11"/>
  <c r="E264" i="11"/>
  <c r="H28" i="11"/>
  <c r="I28" i="11" s="1"/>
  <c r="H328" i="11"/>
  <c r="I328" i="11" s="1"/>
  <c r="E35" i="11"/>
  <c r="E129" i="11"/>
  <c r="E152" i="11"/>
  <c r="H164" i="11"/>
  <c r="I164" i="11" s="1"/>
  <c r="E273" i="11"/>
  <c r="E136" i="11"/>
  <c r="H356" i="11"/>
  <c r="I356" i="11" s="1"/>
  <c r="E307" i="11"/>
  <c r="E104" i="11"/>
  <c r="H290" i="11"/>
  <c r="I290" i="11" s="1"/>
  <c r="E446" i="11"/>
  <c r="E466" i="11"/>
  <c r="E327" i="11"/>
  <c r="H302" i="11"/>
  <c r="I302" i="11" s="1"/>
  <c r="H88" i="11"/>
  <c r="I88" i="11" s="1"/>
  <c r="E56" i="11"/>
  <c r="H73" i="11"/>
  <c r="I73" i="11" s="1"/>
  <c r="H177" i="11"/>
  <c r="I177" i="11" s="1"/>
  <c r="E168" i="11"/>
  <c r="E308" i="11"/>
  <c r="E374" i="11"/>
  <c r="E442" i="11"/>
  <c r="E388" i="11"/>
  <c r="H285" i="11"/>
  <c r="I285" i="11" s="1"/>
  <c r="E333" i="11"/>
  <c r="E28" i="11"/>
  <c r="H400" i="11"/>
  <c r="I400" i="11" s="1"/>
  <c r="H225" i="11"/>
  <c r="I225" i="11" s="1"/>
  <c r="H414" i="11"/>
  <c r="I414" i="11" s="1"/>
  <c r="H89" i="11"/>
  <c r="I89" i="11" s="1"/>
  <c r="H148" i="11"/>
  <c r="I148" i="11" s="1"/>
  <c r="E469" i="11"/>
  <c r="E79" i="11"/>
  <c r="E36" i="11"/>
  <c r="H147" i="11"/>
  <c r="I147" i="11" s="1"/>
  <c r="H59" i="11"/>
  <c r="I59" i="11" s="1"/>
  <c r="E424" i="11"/>
  <c r="H417" i="11"/>
  <c r="I417" i="11" s="1"/>
  <c r="H368" i="11"/>
  <c r="I368" i="11" s="1"/>
  <c r="H436" i="11"/>
  <c r="I436" i="11" s="1"/>
  <c r="H371" i="11"/>
  <c r="I371" i="11" s="1"/>
  <c r="E300" i="11"/>
  <c r="H125" i="11"/>
  <c r="I125" i="11" s="1"/>
  <c r="H359" i="11"/>
  <c r="I359" i="11" s="1"/>
  <c r="H198" i="11"/>
  <c r="I198" i="11" s="1"/>
  <c r="H50" i="11"/>
  <c r="I50" i="11" s="1"/>
  <c r="E339" i="11"/>
  <c r="H288" i="11"/>
  <c r="I288" i="11" s="1"/>
  <c r="E211" i="11"/>
  <c r="H466" i="11"/>
  <c r="I466" i="11" s="1"/>
  <c r="H132" i="11"/>
  <c r="I132" i="11" s="1"/>
  <c r="H138" i="11"/>
  <c r="I138" i="11" s="1"/>
  <c r="E336" i="11"/>
  <c r="H27" i="11"/>
  <c r="I27" i="11" s="1"/>
  <c r="E210" i="11"/>
  <c r="E303" i="11"/>
  <c r="E468" i="11"/>
  <c r="H82" i="11"/>
  <c r="I82" i="11" s="1"/>
  <c r="H62" i="11"/>
  <c r="I62" i="11" s="1"/>
  <c r="H294" i="11"/>
  <c r="I294" i="11" s="1"/>
  <c r="E306" i="11"/>
  <c r="E99" i="11"/>
  <c r="E69" i="11"/>
  <c r="H223" i="11"/>
  <c r="I223" i="11" s="1"/>
  <c r="H424" i="11"/>
  <c r="I424" i="11" s="1"/>
  <c r="E342" i="11"/>
  <c r="E74" i="11"/>
  <c r="E317" i="11"/>
  <c r="E112" i="11"/>
  <c r="E224" i="11"/>
  <c r="H332" i="11"/>
  <c r="I332" i="11" s="1"/>
  <c r="H387" i="11"/>
  <c r="I387" i="11" s="1"/>
  <c r="E435" i="11"/>
  <c r="H377" i="11"/>
  <c r="I377" i="11" s="1"/>
  <c r="E382" i="11"/>
  <c r="E404" i="11"/>
  <c r="E213" i="11"/>
  <c r="H60" i="11"/>
  <c r="I60" i="11" s="1"/>
  <c r="H337" i="11"/>
  <c r="I337" i="11" s="1"/>
  <c r="E240" i="11"/>
  <c r="H278" i="11"/>
  <c r="I278" i="11" s="1"/>
  <c r="E343" i="11"/>
  <c r="H228" i="11"/>
  <c r="I228" i="11" s="1"/>
  <c r="H251" i="11"/>
  <c r="I251" i="11" s="1"/>
  <c r="E400" i="11"/>
  <c r="H445" i="11"/>
  <c r="I445" i="11" s="1"/>
  <c r="H191" i="11"/>
  <c r="I191" i="11" s="1"/>
  <c r="E344" i="11"/>
  <c r="E416" i="11"/>
  <c r="E235" i="11"/>
  <c r="E370" i="11"/>
  <c r="E209" i="11"/>
  <c r="H434" i="11"/>
  <c r="I434" i="11" s="1"/>
  <c r="H99" i="11"/>
  <c r="I99" i="11" s="1"/>
  <c r="E120" i="11"/>
  <c r="E401" i="11"/>
  <c r="E412" i="11"/>
  <c r="H270" i="11"/>
  <c r="I270" i="11" s="1"/>
  <c r="E38" i="11"/>
  <c r="E465" i="11"/>
  <c r="E309" i="11"/>
  <c r="E133" i="11"/>
  <c r="H461" i="11"/>
  <c r="I461" i="11" s="1"/>
  <c r="H352" i="11"/>
  <c r="I352" i="11" s="1"/>
  <c r="H369" i="11"/>
  <c r="I369" i="11" s="1"/>
  <c r="H214" i="11"/>
  <c r="I214" i="11" s="1"/>
  <c r="E348" i="11"/>
  <c r="E46" i="11"/>
  <c r="H322" i="11"/>
  <c r="I322" i="11" s="1"/>
  <c r="E25" i="11"/>
  <c r="E73" i="11"/>
  <c r="H48" i="11"/>
  <c r="I48" i="11" s="1"/>
  <c r="E434" i="11"/>
  <c r="E43" i="11"/>
  <c r="E253" i="11"/>
  <c r="H192" i="11"/>
  <c r="I192" i="11" s="1"/>
  <c r="H53" i="11"/>
  <c r="I53" i="11" s="1"/>
  <c r="E375" i="11"/>
  <c r="H19" i="11"/>
  <c r="I19" i="11" s="1"/>
  <c r="H284" i="11"/>
  <c r="I284" i="11" s="1"/>
  <c r="H106" i="11"/>
  <c r="I106" i="11" s="1"/>
  <c r="H263" i="11"/>
  <c r="I263" i="11" s="1"/>
  <c r="E61" i="11"/>
  <c r="H70" i="11"/>
  <c r="I70" i="11" s="1"/>
  <c r="E421" i="11"/>
  <c r="H375" i="11"/>
  <c r="I375" i="11" s="1"/>
  <c r="H373" i="11"/>
  <c r="I373" i="11" s="1"/>
  <c r="E144" i="11"/>
  <c r="H379" i="11"/>
  <c r="I379" i="11" s="1"/>
  <c r="E126" i="11"/>
  <c r="E59" i="11"/>
  <c r="H261" i="11"/>
  <c r="I261" i="11" s="1"/>
  <c r="E109" i="11"/>
  <c r="E277" i="11"/>
  <c r="H299" i="11"/>
  <c r="I299" i="11" s="1"/>
  <c r="H447" i="11"/>
  <c r="I447" i="11" s="1"/>
  <c r="E212" i="11"/>
  <c r="E57" i="11"/>
  <c r="H184" i="11"/>
  <c r="I184" i="11" s="1"/>
  <c r="H158" i="11"/>
  <c r="I158" i="11" s="1"/>
  <c r="E267" i="11"/>
  <c r="E298" i="11"/>
  <c r="E171" i="11"/>
  <c r="E304" i="11"/>
  <c r="E89" i="11"/>
  <c r="E369" i="11"/>
  <c r="H257" i="11"/>
  <c r="I257" i="11" s="1"/>
  <c r="H109" i="11"/>
  <c r="I109" i="11" s="1"/>
  <c r="E437" i="11"/>
  <c r="H186" i="11"/>
  <c r="I186" i="11" s="1"/>
  <c r="H458" i="11"/>
  <c r="I458" i="11" s="1"/>
  <c r="E70" i="11"/>
  <c r="H438" i="11"/>
  <c r="I438" i="11" s="1"/>
  <c r="H98" i="11"/>
  <c r="I98" i="11" s="1"/>
  <c r="E111" i="11"/>
  <c r="H180" i="11"/>
  <c r="I180" i="11" s="1"/>
  <c r="E411" i="11"/>
  <c r="H146" i="11"/>
  <c r="I146" i="11" s="1"/>
  <c r="H318" i="11"/>
  <c r="I318" i="11" s="1"/>
  <c r="H96" i="11"/>
  <c r="I96" i="11" s="1"/>
  <c r="H253" i="11"/>
  <c r="I253" i="11" s="1"/>
  <c r="E454" i="11"/>
  <c r="E284" i="11"/>
  <c r="H244" i="11"/>
  <c r="I244" i="11" s="1"/>
  <c r="E354" i="11"/>
  <c r="H439" i="11"/>
  <c r="I439" i="11" s="1"/>
  <c r="H460" i="11"/>
  <c r="I460" i="11" s="1"/>
  <c r="H389" i="11"/>
  <c r="I389" i="11" s="1"/>
  <c r="E179" i="11"/>
  <c r="E293" i="11"/>
  <c r="H462" i="11"/>
  <c r="I462" i="11" s="1"/>
  <c r="H72" i="11"/>
  <c r="I72" i="11" s="1"/>
  <c r="H366" i="11"/>
  <c r="I366" i="11" s="1"/>
  <c r="E295" i="11"/>
  <c r="H313" i="11"/>
  <c r="I313" i="11" s="1"/>
  <c r="H320" i="11"/>
  <c r="I320" i="11" s="1"/>
  <c r="H140" i="11"/>
  <c r="I140" i="11" s="1"/>
  <c r="E60" i="11"/>
  <c r="H398" i="11"/>
  <c r="I398" i="11" s="1"/>
  <c r="H205" i="11"/>
  <c r="I205" i="11" s="1"/>
  <c r="E183" i="11"/>
  <c r="E270" i="11"/>
  <c r="E88" i="11"/>
  <c r="E380" i="11"/>
  <c r="H365" i="11"/>
  <c r="I365" i="11" s="1"/>
  <c r="E64" i="11"/>
  <c r="E313" i="11"/>
  <c r="E198" i="11"/>
  <c r="H215" i="11"/>
  <c r="I215" i="11" s="1"/>
  <c r="H30" i="11"/>
  <c r="I30" i="11" s="1"/>
  <c r="H266" i="11"/>
  <c r="I266" i="11" s="1"/>
  <c r="E242" i="11"/>
  <c r="E186" i="11"/>
  <c r="H374" i="11"/>
  <c r="I374" i="11" s="1"/>
  <c r="E338" i="11"/>
  <c r="H421" i="11"/>
  <c r="I421" i="11" s="1"/>
  <c r="E231" i="11"/>
  <c r="E230" i="11"/>
  <c r="H63" i="11"/>
  <c r="I63" i="11" s="1"/>
  <c r="H401" i="11"/>
  <c r="I401" i="11" s="1"/>
  <c r="H264" i="11"/>
  <c r="I264" i="11" s="1"/>
  <c r="E371" i="11"/>
  <c r="E427" i="11"/>
  <c r="H157" i="11"/>
  <c r="I157" i="11" s="1"/>
  <c r="H312" i="11"/>
  <c r="I312" i="11" s="1"/>
  <c r="H262" i="11"/>
  <c r="I262" i="11" s="1"/>
  <c r="H219" i="11"/>
  <c r="I219" i="11" s="1"/>
  <c r="E216" i="11"/>
  <c r="E154" i="11"/>
  <c r="H64" i="11"/>
  <c r="I64" i="11" s="1"/>
  <c r="H451" i="11"/>
  <c r="I451" i="11" s="1"/>
  <c r="E245" i="11"/>
  <c r="E265" i="11"/>
  <c r="E360" i="11"/>
  <c r="H170" i="11"/>
  <c r="I170" i="11" s="1"/>
  <c r="H307" i="11"/>
  <c r="I307" i="11" s="1"/>
  <c r="E138" i="11"/>
  <c r="E243" i="11"/>
  <c r="H410" i="11"/>
  <c r="I410" i="11" s="1"/>
  <c r="H296" i="11"/>
  <c r="I296" i="11" s="1"/>
  <c r="H104" i="11"/>
  <c r="I104" i="11" s="1"/>
  <c r="H370" i="11"/>
  <c r="I370" i="11" s="1"/>
  <c r="E68" i="11"/>
  <c r="H131" i="11"/>
  <c r="I131" i="11" s="1"/>
  <c r="H37" i="11"/>
  <c r="I37" i="11" s="1"/>
  <c r="E394" i="11"/>
  <c r="H34" i="11"/>
  <c r="I34" i="11" s="1"/>
  <c r="E32" i="11"/>
  <c r="E376" i="11"/>
  <c r="E321" i="11"/>
  <c r="E50" i="11"/>
  <c r="E325" i="11"/>
  <c r="H172" i="11"/>
  <c r="I172" i="11" s="1"/>
  <c r="E276" i="11"/>
  <c r="H333" i="11"/>
  <c r="I333" i="11" s="1"/>
  <c r="H80" i="11"/>
  <c r="I80" i="11" s="1"/>
  <c r="E201" i="11"/>
  <c r="H247" i="11"/>
  <c r="I247" i="11" s="1"/>
  <c r="E350" i="11"/>
  <c r="H66" i="11"/>
  <c r="I66" i="11" s="1"/>
  <c r="H331" i="11"/>
  <c r="I331" i="11" s="1"/>
  <c r="H69" i="11"/>
  <c r="I69" i="11" s="1"/>
  <c r="H175" i="11"/>
  <c r="I175" i="11" s="1"/>
  <c r="E237" i="11"/>
  <c r="H54" i="11"/>
  <c r="I54" i="11" s="1"/>
  <c r="H329" i="11"/>
  <c r="I329" i="11" s="1"/>
  <c r="E33" i="11"/>
  <c r="H121" i="11"/>
  <c r="I121" i="11" s="1"/>
  <c r="E97" i="11"/>
  <c r="H142" i="11"/>
  <c r="I142" i="11" s="1"/>
  <c r="E148" i="11"/>
  <c r="E296" i="11"/>
  <c r="E196" i="11"/>
  <c r="H289" i="11"/>
  <c r="I289" i="11" s="1"/>
  <c r="H446" i="11"/>
  <c r="I446" i="11" s="1"/>
  <c r="H316" i="11"/>
  <c r="I316" i="11" s="1"/>
  <c r="H97" i="11"/>
  <c r="I97" i="11" s="1"/>
  <c r="H35" i="11"/>
  <c r="I35" i="11" s="1"/>
  <c r="H327" i="11"/>
  <c r="I327" i="11" s="1"/>
  <c r="H193" i="11"/>
  <c r="I193" i="11" s="1"/>
  <c r="E461" i="11"/>
  <c r="H382" i="11"/>
  <c r="I382" i="11" s="1"/>
  <c r="H349" i="11"/>
  <c r="I349" i="11" s="1"/>
  <c r="E34" i="11"/>
  <c r="E361" i="11"/>
  <c r="E269" i="11"/>
  <c r="E396" i="11"/>
  <c r="H265" i="11"/>
  <c r="I265" i="11" s="1"/>
  <c r="H91" i="11"/>
  <c r="I91" i="11" s="1"/>
  <c r="H259" i="11"/>
  <c r="I259" i="11" s="1"/>
  <c r="E332" i="11"/>
  <c r="H271" i="11"/>
  <c r="I271" i="11" s="1"/>
  <c r="H303" i="11"/>
  <c r="I303" i="11" s="1"/>
  <c r="H355" i="11"/>
  <c r="I355" i="11" s="1"/>
  <c r="H250" i="11"/>
  <c r="I250" i="11" s="1"/>
  <c r="E194" i="11"/>
  <c r="H364" i="11"/>
  <c r="I364" i="11" s="1"/>
  <c r="H408" i="11"/>
  <c r="I408" i="11" s="1"/>
  <c r="H430" i="11"/>
  <c r="I430" i="11" s="1"/>
  <c r="E135" i="11"/>
  <c r="H187" i="11"/>
  <c r="I187" i="11" s="1"/>
  <c r="H306" i="11"/>
  <c r="I306" i="11" s="1"/>
  <c r="E305" i="11"/>
  <c r="E450" i="11"/>
  <c r="H416" i="11"/>
  <c r="I416" i="11" s="1"/>
  <c r="H267" i="11"/>
  <c r="I267" i="11" s="1"/>
  <c r="H392" i="11"/>
  <c r="I392" i="11" s="1"/>
  <c r="H195" i="11"/>
  <c r="I195" i="11" s="1"/>
  <c r="H65" i="11"/>
  <c r="I65" i="11" s="1"/>
  <c r="E82" i="11"/>
  <c r="E351" i="11"/>
  <c r="H362" i="11"/>
  <c r="I362" i="11" s="1"/>
  <c r="H105" i="11"/>
  <c r="I105" i="11" s="1"/>
  <c r="E238" i="11"/>
  <c r="H275" i="11"/>
  <c r="I275" i="11" s="1"/>
  <c r="H45" i="11"/>
  <c r="I45" i="11" s="1"/>
  <c r="E455" i="11"/>
  <c r="H452" i="11"/>
  <c r="I452" i="11" s="1"/>
  <c r="H390" i="11"/>
  <c r="I390" i="11" s="1"/>
  <c r="E100" i="11"/>
  <c r="H168" i="11"/>
  <c r="I168" i="11" s="1"/>
  <c r="H281" i="11"/>
  <c r="I281" i="11" s="1"/>
  <c r="H114" i="11"/>
  <c r="I114" i="11" s="1"/>
  <c r="E397" i="11"/>
  <c r="H319" i="11"/>
  <c r="I319" i="11" s="1"/>
  <c r="E447" i="11"/>
  <c r="H188" i="11"/>
  <c r="I188" i="11" s="1"/>
  <c r="E433" i="11"/>
  <c r="E257" i="11"/>
  <c r="E165" i="11"/>
  <c r="H90" i="11"/>
  <c r="I90" i="11" s="1"/>
  <c r="H463" i="11"/>
  <c r="I463" i="11" s="1"/>
  <c r="H107" i="11"/>
  <c r="I107" i="11" s="1"/>
  <c r="E414" i="11"/>
  <c r="E319" i="11"/>
  <c r="H162" i="11"/>
  <c r="I162" i="11" s="1"/>
  <c r="E467" i="11"/>
  <c r="E223" i="11"/>
  <c r="H76" i="11"/>
  <c r="I76" i="11" s="1"/>
  <c r="E367" i="11"/>
  <c r="H56" i="11"/>
  <c r="I56" i="11" s="1"/>
  <c r="E384" i="11"/>
  <c r="H300" i="11"/>
  <c r="I300" i="11" s="1"/>
  <c r="H443" i="11"/>
  <c r="I443" i="11" s="1"/>
  <c r="H122" i="11"/>
  <c r="I122" i="11" s="1"/>
  <c r="E440" i="11"/>
  <c r="H202" i="11"/>
  <c r="I202" i="11" s="1"/>
  <c r="E364" i="11"/>
  <c r="H103" i="11"/>
  <c r="I103" i="11" s="1"/>
  <c r="E192" i="11"/>
  <c r="H174" i="11"/>
  <c r="I174" i="11" s="1"/>
  <c r="H441" i="11"/>
  <c r="I441" i="11" s="1"/>
  <c r="E86" i="11"/>
  <c r="H240" i="11"/>
  <c r="I240" i="11" s="1"/>
  <c r="E330" i="11"/>
  <c r="H26" i="11"/>
  <c r="I26" i="11" s="1"/>
  <c r="E84" i="11"/>
  <c r="E173" i="11"/>
  <c r="E172" i="11"/>
  <c r="E19" i="11"/>
  <c r="H305" i="11"/>
  <c r="I305" i="11" s="1"/>
  <c r="H385" i="11"/>
  <c r="I385" i="11" s="1"/>
  <c r="H335" i="11"/>
  <c r="I335" i="11" s="1"/>
  <c r="H456" i="11"/>
  <c r="I456" i="11" s="1"/>
  <c r="H384" i="11"/>
  <c r="I384" i="11" s="1"/>
  <c r="H428" i="11"/>
  <c r="I428" i="11" s="1"/>
  <c r="E20" i="11"/>
  <c r="H338" i="11"/>
  <c r="I338" i="11" s="1"/>
  <c r="E358" i="11"/>
  <c r="E203" i="11"/>
  <c r="E292" i="11"/>
  <c r="E47" i="11"/>
  <c r="E314" i="11"/>
  <c r="E185" i="11"/>
  <c r="E263" i="11"/>
  <c r="E72" i="11"/>
  <c r="H440" i="11"/>
  <c r="I440" i="11" s="1"/>
  <c r="E248" i="11"/>
  <c r="H116" i="11"/>
  <c r="I116" i="11" s="1"/>
  <c r="H425" i="11"/>
  <c r="I425" i="11" s="1"/>
  <c r="E66" i="11"/>
  <c r="E110" i="11"/>
  <c r="H431" i="11"/>
  <c r="I431" i="11" s="1"/>
  <c r="E353" i="11"/>
  <c r="E283" i="11"/>
  <c r="H137" i="11"/>
  <c r="I137" i="11" s="1"/>
  <c r="H459" i="11"/>
  <c r="I459" i="11" s="1"/>
  <c r="E363" i="11"/>
  <c r="E365" i="11"/>
  <c r="E385" i="11"/>
  <c r="E438" i="11"/>
  <c r="E417" i="11"/>
  <c r="E119" i="11"/>
  <c r="E180" i="11"/>
  <c r="H235" i="11"/>
  <c r="I235" i="11" s="1"/>
  <c r="E125" i="11"/>
  <c r="E229" i="11"/>
  <c r="E239" i="11"/>
  <c r="E102" i="11"/>
  <c r="E228" i="11"/>
  <c r="H464" i="11"/>
  <c r="I464" i="11" s="1"/>
  <c r="E124" i="11"/>
  <c r="E373" i="11"/>
  <c r="E452" i="11"/>
  <c r="E250" i="11"/>
  <c r="E90" i="11"/>
  <c r="H226" i="11"/>
  <c r="I226" i="11" s="1"/>
  <c r="E37" i="11"/>
  <c r="H252" i="11"/>
  <c r="I252" i="11" s="1"/>
  <c r="E189" i="11"/>
  <c r="H75" i="11"/>
  <c r="I75" i="11" s="1"/>
  <c r="H41" i="11"/>
  <c r="I41" i="11" s="1"/>
  <c r="H304" i="11"/>
  <c r="I304" i="11" s="1"/>
  <c r="H292" i="11"/>
  <c r="I292" i="11" s="1"/>
  <c r="H179" i="11"/>
  <c r="I179" i="11" s="1"/>
  <c r="H190" i="11"/>
  <c r="I190" i="11" s="1"/>
  <c r="E362" i="11"/>
  <c r="H376" i="11"/>
  <c r="I376" i="11" s="1"/>
  <c r="E272" i="11"/>
  <c r="H397" i="11"/>
  <c r="I397" i="11" s="1"/>
  <c r="H149" i="11"/>
  <c r="I149" i="11" s="1"/>
  <c r="E346" i="11"/>
  <c r="E285" i="11"/>
  <c r="H221" i="11"/>
  <c r="I221" i="11" s="1"/>
  <c r="H176" i="11"/>
  <c r="I176" i="11" s="1"/>
  <c r="E262" i="11"/>
  <c r="E128" i="11"/>
  <c r="H402" i="11"/>
  <c r="I402" i="11" s="1"/>
  <c r="E127" i="11"/>
  <c r="H227" i="11"/>
  <c r="I227" i="11" s="1"/>
  <c r="H44" i="11"/>
  <c r="I44" i="11" s="1"/>
  <c r="H380" i="11"/>
  <c r="I380" i="11" s="1"/>
  <c r="H426" i="11"/>
  <c r="I426" i="11" s="1"/>
  <c r="E166" i="11"/>
  <c r="E170" i="11"/>
  <c r="E449" i="11"/>
  <c r="H340" i="11"/>
  <c r="I340" i="11" s="1"/>
  <c r="H92" i="11"/>
  <c r="I92" i="11" s="1"/>
  <c r="H419" i="11"/>
  <c r="I419" i="11" s="1"/>
  <c r="H36" i="11"/>
  <c r="I36" i="11" s="1"/>
  <c r="E121" i="11"/>
  <c r="E395" i="11"/>
  <c r="E227" i="11"/>
  <c r="H444" i="11"/>
  <c r="I444" i="11" s="1"/>
  <c r="E21" i="11"/>
  <c r="H378" i="11"/>
  <c r="I378" i="11" s="1"/>
  <c r="E151" i="11"/>
  <c r="E349" i="11"/>
  <c r="E149" i="11"/>
  <c r="E366" i="11"/>
  <c r="H348" i="11"/>
  <c r="I348" i="11" s="1"/>
  <c r="E45" i="11"/>
  <c r="H20" i="11"/>
  <c r="I20" i="11" s="1"/>
  <c r="E294" i="11"/>
  <c r="E39" i="11"/>
  <c r="H395" i="11"/>
  <c r="I395" i="11" s="1"/>
  <c r="H361" i="11"/>
  <c r="I361" i="11" s="1"/>
  <c r="E436" i="11"/>
  <c r="H363" i="11"/>
  <c r="I363" i="11" s="1"/>
  <c r="E408" i="11"/>
  <c r="H21" i="11"/>
  <c r="I21" i="11" s="1"/>
  <c r="E387" i="11"/>
  <c r="H360" i="11"/>
  <c r="I360" i="11" s="1"/>
  <c r="H427" i="11"/>
  <c r="I427" i="11" s="1"/>
  <c r="E81" i="11"/>
  <c r="E381" i="11"/>
  <c r="H127" i="11"/>
  <c r="I127" i="11" s="1"/>
  <c r="E30" i="11"/>
  <c r="H242" i="11"/>
  <c r="I242" i="11" s="1"/>
  <c r="H346" i="11"/>
  <c r="I346" i="11" s="1"/>
  <c r="H287" i="11"/>
  <c r="I287" i="11" s="1"/>
  <c r="E247" i="11"/>
  <c r="E71" i="11"/>
  <c r="E23" i="11"/>
  <c r="E108" i="11"/>
  <c r="E123" i="11"/>
  <c r="H413" i="11"/>
  <c r="I413" i="11" s="1"/>
  <c r="H83" i="11"/>
  <c r="I83" i="11" s="1"/>
  <c r="H152" i="11"/>
  <c r="I152" i="11" s="1"/>
  <c r="E432" i="11"/>
  <c r="H455" i="11"/>
  <c r="I455" i="11" s="1"/>
  <c r="H367" i="11"/>
  <c r="I367" i="11" s="1"/>
  <c r="H274" i="11"/>
  <c r="I274" i="11" s="1"/>
  <c r="H324" i="11"/>
  <c r="I324" i="11" s="1"/>
  <c r="E352" i="11"/>
  <c r="H321" i="11"/>
  <c r="I321" i="11" s="1"/>
  <c r="E464" i="11"/>
  <c r="E271" i="11"/>
  <c r="H130" i="11"/>
  <c r="I130" i="11" s="1"/>
  <c r="H317" i="11"/>
  <c r="I317" i="11" s="1"/>
  <c r="H241" i="11"/>
  <c r="I241" i="11" s="1"/>
  <c r="E167" i="11"/>
  <c r="H129" i="11"/>
  <c r="I129" i="11" s="1"/>
  <c r="E130" i="11"/>
  <c r="H217" i="11"/>
  <c r="I217" i="11" s="1"/>
  <c r="E378" i="11"/>
  <c r="E98" i="11"/>
  <c r="E115" i="11"/>
  <c r="H239" i="11"/>
  <c r="I239" i="11" s="1"/>
  <c r="E402" i="11"/>
  <c r="E91" i="11"/>
  <c r="E77" i="11"/>
  <c r="E448" i="11"/>
  <c r="H468" i="11"/>
  <c r="I468" i="11" s="1"/>
  <c r="H178" i="11"/>
  <c r="I178" i="11" s="1"/>
  <c r="E49" i="11"/>
  <c r="E132" i="11"/>
  <c r="H163" i="11"/>
  <c r="I163" i="11" s="1"/>
  <c r="H40" i="11"/>
  <c r="I40" i="11" s="1"/>
  <c r="H84" i="11"/>
  <c r="I84" i="11" s="1"/>
  <c r="E174" i="11"/>
  <c r="H297" i="11"/>
  <c r="I297" i="11" s="1"/>
  <c r="H256" i="11"/>
  <c r="I256" i="11" s="1"/>
  <c r="H135" i="11"/>
  <c r="I135" i="11" s="1"/>
  <c r="H435" i="11"/>
  <c r="I435" i="11" s="1"/>
  <c r="E389" i="11"/>
  <c r="E139" i="11"/>
  <c r="E214" i="11"/>
  <c r="H358" i="11"/>
  <c r="I358" i="11" s="1"/>
  <c r="E393" i="11"/>
  <c r="H232" i="11"/>
  <c r="I232" i="11" s="1"/>
  <c r="E105" i="11"/>
  <c r="H102" i="11"/>
  <c r="I102" i="11" s="1"/>
  <c r="H341" i="11"/>
  <c r="I341" i="11" s="1"/>
  <c r="H55" i="11"/>
  <c r="I55" i="11" s="1"/>
  <c r="E347" i="11"/>
  <c r="H449" i="11"/>
  <c r="I449" i="11" s="1"/>
  <c r="E430" i="11"/>
  <c r="E329" i="11"/>
  <c r="E399" i="11"/>
  <c r="E457" i="11"/>
  <c r="H71" i="11"/>
  <c r="I71" i="11" s="1"/>
  <c r="H325" i="11"/>
  <c r="I325" i="11" s="1"/>
  <c r="H308" i="11"/>
  <c r="I308" i="11" s="1"/>
  <c r="E275" i="11"/>
  <c r="H388" i="11"/>
  <c r="I388" i="11" s="1"/>
  <c r="E357" i="11"/>
  <c r="H344" i="11"/>
  <c r="I344" i="11" s="1"/>
  <c r="H314" i="11"/>
  <c r="I314" i="11" s="1"/>
  <c r="E217" i="11"/>
  <c r="H295" i="11"/>
  <c r="I295" i="11" s="1"/>
  <c r="H31" i="11"/>
  <c r="I31" i="11" s="1"/>
  <c r="E114" i="11"/>
  <c r="H350" i="11"/>
  <c r="I350" i="11" s="1"/>
  <c r="H38" i="11"/>
  <c r="I38" i="11" s="1"/>
  <c r="H201" i="11"/>
  <c r="I201" i="11" s="1"/>
  <c r="H231" i="11"/>
  <c r="I231" i="11" s="1"/>
  <c r="H216" i="11"/>
  <c r="I216" i="11" s="1"/>
  <c r="E22" i="11"/>
  <c r="H412" i="11"/>
  <c r="I412" i="11" s="1"/>
  <c r="E419" i="11"/>
  <c r="E407" i="11"/>
  <c r="H120" i="11"/>
  <c r="I120" i="11" s="1"/>
  <c r="H139" i="11"/>
  <c r="I139" i="11" s="1"/>
  <c r="H145" i="11"/>
  <c r="I145" i="11" s="1"/>
  <c r="H372" i="11"/>
  <c r="I372" i="11" s="1"/>
  <c r="E268" i="11"/>
  <c r="H345" i="11"/>
  <c r="I345" i="11" s="1"/>
  <c r="E282" i="11"/>
  <c r="E244" i="11"/>
  <c r="H134" i="11"/>
  <c r="I134" i="11" s="1"/>
  <c r="H100" i="11"/>
  <c r="I100" i="11" s="1"/>
  <c r="E426" i="11"/>
  <c r="H418" i="11"/>
  <c r="I418" i="11" s="1"/>
  <c r="E195" i="11"/>
  <c r="E177" i="11"/>
  <c r="H204" i="11"/>
  <c r="I204" i="11" s="1"/>
  <c r="E256" i="11"/>
  <c r="H465" i="11"/>
  <c r="I465" i="11" s="1"/>
  <c r="E345" i="11"/>
  <c r="E422" i="11"/>
  <c r="E459" i="11"/>
  <c r="E409" i="11"/>
  <c r="H115" i="11"/>
  <c r="I115" i="11" s="1"/>
  <c r="H33" i="11"/>
  <c r="I33" i="11" s="1"/>
  <c r="E241" i="11"/>
  <c r="E55" i="11"/>
  <c r="H93" i="11"/>
  <c r="I93" i="11" s="1"/>
  <c r="E24" i="11"/>
  <c r="E322" i="11"/>
  <c r="E187" i="11"/>
  <c r="H169" i="11"/>
  <c r="I169" i="11" s="1"/>
  <c r="H310" i="11"/>
  <c r="I310" i="11" s="1"/>
  <c r="E31" i="11"/>
  <c r="H124" i="11"/>
  <c r="I124" i="11" s="1"/>
  <c r="E323" i="11"/>
  <c r="E379" i="11"/>
  <c r="H403" i="11"/>
  <c r="I403" i="11" s="1"/>
  <c r="H286" i="11"/>
  <c r="I286" i="11" s="1"/>
  <c r="E155" i="11"/>
  <c r="E225" i="11"/>
  <c r="E431" i="11"/>
  <c r="E202" i="11"/>
  <c r="H404" i="11"/>
  <c r="I404" i="11" s="1"/>
  <c r="E218" i="11"/>
  <c r="E92" i="11"/>
  <c r="H101" i="11"/>
  <c r="I101" i="11" s="1"/>
  <c r="H399" i="11"/>
  <c r="I399" i="11" s="1"/>
  <c r="H110" i="11"/>
  <c r="I110" i="11" s="1"/>
  <c r="H269" i="11"/>
  <c r="I269" i="11" s="1"/>
  <c r="H183" i="11"/>
  <c r="I183" i="11" s="1"/>
  <c r="H448" i="11"/>
  <c r="I448" i="11" s="1"/>
  <c r="H234" i="11"/>
  <c r="I234" i="11" s="1"/>
  <c r="E425" i="11"/>
  <c r="H94" i="11"/>
  <c r="I94" i="11" s="1"/>
  <c r="E258" i="11"/>
  <c r="H423" i="11"/>
  <c r="I423" i="11" s="1"/>
  <c r="E290" i="11"/>
  <c r="E141" i="11"/>
  <c r="H126" i="11"/>
  <c r="I126" i="11" s="1"/>
  <c r="H213" i="11"/>
  <c r="I213" i="11" s="1"/>
  <c r="H185" i="11"/>
  <c r="I185" i="11" s="1"/>
  <c r="H47" i="11"/>
  <c r="I47" i="11" s="1"/>
  <c r="H29" i="11"/>
  <c r="I29" i="11" s="1"/>
  <c r="H339" i="11"/>
  <c r="I339" i="11" s="1"/>
  <c r="H437" i="11"/>
  <c r="I437" i="11" s="1"/>
  <c r="E355" i="11"/>
  <c r="H197" i="11"/>
  <c r="I197" i="11" s="1"/>
  <c r="H189" i="11"/>
  <c r="I189" i="11" s="1"/>
  <c r="H467" i="11"/>
  <c r="I467" i="11" s="1"/>
  <c r="E178" i="11"/>
  <c r="H156" i="11"/>
  <c r="I156" i="11" s="1"/>
  <c r="E94" i="11"/>
  <c r="E208" i="11"/>
  <c r="H276" i="11"/>
  <c r="I276" i="11" s="1"/>
  <c r="E439" i="11"/>
  <c r="E222" i="11"/>
  <c r="E163" i="11"/>
  <c r="E288" i="11"/>
  <c r="E188" i="11"/>
  <c r="E142" i="11"/>
  <c r="H330" i="11"/>
  <c r="I330" i="11" s="1"/>
  <c r="E226" i="11"/>
  <c r="H238" i="11"/>
  <c r="I238" i="11" s="1"/>
  <c r="E445" i="11"/>
  <c r="H255" i="11"/>
  <c r="I255" i="11" s="1"/>
  <c r="E137" i="11"/>
  <c r="E301" i="11"/>
  <c r="E117" i="11"/>
  <c r="H336" i="11"/>
  <c r="I336" i="11" s="1"/>
  <c r="H150" i="11"/>
  <c r="I150" i="11" s="1"/>
  <c r="H160" i="11"/>
  <c r="I160" i="11" s="1"/>
  <c r="H57" i="11"/>
  <c r="I57" i="11" s="1"/>
  <c r="H249" i="11"/>
  <c r="I249" i="11" s="1"/>
  <c r="E340" i="11"/>
  <c r="E52" i="11"/>
  <c r="H153" i="11"/>
  <c r="I153" i="11" s="1"/>
  <c r="H248" i="11"/>
  <c r="I248" i="11" s="1"/>
  <c r="H68" i="11"/>
  <c r="I68" i="11" s="1"/>
  <c r="E280" i="11"/>
  <c r="E252" i="11"/>
  <c r="H277" i="11"/>
  <c r="I277" i="11" s="1"/>
  <c r="H154" i="11"/>
  <c r="I154" i="11" s="1"/>
  <c r="H342" i="11"/>
  <c r="I342" i="11" s="1"/>
  <c r="E456" i="11"/>
  <c r="H273" i="11"/>
  <c r="I273" i="11" s="1"/>
  <c r="H210" i="11"/>
  <c r="I210" i="11" s="1"/>
  <c r="E328" i="11"/>
  <c r="E403" i="11"/>
  <c r="E261" i="11"/>
  <c r="E451" i="11"/>
  <c r="E75" i="11"/>
  <c r="E159" i="11"/>
  <c r="E150" i="11"/>
  <c r="E386" i="11"/>
  <c r="K50" i="10"/>
  <c r="K402" i="10"/>
  <c r="K177" i="10"/>
  <c r="K417" i="10"/>
  <c r="M433" i="10"/>
  <c r="N433" i="10" s="1"/>
  <c r="K462" i="10"/>
  <c r="M185" i="10"/>
  <c r="N185" i="10" s="1"/>
  <c r="K323" i="10"/>
  <c r="K458" i="10"/>
  <c r="K282" i="10"/>
  <c r="M246" i="10"/>
  <c r="N246" i="10" s="1"/>
  <c r="M467" i="10"/>
  <c r="N467" i="10" s="1"/>
  <c r="K249" i="10"/>
  <c r="K131" i="10"/>
  <c r="K199" i="10"/>
  <c r="K398" i="10"/>
  <c r="M89" i="10"/>
  <c r="N89" i="10" s="1"/>
  <c r="K267" i="10"/>
  <c r="K354" i="10"/>
  <c r="K393" i="10"/>
  <c r="K268" i="10"/>
  <c r="K121" i="10"/>
  <c r="M431" i="10"/>
  <c r="N431" i="10" s="1"/>
  <c r="M217" i="10"/>
  <c r="N217" i="10" s="1"/>
  <c r="K320" i="10"/>
  <c r="K103" i="10"/>
  <c r="M335" i="10"/>
  <c r="N335" i="10" s="1"/>
  <c r="M46" i="10"/>
  <c r="N46" i="10" s="1"/>
  <c r="M218" i="10"/>
  <c r="N218" i="10" s="1"/>
  <c r="K285" i="10"/>
  <c r="K246" i="10"/>
  <c r="K42" i="10"/>
  <c r="M404" i="10"/>
  <c r="N404" i="10" s="1"/>
  <c r="K469" i="10"/>
  <c r="M294" i="10"/>
  <c r="N294" i="10" s="1"/>
  <c r="K95" i="10"/>
  <c r="M324" i="10"/>
  <c r="N324" i="10" s="1"/>
  <c r="K327" i="10"/>
  <c r="M401" i="10"/>
  <c r="N401" i="10" s="1"/>
  <c r="K216" i="10"/>
  <c r="M247" i="10"/>
  <c r="N247" i="10" s="1"/>
  <c r="K415" i="10"/>
  <c r="M304" i="10"/>
  <c r="N304" i="10" s="1"/>
  <c r="K147" i="10"/>
  <c r="K468" i="10"/>
  <c r="K244" i="10"/>
  <c r="K390" i="10"/>
  <c r="M272" i="10"/>
  <c r="N272" i="10" s="1"/>
  <c r="M242" i="10"/>
  <c r="N242" i="10" s="1"/>
  <c r="M437" i="10"/>
  <c r="N437" i="10" s="1"/>
  <c r="M160" i="10"/>
  <c r="N160" i="10" s="1"/>
  <c r="M126" i="10"/>
  <c r="N126" i="10" s="1"/>
  <c r="K47" i="10"/>
  <c r="M407" i="10"/>
  <c r="N407" i="10" s="1"/>
  <c r="K254" i="10"/>
  <c r="K261" i="10"/>
  <c r="M341" i="10"/>
  <c r="N341" i="10" s="1"/>
  <c r="K224" i="10"/>
  <c r="K93" i="10"/>
  <c r="M408" i="10"/>
  <c r="N408" i="10" s="1"/>
  <c r="K413" i="10"/>
  <c r="M464" i="10"/>
  <c r="N464" i="10" s="1"/>
  <c r="M102" i="10"/>
  <c r="N102" i="10" s="1"/>
  <c r="K353" i="10"/>
  <c r="K367" i="10"/>
  <c r="M381" i="10"/>
  <c r="N381" i="10" s="1"/>
  <c r="K420" i="10"/>
  <c r="M85" i="10"/>
  <c r="N85" i="10" s="1"/>
  <c r="M414" i="10"/>
  <c r="N414" i="10" s="1"/>
  <c r="K100" i="10"/>
  <c r="K145" i="10"/>
  <c r="K269" i="10"/>
  <c r="K399" i="10"/>
  <c r="M463" i="10"/>
  <c r="N463" i="10" s="1"/>
  <c r="K362" i="10"/>
  <c r="M347" i="10"/>
  <c r="N347" i="10" s="1"/>
  <c r="M416" i="10"/>
  <c r="N416" i="10" s="1"/>
  <c r="M363" i="10"/>
  <c r="N363" i="10" s="1"/>
  <c r="M72" i="10"/>
  <c r="N72" i="10" s="1"/>
  <c r="M180" i="10"/>
  <c r="N180" i="10" s="1"/>
  <c r="M302" i="10"/>
  <c r="N302" i="10" s="1"/>
  <c r="K205" i="10"/>
  <c r="M20" i="10"/>
  <c r="N20" i="10" s="1"/>
  <c r="K336" i="10"/>
  <c r="K343" i="10"/>
  <c r="M396" i="10"/>
  <c r="N396" i="10" s="1"/>
  <c r="M157" i="10"/>
  <c r="N157" i="10" s="1"/>
  <c r="M459" i="10"/>
  <c r="N459" i="10" s="1"/>
  <c r="K204" i="10"/>
  <c r="M137" i="10"/>
  <c r="N137" i="10" s="1"/>
  <c r="K371" i="10"/>
  <c r="M91" i="10"/>
  <c r="N91" i="10" s="1"/>
  <c r="K243" i="10"/>
  <c r="M25" i="10"/>
  <c r="N25" i="10" s="1"/>
  <c r="M290" i="10"/>
  <c r="N290" i="10" s="1"/>
  <c r="M96" i="10"/>
  <c r="N96" i="10" s="1"/>
  <c r="M370" i="10"/>
  <c r="N370" i="10" s="1"/>
  <c r="K314" i="10"/>
  <c r="K238" i="10"/>
  <c r="M303" i="10"/>
  <c r="N303" i="10" s="1"/>
  <c r="K404" i="10"/>
  <c r="K143" i="10"/>
  <c r="K274" i="10"/>
  <c r="K284" i="10"/>
  <c r="M283" i="10"/>
  <c r="N283" i="10" s="1"/>
  <c r="M349" i="10"/>
  <c r="N349" i="10" s="1"/>
  <c r="M248" i="10"/>
  <c r="N248" i="10" s="1"/>
  <c r="K172" i="10"/>
  <c r="K333" i="10"/>
  <c r="K183" i="10"/>
  <c r="K335" i="10"/>
  <c r="K270" i="10"/>
  <c r="K278" i="10"/>
  <c r="K94" i="10"/>
  <c r="M113" i="10"/>
  <c r="N113" i="10" s="1"/>
  <c r="M389" i="10"/>
  <c r="N389" i="10" s="1"/>
  <c r="K218" i="10"/>
  <c r="K294" i="10"/>
  <c r="K68" i="10"/>
  <c r="K438" i="10"/>
  <c r="M429" i="10"/>
  <c r="N429" i="10" s="1"/>
  <c r="K454" i="10"/>
  <c r="M35" i="10"/>
  <c r="N35" i="10" s="1"/>
  <c r="K262" i="10"/>
  <c r="M469" i="10"/>
  <c r="N469" i="10" s="1"/>
  <c r="K191" i="10"/>
  <c r="M255" i="10"/>
  <c r="N255" i="10" s="1"/>
  <c r="K46" i="10"/>
  <c r="M376" i="10"/>
  <c r="N376" i="10" s="1"/>
  <c r="M241" i="10"/>
  <c r="N241" i="10" s="1"/>
  <c r="K182" i="10"/>
  <c r="K84" i="10"/>
  <c r="K444" i="10"/>
  <c r="K428" i="10"/>
  <c r="K196" i="10"/>
  <c r="M412" i="10"/>
  <c r="N412" i="10" s="1"/>
  <c r="M138" i="10"/>
  <c r="N138" i="10" s="1"/>
  <c r="K352" i="10"/>
  <c r="M115" i="10"/>
  <c r="N115" i="10" s="1"/>
  <c r="K369" i="10"/>
  <c r="K139" i="10"/>
  <c r="M76" i="10"/>
  <c r="N76" i="10" s="1"/>
  <c r="M48" i="10"/>
  <c r="N48" i="10" s="1"/>
  <c r="K266" i="10"/>
  <c r="M346" i="10"/>
  <c r="N346" i="10" s="1"/>
  <c r="K321" i="10"/>
  <c r="K78" i="10"/>
  <c r="M54" i="10"/>
  <c r="N54" i="10" s="1"/>
  <c r="K128" i="10"/>
  <c r="M176" i="10"/>
  <c r="N176" i="10" s="1"/>
  <c r="M27" i="10"/>
  <c r="N27" i="10" s="1"/>
  <c r="M149" i="10"/>
  <c r="N149" i="10" s="1"/>
  <c r="M360" i="10"/>
  <c r="N360" i="10" s="1"/>
  <c r="M33" i="10"/>
  <c r="N33" i="10" s="1"/>
  <c r="K297" i="10"/>
  <c r="K293" i="10"/>
  <c r="K385" i="10"/>
  <c r="K188" i="10"/>
  <c r="M101" i="10"/>
  <c r="N101" i="10" s="1"/>
  <c r="M387" i="10"/>
  <c r="N387" i="10" s="1"/>
  <c r="M239" i="10"/>
  <c r="N239" i="10" s="1"/>
  <c r="K82" i="10"/>
  <c r="M299" i="10"/>
  <c r="N299" i="10" s="1"/>
  <c r="M195" i="10"/>
  <c r="N195" i="10" s="1"/>
  <c r="M342" i="10"/>
  <c r="N342" i="10" s="1"/>
  <c r="K368" i="10"/>
  <c r="K466" i="10"/>
  <c r="K40" i="10"/>
  <c r="M60" i="10"/>
  <c r="N60" i="10" s="1"/>
  <c r="K401" i="10"/>
  <c r="M445" i="10"/>
  <c r="N445" i="10" s="1"/>
  <c r="E15" i="10"/>
  <c r="E16" i="10" s="1"/>
  <c r="K281" i="10"/>
  <c r="M421" i="10"/>
  <c r="N421" i="10" s="1"/>
  <c r="K338" i="10"/>
  <c r="M280" i="10"/>
  <c r="N280" i="10" s="1"/>
  <c r="K448" i="10"/>
  <c r="K71" i="10"/>
  <c r="M129" i="10"/>
  <c r="N129" i="10" s="1"/>
  <c r="M332" i="10"/>
  <c r="N332" i="10" s="1"/>
  <c r="K252" i="10"/>
  <c r="K229" i="10"/>
  <c r="M460" i="10"/>
  <c r="N460" i="10" s="1"/>
  <c r="M36" i="10"/>
  <c r="N36" i="10" s="1"/>
  <c r="K359" i="10"/>
  <c r="N19" i="10"/>
  <c r="M325" i="10"/>
  <c r="N325" i="10" s="1"/>
  <c r="M111" i="10"/>
  <c r="N111" i="10" s="1"/>
  <c r="M79" i="10"/>
  <c r="N79" i="10" s="1"/>
  <c r="K263" i="10"/>
  <c r="K430" i="10"/>
  <c r="M419" i="10"/>
  <c r="N419" i="10" s="1"/>
  <c r="K232" i="10"/>
  <c r="M443" i="10"/>
  <c r="N443" i="10" s="1"/>
  <c r="M250" i="10"/>
  <c r="N250" i="10" s="1"/>
  <c r="M392" i="10"/>
  <c r="N392" i="10" s="1"/>
  <c r="M449" i="10"/>
  <c r="N449" i="10" s="1"/>
  <c r="M383" i="10"/>
  <c r="N383" i="10" s="1"/>
  <c r="K161" i="10"/>
  <c r="K21" i="10"/>
  <c r="K38" i="10"/>
  <c r="K203" i="10"/>
  <c r="M168" i="10"/>
  <c r="N168" i="10" s="1"/>
  <c r="K442" i="10"/>
  <c r="K141" i="10"/>
  <c r="K322" i="10"/>
  <c r="K366" i="10"/>
  <c r="M340" i="10"/>
  <c r="N340" i="10" s="1"/>
  <c r="K106" i="10"/>
  <c r="K120" i="10"/>
  <c r="M265" i="10"/>
  <c r="N265" i="10" s="1"/>
  <c r="K394" i="10"/>
  <c r="M73" i="10"/>
  <c r="N73" i="10" s="1"/>
  <c r="M222" i="10"/>
  <c r="N222" i="10" s="1"/>
  <c r="M216" i="10"/>
  <c r="N216" i="10" s="1"/>
  <c r="M166" i="10"/>
  <c r="N166" i="10" s="1"/>
  <c r="M356" i="10"/>
  <c r="N356" i="10" s="1"/>
  <c r="K424" i="10"/>
  <c r="M240" i="10"/>
  <c r="N240" i="10" s="1"/>
  <c r="M326" i="10"/>
  <c r="N326" i="10" s="1"/>
  <c r="K207" i="10"/>
  <c r="K144" i="10"/>
  <c r="M400" i="10"/>
  <c r="N400" i="10" s="1"/>
  <c r="M273" i="10"/>
  <c r="N273" i="10" s="1"/>
  <c r="M45" i="10"/>
  <c r="N45" i="10" s="1"/>
  <c r="M461" i="10"/>
  <c r="N461" i="10" s="1"/>
  <c r="K439" i="10"/>
  <c r="M296" i="10"/>
  <c r="N296" i="10" s="1"/>
  <c r="M375" i="10"/>
  <c r="N375" i="10" s="1"/>
  <c r="K258" i="10"/>
  <c r="K251" i="10"/>
  <c r="K427" i="10"/>
  <c r="M202" i="10"/>
  <c r="N202" i="10" s="1"/>
  <c r="K231" i="10"/>
  <c r="M164" i="10"/>
  <c r="N164" i="10" s="1"/>
  <c r="M287" i="10"/>
  <c r="N287" i="10" s="1"/>
  <c r="M151" i="10"/>
  <c r="N151" i="10" s="1"/>
  <c r="M300" i="10"/>
  <c r="N300" i="10" s="1"/>
  <c r="M315" i="10"/>
  <c r="N315" i="10" s="1"/>
  <c r="K311" i="10"/>
  <c r="M316" i="10"/>
  <c r="N316" i="10" s="1"/>
  <c r="M380" i="10"/>
  <c r="N380" i="10" s="1"/>
  <c r="M450" i="10"/>
  <c r="N450" i="10" s="1"/>
  <c r="M51" i="10"/>
  <c r="N51" i="10" s="1"/>
  <c r="M219" i="10"/>
  <c r="N219" i="10" s="1"/>
  <c r="M192" i="10"/>
  <c r="N192" i="10" s="1"/>
  <c r="M364" i="10"/>
  <c r="N364" i="10" s="1"/>
  <c r="K31" i="10"/>
  <c r="K88" i="10"/>
  <c r="K237" i="10"/>
  <c r="K159" i="10"/>
  <c r="M146" i="10"/>
  <c r="N146" i="10" s="1"/>
  <c r="K457" i="10"/>
  <c r="K388" i="10"/>
  <c r="K313" i="10"/>
  <c r="M105" i="10"/>
  <c r="N105" i="10" s="1"/>
  <c r="K171" i="10"/>
  <c r="M330" i="10"/>
  <c r="N330" i="10" s="1"/>
  <c r="K298" i="10"/>
  <c r="K152" i="10"/>
  <c r="K116" i="10"/>
  <c r="M133" i="10"/>
  <c r="N133" i="10" s="1"/>
  <c r="M409" i="10"/>
  <c r="N409" i="10" s="1"/>
  <c r="K277" i="10"/>
  <c r="K403" i="10"/>
  <c r="M43" i="10"/>
  <c r="N43" i="10" s="1"/>
  <c r="M170" i="10"/>
  <c r="N170" i="10" s="1"/>
  <c r="M39" i="10"/>
  <c r="N39" i="10" s="1"/>
  <c r="M42" i="10"/>
  <c r="N42" i="10" s="1"/>
  <c r="K184" i="10"/>
  <c r="M77" i="10"/>
  <c r="N77" i="10" s="1"/>
  <c r="M253" i="10"/>
  <c r="N253" i="10" s="1"/>
  <c r="K28" i="10"/>
  <c r="M155" i="10"/>
  <c r="N155" i="10" s="1"/>
  <c r="K114" i="10"/>
  <c r="K291" i="10"/>
  <c r="K142" i="10"/>
  <c r="K423" i="10"/>
  <c r="M235" i="10"/>
  <c r="N235" i="10" s="1"/>
  <c r="M233" i="10"/>
  <c r="N233" i="10" s="1"/>
  <c r="M345" i="10"/>
  <c r="N345" i="10" s="1"/>
  <c r="M86" i="10"/>
  <c r="N86" i="10" s="1"/>
  <c r="M65" i="10"/>
  <c r="N65" i="10" s="1"/>
  <c r="K306" i="10"/>
  <c r="M187" i="10"/>
  <c r="N187" i="10" s="1"/>
  <c r="K132" i="10"/>
  <c r="K434" i="10"/>
  <c r="K118" i="10"/>
  <c r="K44" i="10"/>
  <c r="M156" i="10"/>
  <c r="N156" i="10" s="1"/>
  <c r="M350" i="10"/>
  <c r="N350" i="10" s="1"/>
  <c r="M95" i="10"/>
  <c r="N95" i="10" s="1"/>
  <c r="M117" i="10"/>
  <c r="N117" i="10" s="1"/>
  <c r="K208" i="10"/>
  <c r="M107" i="10"/>
  <c r="N107" i="10" s="1"/>
  <c r="K328" i="10"/>
  <c r="M220" i="10"/>
  <c r="N220" i="10" s="1"/>
  <c r="M66" i="10"/>
  <c r="N66" i="10" s="1"/>
  <c r="M67" i="10"/>
  <c r="N67" i="10" s="1"/>
  <c r="M55" i="10"/>
  <c r="N55" i="10" s="1"/>
  <c r="K384" i="10"/>
  <c r="K382" i="10"/>
  <c r="M190" i="10"/>
  <c r="N190" i="10" s="1"/>
  <c r="K24" i="10"/>
  <c r="M441" i="10"/>
  <c r="N441" i="10" s="1"/>
  <c r="K194" i="10"/>
  <c r="K288" i="10"/>
  <c r="K58" i="10"/>
  <c r="M373" i="10"/>
  <c r="N373" i="10" s="1"/>
  <c r="M339" i="10"/>
  <c r="N339" i="10" s="1"/>
  <c r="M212" i="10"/>
  <c r="N212" i="10" s="1"/>
  <c r="M75" i="10"/>
  <c r="N75" i="10" s="1"/>
  <c r="M57" i="10"/>
  <c r="N57" i="10" s="1"/>
  <c r="K87" i="10"/>
  <c r="K30" i="10"/>
  <c r="M130" i="10"/>
  <c r="N130" i="10" s="1"/>
  <c r="M456" i="10"/>
  <c r="N456" i="10" s="1"/>
  <c r="K154" i="10"/>
  <c r="M286" i="10"/>
  <c r="N286" i="10" s="1"/>
  <c r="M223" i="10"/>
  <c r="N223" i="10" s="1"/>
  <c r="M279" i="10"/>
  <c r="N279" i="10" s="1"/>
  <c r="M56" i="10"/>
  <c r="N56" i="10" s="1"/>
  <c r="K124" i="10"/>
  <c r="K418" i="10"/>
  <c r="M90" i="10"/>
  <c r="N90" i="10" s="1"/>
  <c r="K213" i="10"/>
  <c r="K178" i="10"/>
  <c r="K405" i="10"/>
  <c r="K198" i="10"/>
  <c r="M209" i="10"/>
  <c r="N209" i="10" s="1"/>
  <c r="K410" i="10"/>
  <c r="M23" i="10"/>
  <c r="N23" i="10" s="1"/>
  <c r="K358" i="10"/>
  <c r="M200" i="10"/>
  <c r="N200" i="10" s="1"/>
  <c r="M127" i="10"/>
  <c r="N127" i="10" s="1"/>
  <c r="M186" i="10"/>
  <c r="N186" i="10" s="1"/>
  <c r="K108" i="10"/>
  <c r="M153" i="10"/>
  <c r="N153" i="10" s="1"/>
  <c r="K52" i="10"/>
  <c r="K308" i="10"/>
  <c r="M327" i="10"/>
  <c r="N327" i="10" s="1"/>
  <c r="M69" i="10"/>
  <c r="N69" i="10" s="1"/>
  <c r="M440" i="10"/>
  <c r="N440" i="10" s="1"/>
  <c r="K324" i="10"/>
  <c r="M432" i="10"/>
  <c r="N432" i="10" s="1"/>
  <c r="M225" i="10"/>
  <c r="N225" i="10" s="1"/>
  <c r="M165" i="10"/>
  <c r="N165" i="10" s="1"/>
  <c r="M201" i="10"/>
  <c r="N201" i="10" s="1"/>
  <c r="M337" i="10"/>
  <c r="N337" i="10" s="1"/>
  <c r="K41" i="10"/>
  <c r="M309" i="10"/>
  <c r="N309" i="10" s="1"/>
  <c r="M372" i="10"/>
  <c r="N372" i="10" s="1"/>
  <c r="M63" i="10"/>
  <c r="N63" i="10" s="1"/>
  <c r="K34" i="10"/>
  <c r="M173" i="10"/>
  <c r="N173" i="10" s="1"/>
  <c r="M319" i="10"/>
  <c r="N319" i="10" s="1"/>
  <c r="M406" i="10"/>
  <c r="N406" i="10" s="1"/>
  <c r="M167" i="10"/>
  <c r="N167" i="10" s="1"/>
  <c r="K256" i="10"/>
  <c r="K81" i="10"/>
  <c r="K64" i="10"/>
  <c r="M162" i="10"/>
  <c r="N162" i="10" s="1"/>
  <c r="M112" i="10"/>
  <c r="N112" i="10" s="1"/>
  <c r="M236" i="10"/>
  <c r="N236" i="10" s="1"/>
  <c r="M361" i="10"/>
  <c r="N361" i="10" s="1"/>
  <c r="M386" i="10"/>
  <c r="N386" i="10" s="1"/>
  <c r="M397" i="10"/>
  <c r="N397" i="10" s="1"/>
  <c r="M295" i="10"/>
  <c r="N295" i="10" s="1"/>
  <c r="M197" i="10"/>
  <c r="N197" i="10" s="1"/>
  <c r="K365" i="10"/>
  <c r="K135" i="10"/>
  <c r="M214" i="10"/>
  <c r="N214" i="10" s="1"/>
  <c r="K453" i="10"/>
  <c r="K317" i="10"/>
  <c r="M331" i="10"/>
  <c r="N331" i="10" s="1"/>
  <c r="M422" i="10"/>
  <c r="N422" i="10" s="1"/>
  <c r="K452" i="10"/>
  <c r="M245" i="10"/>
  <c r="N245" i="10" s="1"/>
  <c r="M175" i="10"/>
  <c r="N175" i="10" s="1"/>
  <c r="M215" i="10"/>
  <c r="N215" i="10" s="1"/>
  <c r="M181" i="10"/>
  <c r="N181" i="10" s="1"/>
  <c r="M59" i="10"/>
  <c r="N59" i="10" s="1"/>
  <c r="K318" i="10"/>
  <c r="K74" i="10"/>
  <c r="M189" i="10"/>
  <c r="N189" i="10" s="1"/>
  <c r="M92" i="10"/>
  <c r="N92" i="10" s="1"/>
  <c r="M259" i="10"/>
  <c r="N259" i="10" s="1"/>
  <c r="K228" i="10"/>
  <c r="M289" i="10"/>
  <c r="N289" i="10" s="1"/>
  <c r="M425" i="10"/>
  <c r="N425" i="10" s="1"/>
  <c r="M109" i="10"/>
  <c r="N109" i="10" s="1"/>
  <c r="M276" i="10"/>
  <c r="N276" i="10" s="1"/>
  <c r="K334" i="10"/>
  <c r="M80" i="10"/>
  <c r="N80" i="10" s="1"/>
  <c r="K158" i="10"/>
  <c r="M83" i="10"/>
  <c r="N83" i="10" s="1"/>
  <c r="M53" i="10"/>
  <c r="N53" i="10" s="1"/>
  <c r="K271" i="10"/>
  <c r="M329" i="10"/>
  <c r="N329" i="10" s="1"/>
  <c r="K374" i="10"/>
  <c r="M211" i="10"/>
  <c r="N211" i="10" s="1"/>
  <c r="K148" i="10"/>
  <c r="K104" i="10"/>
  <c r="K134" i="10"/>
  <c r="K301" i="10"/>
  <c r="M140" i="10"/>
  <c r="N140" i="10" s="1"/>
  <c r="M230" i="10"/>
  <c r="N230" i="10" s="1"/>
  <c r="M227" i="10"/>
  <c r="N227" i="10" s="1"/>
  <c r="K378" i="10"/>
  <c r="M257" i="10"/>
  <c r="N257" i="10" s="1"/>
  <c r="K119" i="10"/>
  <c r="M119" i="10"/>
  <c r="N119" i="10" s="1"/>
  <c r="K110" i="10"/>
  <c r="M110" i="10"/>
  <c r="N110" i="10" s="1"/>
  <c r="K37" i="10"/>
  <c r="M37" i="10"/>
  <c r="N37" i="10" s="1"/>
  <c r="K260" i="10"/>
  <c r="M260" i="10"/>
  <c r="N260" i="10" s="1"/>
  <c r="M22" i="10"/>
  <c r="N22" i="10" s="1"/>
  <c r="K22" i="10"/>
  <c r="K29" i="10"/>
  <c r="M29" i="10"/>
  <c r="N29" i="10" s="1"/>
  <c r="U9" i="11"/>
  <c r="N450" i="11"/>
  <c r="N67" i="11"/>
  <c r="N70" i="10"/>
  <c r="N150" i="10"/>
  <c r="N171" i="10"/>
  <c r="N231" i="10"/>
  <c r="N391" i="10"/>
  <c r="N333" i="10"/>
  <c r="N393" i="10"/>
  <c r="N234" i="10"/>
  <c r="N254" i="10"/>
  <c r="N334" i="10"/>
  <c r="N436" i="10"/>
  <c r="N357" i="10"/>
  <c r="N258" i="10"/>
  <c r="N398" i="10"/>
  <c r="N159" i="10"/>
  <c r="N141" i="10"/>
  <c r="N261" i="10"/>
  <c r="N281" i="10"/>
  <c r="N322" i="10"/>
  <c r="N442" i="10"/>
  <c r="N244" i="10"/>
  <c r="N306" i="10"/>
  <c r="N366" i="10"/>
  <c r="N446" i="10"/>
  <c r="N108" i="10"/>
  <c r="N268" i="10"/>
  <c r="N427" i="10"/>
  <c r="N120" i="10"/>
  <c r="N444" i="10"/>
  <c r="U9" i="10"/>
  <c r="N61" i="11" l="1"/>
  <c r="N151" i="11"/>
  <c r="N23" i="11"/>
  <c r="N246" i="11"/>
  <c r="N86" i="11"/>
  <c r="N298" i="11"/>
  <c r="N260" i="11"/>
  <c r="N280" i="11"/>
  <c r="N420" i="11"/>
  <c r="N343" i="11"/>
  <c r="N24" i="11"/>
  <c r="N42" i="11"/>
  <c r="N85" i="11"/>
  <c r="N141" i="11"/>
  <c r="N270" i="11"/>
  <c r="N119" i="11"/>
  <c r="N51" i="11"/>
  <c r="N79" i="11"/>
  <c r="N469" i="11"/>
  <c r="N406" i="11"/>
  <c r="N454" i="11"/>
  <c r="N177" i="11"/>
  <c r="N25" i="11"/>
  <c r="N46" i="11"/>
  <c r="N112" i="11"/>
  <c r="N272" i="11"/>
  <c r="N258" i="11"/>
  <c r="N245" i="11"/>
  <c r="N108" i="11"/>
  <c r="N144" i="11"/>
  <c r="N391" i="11"/>
  <c r="N405" i="11"/>
  <c r="N373" i="11"/>
  <c r="N351" i="11"/>
  <c r="N429" i="11"/>
  <c r="N411" i="11"/>
  <c r="N95" i="11"/>
  <c r="N74" i="11"/>
  <c r="N279" i="11"/>
  <c r="N165" i="11"/>
  <c r="N347" i="11"/>
  <c r="N87" i="11"/>
  <c r="N200" i="11"/>
  <c r="N224" i="11"/>
  <c r="N247" i="11"/>
  <c r="N282" i="11"/>
  <c r="N208" i="11"/>
  <c r="N453" i="11"/>
  <c r="N155" i="11"/>
  <c r="N212" i="11"/>
  <c r="N315" i="11"/>
  <c r="N393" i="11"/>
  <c r="N222" i="11"/>
  <c r="N323" i="11"/>
  <c r="N326" i="11"/>
  <c r="N415" i="11"/>
  <c r="N118" i="11"/>
  <c r="N309" i="11"/>
  <c r="N218" i="11"/>
  <c r="N117" i="11"/>
  <c r="N173" i="11"/>
  <c r="N236" i="11"/>
  <c r="N28" i="11"/>
  <c r="N52" i="11"/>
  <c r="N76" i="11"/>
  <c r="N407" i="11"/>
  <c r="N223" i="11"/>
  <c r="N32" i="11"/>
  <c r="N396" i="11"/>
  <c r="N220" i="11"/>
  <c r="N136" i="11"/>
  <c r="N167" i="11"/>
  <c r="N394" i="11"/>
  <c r="N207" i="11"/>
  <c r="N43" i="11"/>
  <c r="N205" i="11"/>
  <c r="N143" i="11"/>
  <c r="N262" i="11"/>
  <c r="N301" i="11"/>
  <c r="N123" i="11"/>
  <c r="N409" i="11"/>
  <c r="N237" i="11"/>
  <c r="N196" i="11"/>
  <c r="N184" i="11"/>
  <c r="N49" i="11"/>
  <c r="N209" i="11"/>
  <c r="N268" i="11"/>
  <c r="N233" i="11"/>
  <c r="N194" i="11"/>
  <c r="N457" i="11"/>
  <c r="N133" i="11"/>
  <c r="N35" i="11"/>
  <c r="N283" i="11"/>
  <c r="N214" i="11"/>
  <c r="N159" i="11"/>
  <c r="N60" i="11"/>
  <c r="N96" i="11"/>
  <c r="N58" i="11"/>
  <c r="N161" i="11"/>
  <c r="N383" i="11"/>
  <c r="N417" i="11"/>
  <c r="N408" i="11"/>
  <c r="N22" i="11"/>
  <c r="N243" i="11"/>
  <c r="N410" i="11"/>
  <c r="N452" i="11"/>
  <c r="N337" i="11"/>
  <c r="N328" i="11"/>
  <c r="N166" i="11"/>
  <c r="N442" i="11"/>
  <c r="N433" i="11"/>
  <c r="N353" i="11"/>
  <c r="N186" i="11"/>
  <c r="N111" i="11"/>
  <c r="N354" i="11"/>
  <c r="N386" i="11"/>
  <c r="N203" i="11"/>
  <c r="N199" i="11"/>
  <c r="N39" i="11"/>
  <c r="N254" i="11"/>
  <c r="N206" i="11"/>
  <c r="N370" i="11"/>
  <c r="N445" i="11"/>
  <c r="N329" i="11"/>
  <c r="N191" i="11"/>
  <c r="N422" i="11"/>
  <c r="N267" i="11"/>
  <c r="N195" i="11"/>
  <c r="N398" i="11"/>
  <c r="N400" i="11"/>
  <c r="N318" i="11"/>
  <c r="N356" i="11"/>
  <c r="N369" i="11"/>
  <c r="N219" i="11"/>
  <c r="N202" i="11"/>
  <c r="N198" i="11"/>
  <c r="N384" i="11"/>
  <c r="N365" i="11"/>
  <c r="N54" i="11"/>
  <c r="N368" i="11"/>
  <c r="N390" i="11"/>
  <c r="N428" i="11"/>
  <c r="N34" i="11"/>
  <c r="N50" i="11"/>
  <c r="N291" i="11"/>
  <c r="N392" i="11"/>
  <c r="N114" i="11"/>
  <c r="N461" i="11"/>
  <c r="N348" i="11"/>
  <c r="N120" i="11"/>
  <c r="N109" i="11"/>
  <c r="N460" i="11"/>
  <c r="N215" i="11"/>
  <c r="N316" i="11"/>
  <c r="N251" i="11"/>
  <c r="N334" i="11"/>
  <c r="N131" i="11"/>
  <c r="N443" i="11"/>
  <c r="N456" i="11"/>
  <c r="N211" i="11"/>
  <c r="N335" i="11"/>
  <c r="N170" i="11"/>
  <c r="N349" i="11"/>
  <c r="N20" i="11"/>
  <c r="N138" i="11"/>
  <c r="N288" i="11"/>
  <c r="N121" i="11"/>
  <c r="N285" i="11"/>
  <c r="N389" i="11"/>
  <c r="N352" i="11"/>
  <c r="N77" i="11"/>
  <c r="N332" i="11"/>
  <c r="N381" i="11"/>
  <c r="N446" i="11"/>
  <c r="N157" i="11"/>
  <c r="N188" i="11"/>
  <c r="N164" i="11"/>
  <c r="N72" i="11"/>
  <c r="N300" i="11"/>
  <c r="N359" i="11"/>
  <c r="N140" i="11"/>
  <c r="N385" i="11"/>
  <c r="N382" i="11"/>
  <c r="N244" i="11"/>
  <c r="N275" i="11"/>
  <c r="N375" i="11"/>
  <c r="N70" i="11"/>
  <c r="N225" i="11"/>
  <c r="N439" i="11"/>
  <c r="N434" i="11"/>
  <c r="N105" i="11"/>
  <c r="N98" i="11"/>
  <c r="N97" i="11"/>
  <c r="N192" i="11"/>
  <c r="N303" i="11"/>
  <c r="N88" i="11"/>
  <c r="N129" i="11"/>
  <c r="N281" i="11"/>
  <c r="N26" i="11"/>
  <c r="N259" i="11"/>
  <c r="N340" i="11"/>
  <c r="N380" i="11"/>
  <c r="N421" i="11"/>
  <c r="N306" i="11"/>
  <c r="N175" i="11"/>
  <c r="N379" i="11"/>
  <c r="N250" i="11"/>
  <c r="N426" i="11"/>
  <c r="N229" i="11"/>
  <c r="N299" i="11"/>
  <c r="N416" i="11"/>
  <c r="N53" i="11"/>
  <c r="N447" i="11"/>
  <c r="N312" i="11"/>
  <c r="N230" i="11"/>
  <c r="N364" i="11"/>
  <c r="N256" i="11"/>
  <c r="N414" i="11"/>
  <c r="N73" i="11"/>
  <c r="N338" i="11"/>
  <c r="N125" i="11"/>
  <c r="N47" i="11"/>
  <c r="N228" i="11"/>
  <c r="N293" i="11"/>
  <c r="N296" i="11"/>
  <c r="N27" i="11"/>
  <c r="N424" i="11"/>
  <c r="N37" i="11"/>
  <c r="N147" i="11"/>
  <c r="N302" i="11"/>
  <c r="N319" i="11"/>
  <c r="N122" i="11"/>
  <c r="N371" i="11"/>
  <c r="N257" i="11"/>
  <c r="N59" i="11"/>
  <c r="N103" i="11"/>
  <c r="N436" i="11"/>
  <c r="N158" i="11"/>
  <c r="N278" i="11"/>
  <c r="N322" i="11"/>
  <c r="N311" i="11"/>
  <c r="N451" i="11"/>
  <c r="N128" i="11"/>
  <c r="N66" i="11"/>
  <c r="N41" i="11"/>
  <c r="N284" i="11"/>
  <c r="N187" i="11"/>
  <c r="N181" i="11"/>
  <c r="N62" i="11"/>
  <c r="N327" i="11"/>
  <c r="N430" i="11"/>
  <c r="N387" i="11"/>
  <c r="N441" i="11"/>
  <c r="N113" i="11"/>
  <c r="N104" i="11"/>
  <c r="N90" i="11"/>
  <c r="N148" i="11"/>
  <c r="N171" i="11"/>
  <c r="N290" i="11"/>
  <c r="N261" i="11"/>
  <c r="N297" i="11"/>
  <c r="N362" i="11"/>
  <c r="N264" i="11"/>
  <c r="N458" i="11"/>
  <c r="N401" i="11"/>
  <c r="N78" i="11"/>
  <c r="N366" i="11"/>
  <c r="N265" i="11"/>
  <c r="N305" i="11"/>
  <c r="N463" i="11"/>
  <c r="N162" i="11"/>
  <c r="N81" i="11"/>
  <c r="N142" i="11"/>
  <c r="N89" i="11"/>
  <c r="N462" i="11"/>
  <c r="N357" i="11"/>
  <c r="N333" i="11"/>
  <c r="N69" i="11"/>
  <c r="N99" i="11"/>
  <c r="N48" i="11"/>
  <c r="N80" i="11"/>
  <c r="N45" i="11"/>
  <c r="N240" i="11"/>
  <c r="N377" i="11"/>
  <c r="N132" i="11"/>
  <c r="N271" i="11"/>
  <c r="N174" i="11"/>
  <c r="N331" i="11"/>
  <c r="N294" i="11"/>
  <c r="N180" i="11"/>
  <c r="N289" i="11"/>
  <c r="N172" i="11"/>
  <c r="N107" i="11"/>
  <c r="N320" i="11"/>
  <c r="N63" i="11"/>
  <c r="N263" i="11"/>
  <c r="N65" i="11"/>
  <c r="N91" i="11"/>
  <c r="N432" i="11"/>
  <c r="N82" i="11"/>
  <c r="N313" i="11"/>
  <c r="N307" i="11"/>
  <c r="N438" i="11"/>
  <c r="N355" i="11"/>
  <c r="N308" i="11"/>
  <c r="N19" i="11"/>
  <c r="N193" i="11"/>
  <c r="N146" i="11"/>
  <c r="N266" i="11"/>
  <c r="N106" i="11"/>
  <c r="N64" i="11"/>
  <c r="N56" i="11"/>
  <c r="N168" i="11"/>
  <c r="N182" i="11"/>
  <c r="N253" i="11"/>
  <c r="N30" i="11"/>
  <c r="N466" i="11"/>
  <c r="N374" i="11"/>
  <c r="N217" i="11"/>
  <c r="N139" i="11"/>
  <c r="N455" i="11"/>
  <c r="N154" i="11"/>
  <c r="N135" i="11"/>
  <c r="N339" i="11"/>
  <c r="N71" i="11"/>
  <c r="N152" i="11"/>
  <c r="N361" i="11"/>
  <c r="N376" i="11"/>
  <c r="N304" i="11"/>
  <c r="N325" i="11"/>
  <c r="N235" i="11"/>
  <c r="N435" i="11"/>
  <c r="N395" i="11"/>
  <c r="N116" i="11"/>
  <c r="N344" i="11"/>
  <c r="N314" i="11"/>
  <c r="N292" i="11"/>
  <c r="N115" i="11"/>
  <c r="N238" i="11"/>
  <c r="N145" i="11"/>
  <c r="N110" i="11"/>
  <c r="N149" i="11"/>
  <c r="N239" i="11"/>
  <c r="N137" i="11"/>
  <c r="N449" i="11"/>
  <c r="N367" i="11"/>
  <c r="N83" i="11"/>
  <c r="N427" i="11"/>
  <c r="N55" i="11"/>
  <c r="N221" i="11"/>
  <c r="N363" i="11"/>
  <c r="N231" i="11"/>
  <c r="N419" i="11"/>
  <c r="N127" i="11"/>
  <c r="N31" i="11"/>
  <c r="N321" i="11"/>
  <c r="N226" i="11"/>
  <c r="N360" i="11"/>
  <c r="N431" i="11"/>
  <c r="N402" i="11"/>
  <c r="N134" i="11"/>
  <c r="N464" i="11"/>
  <c r="N38" i="11"/>
  <c r="N418" i="11"/>
  <c r="N75" i="11"/>
  <c r="N241" i="11"/>
  <c r="N465" i="11"/>
  <c r="N190" i="11"/>
  <c r="N178" i="11"/>
  <c r="N84" i="11"/>
  <c r="N412" i="11"/>
  <c r="N440" i="11"/>
  <c r="N425" i="11"/>
  <c r="N130" i="11"/>
  <c r="N102" i="11"/>
  <c r="N388" i="11"/>
  <c r="N468" i="11"/>
  <c r="N413" i="11"/>
  <c r="N179" i="11"/>
  <c r="N252" i="11"/>
  <c r="N227" i="11"/>
  <c r="N317" i="11"/>
  <c r="N346" i="11"/>
  <c r="N350" i="11"/>
  <c r="N21" i="11"/>
  <c r="N444" i="11"/>
  <c r="N100" i="11"/>
  <c r="N36" i="11"/>
  <c r="N176" i="11"/>
  <c r="N216" i="11"/>
  <c r="N295" i="11"/>
  <c r="N378" i="11"/>
  <c r="N242" i="11"/>
  <c r="N358" i="11"/>
  <c r="N459" i="11"/>
  <c r="N232" i="11"/>
  <c r="N201" i="11"/>
  <c r="N287" i="11"/>
  <c r="N324" i="11"/>
  <c r="N372" i="11"/>
  <c r="N397" i="11"/>
  <c r="N44" i="11"/>
  <c r="N204" i="11"/>
  <c r="N40" i="11"/>
  <c r="N274" i="11"/>
  <c r="N345" i="11"/>
  <c r="N163" i="11"/>
  <c r="N341" i="11"/>
  <c r="N92" i="11"/>
  <c r="N399" i="11"/>
  <c r="N29" i="11"/>
  <c r="N255" i="11"/>
  <c r="N342" i="11"/>
  <c r="N126" i="11"/>
  <c r="N169" i="11"/>
  <c r="N448" i="11"/>
  <c r="N276" i="11"/>
  <c r="N269" i="11"/>
  <c r="N210" i="11"/>
  <c r="N68" i="11"/>
  <c r="N437" i="11"/>
  <c r="N423" i="11"/>
  <c r="N277" i="11"/>
  <c r="N189" i="11"/>
  <c r="N150" i="11"/>
  <c r="N197" i="11"/>
  <c r="N273" i="11"/>
  <c r="N93" i="11"/>
  <c r="N286" i="11"/>
  <c r="N185" i="11"/>
  <c r="N403" i="11"/>
  <c r="N94" i="11"/>
  <c r="N183" i="11"/>
  <c r="N234" i="11"/>
  <c r="N160" i="11"/>
  <c r="N124" i="11"/>
  <c r="N330" i="11"/>
  <c r="N249" i="11"/>
  <c r="N467" i="11"/>
  <c r="N57" i="11"/>
  <c r="N248" i="11"/>
  <c r="N336" i="11"/>
  <c r="N101" i="11"/>
  <c r="N156" i="11"/>
  <c r="N213" i="11"/>
  <c r="N404" i="11"/>
  <c r="N153" i="11"/>
  <c r="N33" i="11"/>
  <c r="N310" i="11"/>
  <c r="P19" i="10"/>
  <c r="AB21" i="3"/>
  <c r="B37" i="3"/>
  <c r="AC28" i="3"/>
  <c r="AB28" i="3" s="1"/>
  <c r="AD28" i="3" s="1"/>
  <c r="B17" i="3"/>
  <c r="B10" i="3"/>
  <c r="AD17" i="3"/>
  <c r="B9" i="3"/>
  <c r="C7" i="3"/>
  <c r="B7" i="3" s="1"/>
  <c r="B25" i="3"/>
  <c r="AC25" i="3" s="1"/>
  <c r="AB25" i="3" s="1"/>
  <c r="AD25" i="3" s="1"/>
  <c r="AC61" i="3"/>
  <c r="AB61" i="3" s="1"/>
  <c r="AD61" i="3" s="1"/>
  <c r="B69" i="3"/>
  <c r="AC69" i="3" s="1"/>
  <c r="AB69" i="3" s="1"/>
  <c r="AD69" i="3" s="1"/>
  <c r="B65" i="3"/>
  <c r="AC65" i="3" s="1"/>
  <c r="AB65" i="3" s="1"/>
  <c r="AD65" i="3" s="1"/>
  <c r="B63" i="3"/>
  <c r="AC63" i="3" s="1"/>
  <c r="AB63" i="3" s="1"/>
  <c r="AD63" i="3" s="1"/>
  <c r="B57" i="3"/>
  <c r="AC57" i="3" s="1"/>
  <c r="AB57" i="3" s="1"/>
  <c r="AD57" i="3" s="1"/>
  <c r="B58" i="3"/>
  <c r="AC58" i="3" s="1"/>
  <c r="AB58" i="3" s="1"/>
  <c r="AD58" i="3" s="1"/>
  <c r="B59" i="3"/>
  <c r="AC59" i="3" s="1"/>
  <c r="AB59" i="3" s="1"/>
  <c r="AD59" i="3" s="1"/>
  <c r="B60" i="3"/>
  <c r="AC60" i="3" s="1"/>
  <c r="AB60" i="3" s="1"/>
  <c r="AD60" i="3" s="1"/>
  <c r="B55" i="3"/>
  <c r="AC55" i="3"/>
  <c r="AB55" i="3" s="1"/>
  <c r="AD55" i="3" s="1"/>
  <c r="B44" i="3"/>
  <c r="AC44" i="3" s="1"/>
  <c r="AB44" i="3" s="1"/>
  <c r="AD44" i="3" s="1"/>
  <c r="B21" i="3"/>
  <c r="AC21" i="3" s="1"/>
  <c r="AD21" i="3" s="1"/>
  <c r="B8" i="3"/>
  <c r="AD8" i="3" s="1"/>
  <c r="B42" i="3"/>
  <c r="AC42" i="3" s="1"/>
  <c r="AB42" i="3" s="1"/>
  <c r="AD42" i="3" s="1"/>
  <c r="AC37" i="3"/>
  <c r="AB37" i="3" s="1"/>
  <c r="AD37" i="3" s="1"/>
  <c r="AH26" i="3"/>
  <c r="AC38" i="3"/>
  <c r="AB38" i="3" s="1"/>
  <c r="AD38" i="3" s="1"/>
  <c r="AD12" i="3"/>
  <c r="AD5" i="3"/>
  <c r="AH82" i="3"/>
  <c r="AG82" i="3" s="1"/>
  <c r="AH76" i="3"/>
  <c r="AG76" i="3" s="1"/>
  <c r="AH77" i="3"/>
  <c r="AG77" i="3" s="1"/>
  <c r="AH78" i="3"/>
  <c r="AG78" i="3" s="1"/>
  <c r="AH79" i="3"/>
  <c r="AG79" i="3" s="1"/>
  <c r="AH75" i="3"/>
  <c r="AG75" i="3" s="1"/>
  <c r="AH71" i="3"/>
  <c r="AG71" i="3" s="1"/>
  <c r="AH72" i="3"/>
  <c r="AG72" i="3" s="1"/>
  <c r="AH73" i="3"/>
  <c r="AG73" i="3" s="1"/>
  <c r="AH70" i="3"/>
  <c r="AG70" i="3" s="1"/>
  <c r="AH66" i="3"/>
  <c r="AG66" i="3" s="1"/>
  <c r="AH62" i="3"/>
  <c r="AG62" i="3" s="1"/>
  <c r="AH61" i="3"/>
  <c r="AG61" i="3" s="1"/>
  <c r="AH56" i="3"/>
  <c r="AG56" i="3" s="1"/>
  <c r="AH54" i="3"/>
  <c r="AG54" i="3" s="1"/>
  <c r="AH53" i="3"/>
  <c r="AG53" i="3" s="1"/>
  <c r="AH46" i="3"/>
  <c r="AG46" i="3" s="1"/>
  <c r="AH47" i="3"/>
  <c r="AG47" i="3" s="1"/>
  <c r="AH48" i="3"/>
  <c r="AG48" i="3" s="1"/>
  <c r="AH45" i="3"/>
  <c r="AG45" i="3" s="1"/>
  <c r="AH43" i="3"/>
  <c r="AG43" i="3" s="1"/>
  <c r="AH39" i="3"/>
  <c r="AG39" i="3" s="1"/>
  <c r="AH40" i="3"/>
  <c r="AG40" i="3" s="1"/>
  <c r="AH41" i="3"/>
  <c r="AG41" i="3" s="1"/>
  <c r="AH38" i="3"/>
  <c r="AG38" i="3"/>
  <c r="AH36" i="3"/>
  <c r="AG36" i="3" s="1"/>
  <c r="AH32" i="3"/>
  <c r="AG32" i="3" s="1"/>
  <c r="AH27" i="3"/>
  <c r="AG27" i="3" s="1"/>
  <c r="AH28" i="3"/>
  <c r="AG28" i="3" s="1"/>
  <c r="AH29" i="3"/>
  <c r="AG29" i="3" s="1"/>
  <c r="AH30" i="3"/>
  <c r="AG30" i="3" s="1"/>
  <c r="AH23" i="3"/>
  <c r="AG23" i="3" s="1"/>
  <c r="AH24" i="3"/>
  <c r="AG24" i="3" s="1"/>
  <c r="AH22" i="3"/>
  <c r="AG22" i="3" s="1"/>
  <c r="AH20" i="3"/>
  <c r="AG20" i="3" s="1"/>
  <c r="AH19" i="3"/>
  <c r="AG19" i="3" s="1"/>
  <c r="AH13" i="3"/>
  <c r="AG13" i="3" s="1"/>
  <c r="AH14" i="3"/>
  <c r="AG14" i="3" s="1"/>
  <c r="AH15" i="3"/>
  <c r="AG15" i="3" s="1"/>
  <c r="AH12" i="3"/>
  <c r="AG12" i="3" s="1"/>
  <c r="AH6" i="3"/>
  <c r="AG6" i="3" s="1"/>
  <c r="AC82" i="3"/>
  <c r="AB82" i="3" s="1"/>
  <c r="AD82" i="3" s="1"/>
  <c r="AC76" i="3"/>
  <c r="AB76" i="3" s="1"/>
  <c r="AD76" i="3" s="1"/>
  <c r="AD77" i="3"/>
  <c r="AC78" i="3"/>
  <c r="AB78" i="3" s="1"/>
  <c r="AD78" i="3" s="1"/>
  <c r="AC79" i="3"/>
  <c r="AB79" i="3" s="1"/>
  <c r="AC75" i="3"/>
  <c r="AB75" i="3" s="1"/>
  <c r="AD75" i="3" s="1"/>
  <c r="AC71" i="3"/>
  <c r="AB71" i="3" s="1"/>
  <c r="AD71" i="3" s="1"/>
  <c r="AC72" i="3"/>
  <c r="AB72" i="3" s="1"/>
  <c r="AD72" i="3" s="1"/>
  <c r="AC73" i="3"/>
  <c r="AB73" i="3" s="1"/>
  <c r="AD73" i="3" s="1"/>
  <c r="AC70" i="3"/>
  <c r="AB70" i="3" s="1"/>
  <c r="AD70" i="3" s="1"/>
  <c r="AC64" i="3"/>
  <c r="AB64" i="3" s="1"/>
  <c r="AD64" i="3" s="1"/>
  <c r="AC62" i="3"/>
  <c r="AB62" i="3" s="1"/>
  <c r="AD62" i="3" s="1"/>
  <c r="AC56" i="3"/>
  <c r="AB56" i="3" s="1"/>
  <c r="AD56" i="3" s="1"/>
  <c r="AC54" i="3"/>
  <c r="AB54" i="3" s="1"/>
  <c r="AD54" i="3" s="1"/>
  <c r="AD53" i="3"/>
  <c r="AD46" i="3"/>
  <c r="AC47" i="3"/>
  <c r="AB47" i="3" s="1"/>
  <c r="AD47" i="3" s="1"/>
  <c r="AC48" i="3"/>
  <c r="AB48" i="3" s="1"/>
  <c r="AD48" i="3" s="1"/>
  <c r="AC45" i="3"/>
  <c r="AB45" i="3" s="1"/>
  <c r="AD45" i="3" s="1"/>
  <c r="AC43" i="3"/>
  <c r="AB43" i="3"/>
  <c r="AD43" i="3" s="1"/>
  <c r="AC40" i="3"/>
  <c r="AB40" i="3" s="1"/>
  <c r="AD40" i="3" s="1"/>
  <c r="AC41" i="3"/>
  <c r="AB41" i="3" s="1"/>
  <c r="AD41" i="3" s="1"/>
  <c r="AC39" i="3"/>
  <c r="AB39" i="3" s="1"/>
  <c r="AD39" i="3" s="1"/>
  <c r="AC36" i="3"/>
  <c r="AB36" i="3" s="1"/>
  <c r="AD36" i="3" s="1"/>
  <c r="AD32" i="3"/>
  <c r="AC27" i="3"/>
  <c r="AB27" i="3" s="1"/>
  <c r="AD27" i="3" s="1"/>
  <c r="AD29" i="3"/>
  <c r="AC30" i="3"/>
  <c r="AB30" i="3" s="1"/>
  <c r="AD30" i="3" s="1"/>
  <c r="AC26" i="3"/>
  <c r="AB26" i="3" s="1"/>
  <c r="AD26" i="3" s="1"/>
  <c r="AD19" i="3"/>
  <c r="AC20" i="3"/>
  <c r="AB20" i="3" s="1"/>
  <c r="AD20" i="3" s="1"/>
  <c r="AC22" i="3"/>
  <c r="AB22" i="3" s="1"/>
  <c r="AD22" i="3" s="1"/>
  <c r="AC23" i="3"/>
  <c r="AB23" i="3" s="1"/>
  <c r="AD23" i="3" s="1"/>
  <c r="AC24" i="3"/>
  <c r="AB24" i="3" s="1"/>
  <c r="AD24" i="3" s="1"/>
  <c r="AC13" i="3"/>
  <c r="AB13" i="3" s="1"/>
  <c r="AD13" i="3" s="1"/>
  <c r="AD14" i="3"/>
  <c r="AD15" i="3"/>
  <c r="L53" i="3"/>
  <c r="H53" i="3" s="1"/>
  <c r="M53" i="3"/>
  <c r="I53" i="3" s="1"/>
  <c r="N53" i="3"/>
  <c r="J53" i="3" s="1"/>
  <c r="E11" i="5"/>
  <c r="E12" i="5"/>
  <c r="B14" i="5" s="1"/>
  <c r="H469" i="5"/>
  <c r="I469" i="5" s="1"/>
  <c r="E469" i="5"/>
  <c r="H468" i="5"/>
  <c r="I468" i="5" s="1"/>
  <c r="E468" i="5"/>
  <c r="H467" i="5"/>
  <c r="I467" i="5" s="1"/>
  <c r="E467" i="5"/>
  <c r="H466" i="5"/>
  <c r="I466" i="5" s="1"/>
  <c r="E466" i="5"/>
  <c r="H465" i="5"/>
  <c r="I465" i="5" s="1"/>
  <c r="E465" i="5"/>
  <c r="H464" i="5"/>
  <c r="I464" i="5" s="1"/>
  <c r="E464" i="5"/>
  <c r="H463" i="5"/>
  <c r="I463" i="5" s="1"/>
  <c r="E463" i="5"/>
  <c r="H462" i="5"/>
  <c r="I462" i="5" s="1"/>
  <c r="E462" i="5"/>
  <c r="H461" i="5"/>
  <c r="I461" i="5" s="1"/>
  <c r="E461" i="5"/>
  <c r="H460" i="5"/>
  <c r="I460" i="5" s="1"/>
  <c r="E460" i="5"/>
  <c r="H459" i="5"/>
  <c r="I459" i="5" s="1"/>
  <c r="E459" i="5"/>
  <c r="H458" i="5"/>
  <c r="I458" i="5" s="1"/>
  <c r="E458" i="5"/>
  <c r="H457" i="5"/>
  <c r="I457" i="5" s="1"/>
  <c r="E457" i="5"/>
  <c r="H456" i="5"/>
  <c r="I456" i="5" s="1"/>
  <c r="E456" i="5"/>
  <c r="H455" i="5"/>
  <c r="I455" i="5" s="1"/>
  <c r="E455" i="5"/>
  <c r="H454" i="5"/>
  <c r="I454" i="5" s="1"/>
  <c r="E454" i="5"/>
  <c r="H453" i="5"/>
  <c r="I453" i="5" s="1"/>
  <c r="E453" i="5"/>
  <c r="H452" i="5"/>
  <c r="I452" i="5" s="1"/>
  <c r="E452" i="5"/>
  <c r="H451" i="5"/>
  <c r="I451" i="5" s="1"/>
  <c r="E451" i="5"/>
  <c r="H450" i="5"/>
  <c r="I450" i="5" s="1"/>
  <c r="E450" i="5"/>
  <c r="H449" i="5"/>
  <c r="I449" i="5" s="1"/>
  <c r="E449" i="5"/>
  <c r="H448" i="5"/>
  <c r="I448" i="5" s="1"/>
  <c r="E448" i="5"/>
  <c r="H447" i="5"/>
  <c r="I447" i="5" s="1"/>
  <c r="E447" i="5"/>
  <c r="H446" i="5"/>
  <c r="I446" i="5" s="1"/>
  <c r="E446" i="5"/>
  <c r="H445" i="5"/>
  <c r="I445" i="5" s="1"/>
  <c r="E445" i="5"/>
  <c r="H444" i="5"/>
  <c r="I444" i="5" s="1"/>
  <c r="E444" i="5"/>
  <c r="H443" i="5"/>
  <c r="I443" i="5" s="1"/>
  <c r="E443" i="5"/>
  <c r="H442" i="5"/>
  <c r="I442" i="5" s="1"/>
  <c r="E442" i="5"/>
  <c r="H441" i="5"/>
  <c r="I441" i="5" s="1"/>
  <c r="E441" i="5"/>
  <c r="H440" i="5"/>
  <c r="I440" i="5" s="1"/>
  <c r="E440" i="5"/>
  <c r="H439" i="5"/>
  <c r="I439" i="5" s="1"/>
  <c r="E439" i="5"/>
  <c r="H438" i="5"/>
  <c r="I438" i="5" s="1"/>
  <c r="E438" i="5"/>
  <c r="H437" i="5"/>
  <c r="I437" i="5" s="1"/>
  <c r="E437" i="5"/>
  <c r="H436" i="5"/>
  <c r="I436" i="5" s="1"/>
  <c r="E436" i="5"/>
  <c r="H435" i="5"/>
  <c r="I435" i="5" s="1"/>
  <c r="E435" i="5"/>
  <c r="H434" i="5"/>
  <c r="I434" i="5" s="1"/>
  <c r="E434" i="5"/>
  <c r="H433" i="5"/>
  <c r="I433" i="5" s="1"/>
  <c r="E433" i="5"/>
  <c r="H432" i="5"/>
  <c r="I432" i="5" s="1"/>
  <c r="E432" i="5"/>
  <c r="H431" i="5"/>
  <c r="I431" i="5" s="1"/>
  <c r="E431" i="5"/>
  <c r="H430" i="5"/>
  <c r="I430" i="5" s="1"/>
  <c r="E430" i="5"/>
  <c r="H429" i="5"/>
  <c r="I429" i="5" s="1"/>
  <c r="E429" i="5"/>
  <c r="H428" i="5"/>
  <c r="I428" i="5" s="1"/>
  <c r="E428" i="5"/>
  <c r="H427" i="5"/>
  <c r="I427" i="5" s="1"/>
  <c r="E427" i="5"/>
  <c r="H426" i="5"/>
  <c r="I426" i="5" s="1"/>
  <c r="E426" i="5"/>
  <c r="H425" i="5"/>
  <c r="I425" i="5" s="1"/>
  <c r="E425" i="5"/>
  <c r="H424" i="5"/>
  <c r="I424" i="5" s="1"/>
  <c r="E424" i="5"/>
  <c r="H423" i="5"/>
  <c r="I423" i="5" s="1"/>
  <c r="E423" i="5"/>
  <c r="H422" i="5"/>
  <c r="I422" i="5" s="1"/>
  <c r="E422" i="5"/>
  <c r="H421" i="5"/>
  <c r="I421" i="5" s="1"/>
  <c r="E421" i="5"/>
  <c r="H420" i="5"/>
  <c r="I420" i="5" s="1"/>
  <c r="E420" i="5"/>
  <c r="H419" i="5"/>
  <c r="I419" i="5" s="1"/>
  <c r="E419" i="5"/>
  <c r="H418" i="5"/>
  <c r="I418" i="5" s="1"/>
  <c r="E418" i="5"/>
  <c r="H417" i="5"/>
  <c r="I417" i="5" s="1"/>
  <c r="E417" i="5"/>
  <c r="H416" i="5"/>
  <c r="I416" i="5" s="1"/>
  <c r="E416" i="5"/>
  <c r="H415" i="5"/>
  <c r="I415" i="5" s="1"/>
  <c r="E415" i="5"/>
  <c r="H414" i="5"/>
  <c r="I414" i="5" s="1"/>
  <c r="E414" i="5"/>
  <c r="H413" i="5"/>
  <c r="I413" i="5" s="1"/>
  <c r="E413" i="5"/>
  <c r="H412" i="5"/>
  <c r="I412" i="5" s="1"/>
  <c r="E412" i="5"/>
  <c r="H411" i="5"/>
  <c r="I411" i="5" s="1"/>
  <c r="E411" i="5"/>
  <c r="H410" i="5"/>
  <c r="I410" i="5" s="1"/>
  <c r="E410" i="5"/>
  <c r="H409" i="5"/>
  <c r="I409" i="5" s="1"/>
  <c r="E409" i="5"/>
  <c r="H408" i="5"/>
  <c r="I408" i="5" s="1"/>
  <c r="E408" i="5"/>
  <c r="H407" i="5"/>
  <c r="I407" i="5" s="1"/>
  <c r="E407" i="5"/>
  <c r="H406" i="5"/>
  <c r="I406" i="5" s="1"/>
  <c r="E406" i="5"/>
  <c r="H405" i="5"/>
  <c r="I405" i="5" s="1"/>
  <c r="E405" i="5"/>
  <c r="H404" i="5"/>
  <c r="I404" i="5" s="1"/>
  <c r="E404" i="5"/>
  <c r="H403" i="5"/>
  <c r="I403" i="5" s="1"/>
  <c r="E403" i="5"/>
  <c r="H402" i="5"/>
  <c r="I402" i="5" s="1"/>
  <c r="E402" i="5"/>
  <c r="H401" i="5"/>
  <c r="I401" i="5" s="1"/>
  <c r="E401" i="5"/>
  <c r="H400" i="5"/>
  <c r="I400" i="5" s="1"/>
  <c r="E400" i="5"/>
  <c r="H399" i="5"/>
  <c r="I399" i="5" s="1"/>
  <c r="E399" i="5"/>
  <c r="H398" i="5"/>
  <c r="I398" i="5" s="1"/>
  <c r="E398" i="5"/>
  <c r="H397" i="5"/>
  <c r="I397" i="5" s="1"/>
  <c r="E397" i="5"/>
  <c r="H396" i="5"/>
  <c r="I396" i="5" s="1"/>
  <c r="E396" i="5"/>
  <c r="H395" i="5"/>
  <c r="I395" i="5" s="1"/>
  <c r="E395" i="5"/>
  <c r="H394" i="5"/>
  <c r="I394" i="5" s="1"/>
  <c r="E394" i="5"/>
  <c r="H393" i="5"/>
  <c r="I393" i="5" s="1"/>
  <c r="E393" i="5"/>
  <c r="H392" i="5"/>
  <c r="I392" i="5" s="1"/>
  <c r="E392" i="5"/>
  <c r="H391" i="5"/>
  <c r="I391" i="5" s="1"/>
  <c r="E391" i="5"/>
  <c r="H390" i="5"/>
  <c r="I390" i="5" s="1"/>
  <c r="E390" i="5"/>
  <c r="H389" i="5"/>
  <c r="I389" i="5" s="1"/>
  <c r="E389" i="5"/>
  <c r="H388" i="5"/>
  <c r="I388" i="5" s="1"/>
  <c r="E388" i="5"/>
  <c r="H387" i="5"/>
  <c r="I387" i="5" s="1"/>
  <c r="E387" i="5"/>
  <c r="H386" i="5"/>
  <c r="I386" i="5" s="1"/>
  <c r="E386" i="5"/>
  <c r="H385" i="5"/>
  <c r="I385" i="5" s="1"/>
  <c r="E385" i="5"/>
  <c r="H384" i="5"/>
  <c r="I384" i="5" s="1"/>
  <c r="E384" i="5"/>
  <c r="H383" i="5"/>
  <c r="I383" i="5" s="1"/>
  <c r="E383" i="5"/>
  <c r="H382" i="5"/>
  <c r="I382" i="5" s="1"/>
  <c r="E382" i="5"/>
  <c r="H381" i="5"/>
  <c r="I381" i="5" s="1"/>
  <c r="E381" i="5"/>
  <c r="H380" i="5"/>
  <c r="I380" i="5" s="1"/>
  <c r="E380" i="5"/>
  <c r="H379" i="5"/>
  <c r="I379" i="5" s="1"/>
  <c r="E379" i="5"/>
  <c r="H378" i="5"/>
  <c r="I378" i="5" s="1"/>
  <c r="E378" i="5"/>
  <c r="H377" i="5"/>
  <c r="I377" i="5" s="1"/>
  <c r="E377" i="5"/>
  <c r="H376" i="5"/>
  <c r="I376" i="5" s="1"/>
  <c r="E376" i="5"/>
  <c r="H375" i="5"/>
  <c r="I375" i="5" s="1"/>
  <c r="E375" i="5"/>
  <c r="H374" i="5"/>
  <c r="I374" i="5" s="1"/>
  <c r="E374" i="5"/>
  <c r="H373" i="5"/>
  <c r="I373" i="5" s="1"/>
  <c r="E373" i="5"/>
  <c r="H372" i="5"/>
  <c r="I372" i="5" s="1"/>
  <c r="E372" i="5"/>
  <c r="H371" i="5"/>
  <c r="I371" i="5" s="1"/>
  <c r="E371" i="5"/>
  <c r="H370" i="5"/>
  <c r="I370" i="5" s="1"/>
  <c r="E370" i="5"/>
  <c r="H369" i="5"/>
  <c r="I369" i="5" s="1"/>
  <c r="E369" i="5"/>
  <c r="H368" i="5"/>
  <c r="I368" i="5" s="1"/>
  <c r="E368" i="5"/>
  <c r="H367" i="5"/>
  <c r="I367" i="5" s="1"/>
  <c r="E367" i="5"/>
  <c r="H366" i="5"/>
  <c r="I366" i="5" s="1"/>
  <c r="E366" i="5"/>
  <c r="H365" i="5"/>
  <c r="I365" i="5" s="1"/>
  <c r="E365" i="5"/>
  <c r="H364" i="5"/>
  <c r="I364" i="5" s="1"/>
  <c r="E364" i="5"/>
  <c r="H363" i="5"/>
  <c r="I363" i="5" s="1"/>
  <c r="E363" i="5"/>
  <c r="H362" i="5"/>
  <c r="I362" i="5" s="1"/>
  <c r="E362" i="5"/>
  <c r="H361" i="5"/>
  <c r="I361" i="5" s="1"/>
  <c r="E361" i="5"/>
  <c r="H360" i="5"/>
  <c r="I360" i="5" s="1"/>
  <c r="E360" i="5"/>
  <c r="H359" i="5"/>
  <c r="I359" i="5" s="1"/>
  <c r="E359" i="5"/>
  <c r="H358" i="5"/>
  <c r="I358" i="5" s="1"/>
  <c r="E358" i="5"/>
  <c r="H357" i="5"/>
  <c r="I357" i="5" s="1"/>
  <c r="E357" i="5"/>
  <c r="H356" i="5"/>
  <c r="I356" i="5" s="1"/>
  <c r="E356" i="5"/>
  <c r="H355" i="5"/>
  <c r="I355" i="5" s="1"/>
  <c r="E355" i="5"/>
  <c r="H354" i="5"/>
  <c r="I354" i="5" s="1"/>
  <c r="E354" i="5"/>
  <c r="H353" i="5"/>
  <c r="I353" i="5" s="1"/>
  <c r="E353" i="5"/>
  <c r="H352" i="5"/>
  <c r="I352" i="5" s="1"/>
  <c r="E352" i="5"/>
  <c r="H351" i="5"/>
  <c r="I351" i="5" s="1"/>
  <c r="E351" i="5"/>
  <c r="H350" i="5"/>
  <c r="I350" i="5" s="1"/>
  <c r="E350" i="5"/>
  <c r="H349" i="5"/>
  <c r="I349" i="5" s="1"/>
  <c r="E349" i="5"/>
  <c r="H348" i="5"/>
  <c r="I348" i="5" s="1"/>
  <c r="E348" i="5"/>
  <c r="H347" i="5"/>
  <c r="I347" i="5" s="1"/>
  <c r="E347" i="5"/>
  <c r="H346" i="5"/>
  <c r="I346" i="5" s="1"/>
  <c r="E346" i="5"/>
  <c r="H345" i="5"/>
  <c r="I345" i="5" s="1"/>
  <c r="E345" i="5"/>
  <c r="H344" i="5"/>
  <c r="I344" i="5" s="1"/>
  <c r="E344" i="5"/>
  <c r="H343" i="5"/>
  <c r="I343" i="5" s="1"/>
  <c r="E343" i="5"/>
  <c r="H342" i="5"/>
  <c r="I342" i="5" s="1"/>
  <c r="E342" i="5"/>
  <c r="H341" i="5"/>
  <c r="I341" i="5" s="1"/>
  <c r="E341" i="5"/>
  <c r="H340" i="5"/>
  <c r="I340" i="5" s="1"/>
  <c r="E340" i="5"/>
  <c r="H339" i="5"/>
  <c r="I339" i="5" s="1"/>
  <c r="E339" i="5"/>
  <c r="H338" i="5"/>
  <c r="I338" i="5" s="1"/>
  <c r="E338" i="5"/>
  <c r="H337" i="5"/>
  <c r="I337" i="5" s="1"/>
  <c r="E337" i="5"/>
  <c r="H336" i="5"/>
  <c r="I336" i="5" s="1"/>
  <c r="E336" i="5"/>
  <c r="H335" i="5"/>
  <c r="I335" i="5" s="1"/>
  <c r="E335" i="5"/>
  <c r="H334" i="5"/>
  <c r="I334" i="5" s="1"/>
  <c r="E334" i="5"/>
  <c r="H333" i="5"/>
  <c r="I333" i="5" s="1"/>
  <c r="E333" i="5"/>
  <c r="H332" i="5"/>
  <c r="I332" i="5" s="1"/>
  <c r="E332" i="5"/>
  <c r="H331" i="5"/>
  <c r="I331" i="5" s="1"/>
  <c r="E331" i="5"/>
  <c r="H330" i="5"/>
  <c r="I330" i="5" s="1"/>
  <c r="E330" i="5"/>
  <c r="H329" i="5"/>
  <c r="I329" i="5" s="1"/>
  <c r="E329" i="5"/>
  <c r="H328" i="5"/>
  <c r="I328" i="5" s="1"/>
  <c r="E328" i="5"/>
  <c r="H327" i="5"/>
  <c r="I327" i="5" s="1"/>
  <c r="E327" i="5"/>
  <c r="H326" i="5"/>
  <c r="I326" i="5" s="1"/>
  <c r="E326" i="5"/>
  <c r="H325" i="5"/>
  <c r="I325" i="5" s="1"/>
  <c r="E325" i="5"/>
  <c r="H324" i="5"/>
  <c r="I324" i="5" s="1"/>
  <c r="E324" i="5"/>
  <c r="H323" i="5"/>
  <c r="I323" i="5" s="1"/>
  <c r="E323" i="5"/>
  <c r="H322" i="5"/>
  <c r="I322" i="5" s="1"/>
  <c r="E322" i="5"/>
  <c r="H321" i="5"/>
  <c r="I321" i="5" s="1"/>
  <c r="E321" i="5"/>
  <c r="H320" i="5"/>
  <c r="I320" i="5" s="1"/>
  <c r="E320" i="5"/>
  <c r="H319" i="5"/>
  <c r="I319" i="5" s="1"/>
  <c r="E319" i="5"/>
  <c r="H318" i="5"/>
  <c r="I318" i="5" s="1"/>
  <c r="E318" i="5"/>
  <c r="H317" i="5"/>
  <c r="I317" i="5" s="1"/>
  <c r="E317" i="5"/>
  <c r="H316" i="5"/>
  <c r="I316" i="5" s="1"/>
  <c r="E316" i="5"/>
  <c r="H315" i="5"/>
  <c r="I315" i="5" s="1"/>
  <c r="E315" i="5"/>
  <c r="H314" i="5"/>
  <c r="I314" i="5" s="1"/>
  <c r="E314" i="5"/>
  <c r="H313" i="5"/>
  <c r="I313" i="5" s="1"/>
  <c r="E313" i="5"/>
  <c r="H312" i="5"/>
  <c r="I312" i="5" s="1"/>
  <c r="E312" i="5"/>
  <c r="H311" i="5"/>
  <c r="I311" i="5" s="1"/>
  <c r="E311" i="5"/>
  <c r="H310" i="5"/>
  <c r="I310" i="5" s="1"/>
  <c r="E310" i="5"/>
  <c r="H309" i="5"/>
  <c r="I309" i="5" s="1"/>
  <c r="E309" i="5"/>
  <c r="H308" i="5"/>
  <c r="I308" i="5" s="1"/>
  <c r="E308" i="5"/>
  <c r="H307" i="5"/>
  <c r="I307" i="5" s="1"/>
  <c r="E307" i="5"/>
  <c r="H306" i="5"/>
  <c r="I306" i="5" s="1"/>
  <c r="E306" i="5"/>
  <c r="H305" i="5"/>
  <c r="I305" i="5" s="1"/>
  <c r="E305" i="5"/>
  <c r="H304" i="5"/>
  <c r="I304" i="5" s="1"/>
  <c r="E304" i="5"/>
  <c r="H303" i="5"/>
  <c r="I303" i="5" s="1"/>
  <c r="E303" i="5"/>
  <c r="H302" i="5"/>
  <c r="I302" i="5" s="1"/>
  <c r="E302" i="5"/>
  <c r="H301" i="5"/>
  <c r="I301" i="5" s="1"/>
  <c r="E301" i="5"/>
  <c r="H300" i="5"/>
  <c r="I300" i="5" s="1"/>
  <c r="E300" i="5"/>
  <c r="H299" i="5"/>
  <c r="I299" i="5" s="1"/>
  <c r="E299" i="5"/>
  <c r="H298" i="5"/>
  <c r="I298" i="5" s="1"/>
  <c r="E298" i="5"/>
  <c r="H297" i="5"/>
  <c r="I297" i="5" s="1"/>
  <c r="E297" i="5"/>
  <c r="H296" i="5"/>
  <c r="I296" i="5" s="1"/>
  <c r="E296" i="5"/>
  <c r="H295" i="5"/>
  <c r="I295" i="5" s="1"/>
  <c r="E295" i="5"/>
  <c r="H294" i="5"/>
  <c r="I294" i="5" s="1"/>
  <c r="E294" i="5"/>
  <c r="H293" i="5"/>
  <c r="I293" i="5" s="1"/>
  <c r="E293" i="5"/>
  <c r="H292" i="5"/>
  <c r="I292" i="5" s="1"/>
  <c r="E292" i="5"/>
  <c r="H291" i="5"/>
  <c r="I291" i="5" s="1"/>
  <c r="E291" i="5"/>
  <c r="H290" i="5"/>
  <c r="I290" i="5" s="1"/>
  <c r="E290" i="5"/>
  <c r="H289" i="5"/>
  <c r="I289" i="5" s="1"/>
  <c r="E289" i="5"/>
  <c r="H288" i="5"/>
  <c r="I288" i="5" s="1"/>
  <c r="E288" i="5"/>
  <c r="H287" i="5"/>
  <c r="I287" i="5" s="1"/>
  <c r="E287" i="5"/>
  <c r="H286" i="5"/>
  <c r="I286" i="5" s="1"/>
  <c r="E286" i="5"/>
  <c r="H285" i="5"/>
  <c r="I285" i="5" s="1"/>
  <c r="E285" i="5"/>
  <c r="H284" i="5"/>
  <c r="I284" i="5" s="1"/>
  <c r="E284" i="5"/>
  <c r="H283" i="5"/>
  <c r="I283" i="5" s="1"/>
  <c r="E283" i="5"/>
  <c r="H282" i="5"/>
  <c r="I282" i="5" s="1"/>
  <c r="E282" i="5"/>
  <c r="H281" i="5"/>
  <c r="I281" i="5" s="1"/>
  <c r="E281" i="5"/>
  <c r="H280" i="5"/>
  <c r="I280" i="5" s="1"/>
  <c r="E280" i="5"/>
  <c r="H279" i="5"/>
  <c r="I279" i="5" s="1"/>
  <c r="E279" i="5"/>
  <c r="H278" i="5"/>
  <c r="I278" i="5" s="1"/>
  <c r="E278" i="5"/>
  <c r="H277" i="5"/>
  <c r="I277" i="5" s="1"/>
  <c r="E277" i="5"/>
  <c r="H276" i="5"/>
  <c r="I276" i="5" s="1"/>
  <c r="E276" i="5"/>
  <c r="H275" i="5"/>
  <c r="I275" i="5" s="1"/>
  <c r="E275" i="5"/>
  <c r="H274" i="5"/>
  <c r="I274" i="5" s="1"/>
  <c r="E274" i="5"/>
  <c r="H273" i="5"/>
  <c r="I273" i="5" s="1"/>
  <c r="E273" i="5"/>
  <c r="H272" i="5"/>
  <c r="I272" i="5" s="1"/>
  <c r="E272" i="5"/>
  <c r="H271" i="5"/>
  <c r="I271" i="5" s="1"/>
  <c r="E271" i="5"/>
  <c r="H270" i="5"/>
  <c r="I270" i="5" s="1"/>
  <c r="E270" i="5"/>
  <c r="H269" i="5"/>
  <c r="I269" i="5" s="1"/>
  <c r="E269" i="5"/>
  <c r="H268" i="5"/>
  <c r="I268" i="5" s="1"/>
  <c r="E268" i="5"/>
  <c r="H267" i="5"/>
  <c r="I267" i="5" s="1"/>
  <c r="E267" i="5"/>
  <c r="H266" i="5"/>
  <c r="I266" i="5" s="1"/>
  <c r="E266" i="5"/>
  <c r="H265" i="5"/>
  <c r="I265" i="5" s="1"/>
  <c r="E265" i="5"/>
  <c r="H264" i="5"/>
  <c r="I264" i="5" s="1"/>
  <c r="E264" i="5"/>
  <c r="H263" i="5"/>
  <c r="I263" i="5" s="1"/>
  <c r="E263" i="5"/>
  <c r="H262" i="5"/>
  <c r="I262" i="5" s="1"/>
  <c r="E262" i="5"/>
  <c r="H261" i="5"/>
  <c r="I261" i="5" s="1"/>
  <c r="E261" i="5"/>
  <c r="H260" i="5"/>
  <c r="I260" i="5" s="1"/>
  <c r="E260" i="5"/>
  <c r="H259" i="5"/>
  <c r="I259" i="5" s="1"/>
  <c r="E259" i="5"/>
  <c r="H258" i="5"/>
  <c r="I258" i="5" s="1"/>
  <c r="E258" i="5"/>
  <c r="H257" i="5"/>
  <c r="I257" i="5" s="1"/>
  <c r="E257" i="5"/>
  <c r="H256" i="5"/>
  <c r="I256" i="5" s="1"/>
  <c r="E256" i="5"/>
  <c r="H255" i="5"/>
  <c r="I255" i="5" s="1"/>
  <c r="E255" i="5"/>
  <c r="H254" i="5"/>
  <c r="I254" i="5" s="1"/>
  <c r="E254" i="5"/>
  <c r="H253" i="5"/>
  <c r="I253" i="5" s="1"/>
  <c r="E253" i="5"/>
  <c r="H252" i="5"/>
  <c r="I252" i="5" s="1"/>
  <c r="E252" i="5"/>
  <c r="H251" i="5"/>
  <c r="I251" i="5" s="1"/>
  <c r="E251" i="5"/>
  <c r="H250" i="5"/>
  <c r="I250" i="5" s="1"/>
  <c r="E250" i="5"/>
  <c r="H249" i="5"/>
  <c r="I249" i="5" s="1"/>
  <c r="E249" i="5"/>
  <c r="H248" i="5"/>
  <c r="I248" i="5" s="1"/>
  <c r="E248" i="5"/>
  <c r="H247" i="5"/>
  <c r="I247" i="5" s="1"/>
  <c r="E247" i="5"/>
  <c r="H246" i="5"/>
  <c r="I246" i="5" s="1"/>
  <c r="E246" i="5"/>
  <c r="H245" i="5"/>
  <c r="I245" i="5" s="1"/>
  <c r="E245" i="5"/>
  <c r="H244" i="5"/>
  <c r="I244" i="5" s="1"/>
  <c r="E244" i="5"/>
  <c r="H243" i="5"/>
  <c r="I243" i="5" s="1"/>
  <c r="E243" i="5"/>
  <c r="H242" i="5"/>
  <c r="I242" i="5" s="1"/>
  <c r="E242" i="5"/>
  <c r="H241" i="5"/>
  <c r="I241" i="5" s="1"/>
  <c r="E241" i="5"/>
  <c r="H240" i="5"/>
  <c r="I240" i="5" s="1"/>
  <c r="E240" i="5"/>
  <c r="H239" i="5"/>
  <c r="I239" i="5" s="1"/>
  <c r="E239" i="5"/>
  <c r="H238" i="5"/>
  <c r="I238" i="5" s="1"/>
  <c r="E238" i="5"/>
  <c r="H237" i="5"/>
  <c r="I237" i="5" s="1"/>
  <c r="E237" i="5"/>
  <c r="H236" i="5"/>
  <c r="I236" i="5" s="1"/>
  <c r="E236" i="5"/>
  <c r="H235" i="5"/>
  <c r="I235" i="5" s="1"/>
  <c r="E235" i="5"/>
  <c r="H234" i="5"/>
  <c r="I234" i="5" s="1"/>
  <c r="E234" i="5"/>
  <c r="H233" i="5"/>
  <c r="I233" i="5" s="1"/>
  <c r="E233" i="5"/>
  <c r="H232" i="5"/>
  <c r="I232" i="5" s="1"/>
  <c r="E232" i="5"/>
  <c r="H231" i="5"/>
  <c r="I231" i="5" s="1"/>
  <c r="E231" i="5"/>
  <c r="H230" i="5"/>
  <c r="I230" i="5" s="1"/>
  <c r="E230" i="5"/>
  <c r="H229" i="5"/>
  <c r="I229" i="5" s="1"/>
  <c r="E229" i="5"/>
  <c r="H228" i="5"/>
  <c r="I228" i="5" s="1"/>
  <c r="E228" i="5"/>
  <c r="H227" i="5"/>
  <c r="I227" i="5" s="1"/>
  <c r="E227" i="5"/>
  <c r="H226" i="5"/>
  <c r="I226" i="5" s="1"/>
  <c r="E226" i="5"/>
  <c r="H225" i="5"/>
  <c r="I225" i="5" s="1"/>
  <c r="E225" i="5"/>
  <c r="H224" i="5"/>
  <c r="I224" i="5" s="1"/>
  <c r="E224" i="5"/>
  <c r="H223" i="5"/>
  <c r="I223" i="5" s="1"/>
  <c r="E223" i="5"/>
  <c r="H222" i="5"/>
  <c r="I222" i="5" s="1"/>
  <c r="E222" i="5"/>
  <c r="H221" i="5"/>
  <c r="I221" i="5" s="1"/>
  <c r="E221" i="5"/>
  <c r="H220" i="5"/>
  <c r="I220" i="5" s="1"/>
  <c r="E220" i="5"/>
  <c r="H219" i="5"/>
  <c r="I219" i="5" s="1"/>
  <c r="E219" i="5"/>
  <c r="H218" i="5"/>
  <c r="I218" i="5" s="1"/>
  <c r="E218" i="5"/>
  <c r="H217" i="5"/>
  <c r="I217" i="5" s="1"/>
  <c r="E217" i="5"/>
  <c r="H216" i="5"/>
  <c r="I216" i="5" s="1"/>
  <c r="E216" i="5"/>
  <c r="H215" i="5"/>
  <c r="I215" i="5" s="1"/>
  <c r="E215" i="5"/>
  <c r="H214" i="5"/>
  <c r="I214" i="5" s="1"/>
  <c r="E214" i="5"/>
  <c r="H213" i="5"/>
  <c r="I213" i="5" s="1"/>
  <c r="E213" i="5"/>
  <c r="H212" i="5"/>
  <c r="I212" i="5" s="1"/>
  <c r="E212" i="5"/>
  <c r="H211" i="5"/>
  <c r="I211" i="5" s="1"/>
  <c r="E211" i="5"/>
  <c r="H210" i="5"/>
  <c r="I210" i="5" s="1"/>
  <c r="E210" i="5"/>
  <c r="H209" i="5"/>
  <c r="I209" i="5" s="1"/>
  <c r="E209" i="5"/>
  <c r="H208" i="5"/>
  <c r="I208" i="5" s="1"/>
  <c r="E208" i="5"/>
  <c r="H207" i="5"/>
  <c r="I207" i="5" s="1"/>
  <c r="E207" i="5"/>
  <c r="H206" i="5"/>
  <c r="I206" i="5" s="1"/>
  <c r="E206" i="5"/>
  <c r="H205" i="5"/>
  <c r="I205" i="5" s="1"/>
  <c r="E205" i="5"/>
  <c r="H204" i="5"/>
  <c r="I204" i="5" s="1"/>
  <c r="E204" i="5"/>
  <c r="H203" i="5"/>
  <c r="I203" i="5" s="1"/>
  <c r="E203" i="5"/>
  <c r="H202" i="5"/>
  <c r="I202" i="5" s="1"/>
  <c r="E202" i="5"/>
  <c r="H201" i="5"/>
  <c r="I201" i="5" s="1"/>
  <c r="E201" i="5"/>
  <c r="H200" i="5"/>
  <c r="I200" i="5" s="1"/>
  <c r="E200" i="5"/>
  <c r="H199" i="5"/>
  <c r="I199" i="5" s="1"/>
  <c r="E199" i="5"/>
  <c r="H198" i="5"/>
  <c r="I198" i="5" s="1"/>
  <c r="E198" i="5"/>
  <c r="H197" i="5"/>
  <c r="I197" i="5" s="1"/>
  <c r="E197" i="5"/>
  <c r="H196" i="5"/>
  <c r="I196" i="5" s="1"/>
  <c r="E196" i="5"/>
  <c r="H195" i="5"/>
  <c r="I195" i="5" s="1"/>
  <c r="E195" i="5"/>
  <c r="H194" i="5"/>
  <c r="I194" i="5" s="1"/>
  <c r="E194" i="5"/>
  <c r="H193" i="5"/>
  <c r="I193" i="5" s="1"/>
  <c r="E193" i="5"/>
  <c r="H192" i="5"/>
  <c r="I192" i="5" s="1"/>
  <c r="E192" i="5"/>
  <c r="H191" i="5"/>
  <c r="I191" i="5" s="1"/>
  <c r="E191" i="5"/>
  <c r="H190" i="5"/>
  <c r="I190" i="5" s="1"/>
  <c r="E190" i="5"/>
  <c r="H189" i="5"/>
  <c r="I189" i="5" s="1"/>
  <c r="E189" i="5"/>
  <c r="H188" i="5"/>
  <c r="I188" i="5" s="1"/>
  <c r="E188" i="5"/>
  <c r="H187" i="5"/>
  <c r="I187" i="5" s="1"/>
  <c r="E187" i="5"/>
  <c r="H186" i="5"/>
  <c r="I186" i="5" s="1"/>
  <c r="E186" i="5"/>
  <c r="H185" i="5"/>
  <c r="I185" i="5" s="1"/>
  <c r="E185" i="5"/>
  <c r="H184" i="5"/>
  <c r="I184" i="5" s="1"/>
  <c r="E184" i="5"/>
  <c r="H183" i="5"/>
  <c r="I183" i="5" s="1"/>
  <c r="E183" i="5"/>
  <c r="H182" i="5"/>
  <c r="I182" i="5" s="1"/>
  <c r="E182" i="5"/>
  <c r="H181" i="5"/>
  <c r="I181" i="5" s="1"/>
  <c r="E181" i="5"/>
  <c r="H180" i="5"/>
  <c r="I180" i="5" s="1"/>
  <c r="E180" i="5"/>
  <c r="H179" i="5"/>
  <c r="I179" i="5" s="1"/>
  <c r="E179" i="5"/>
  <c r="H178" i="5"/>
  <c r="I178" i="5" s="1"/>
  <c r="E178" i="5"/>
  <c r="H177" i="5"/>
  <c r="I177" i="5" s="1"/>
  <c r="E177" i="5"/>
  <c r="H176" i="5"/>
  <c r="I176" i="5" s="1"/>
  <c r="E176" i="5"/>
  <c r="H175" i="5"/>
  <c r="I175" i="5" s="1"/>
  <c r="E175" i="5"/>
  <c r="H174" i="5"/>
  <c r="I174" i="5" s="1"/>
  <c r="E174" i="5"/>
  <c r="H173" i="5"/>
  <c r="I173" i="5" s="1"/>
  <c r="E173" i="5"/>
  <c r="H172" i="5"/>
  <c r="I172" i="5" s="1"/>
  <c r="E172" i="5"/>
  <c r="H171" i="5"/>
  <c r="I171" i="5" s="1"/>
  <c r="E171" i="5"/>
  <c r="H170" i="5"/>
  <c r="I170" i="5" s="1"/>
  <c r="E170" i="5"/>
  <c r="H169" i="5"/>
  <c r="I169" i="5" s="1"/>
  <c r="E169" i="5"/>
  <c r="H168" i="5"/>
  <c r="I168" i="5" s="1"/>
  <c r="E168" i="5"/>
  <c r="H167" i="5"/>
  <c r="I167" i="5" s="1"/>
  <c r="E167" i="5"/>
  <c r="H166" i="5"/>
  <c r="I166" i="5" s="1"/>
  <c r="E166" i="5"/>
  <c r="H165" i="5"/>
  <c r="I165" i="5" s="1"/>
  <c r="E165" i="5"/>
  <c r="H164" i="5"/>
  <c r="I164" i="5" s="1"/>
  <c r="E164" i="5"/>
  <c r="H163" i="5"/>
  <c r="I163" i="5" s="1"/>
  <c r="E163" i="5"/>
  <c r="H162" i="5"/>
  <c r="I162" i="5" s="1"/>
  <c r="E162" i="5"/>
  <c r="H161" i="5"/>
  <c r="I161" i="5" s="1"/>
  <c r="E161" i="5"/>
  <c r="H160" i="5"/>
  <c r="I160" i="5" s="1"/>
  <c r="E160" i="5"/>
  <c r="H159" i="5"/>
  <c r="I159" i="5" s="1"/>
  <c r="E159" i="5"/>
  <c r="H158" i="5"/>
  <c r="I158" i="5" s="1"/>
  <c r="E158" i="5"/>
  <c r="H157" i="5"/>
  <c r="I157" i="5" s="1"/>
  <c r="E157" i="5"/>
  <c r="H156" i="5"/>
  <c r="I156" i="5" s="1"/>
  <c r="E156" i="5"/>
  <c r="H155" i="5"/>
  <c r="I155" i="5" s="1"/>
  <c r="E155" i="5"/>
  <c r="H154" i="5"/>
  <c r="I154" i="5" s="1"/>
  <c r="E154" i="5"/>
  <c r="H153" i="5"/>
  <c r="I153" i="5" s="1"/>
  <c r="E153" i="5"/>
  <c r="H152" i="5"/>
  <c r="I152" i="5" s="1"/>
  <c r="E152" i="5"/>
  <c r="H151" i="5"/>
  <c r="I151" i="5" s="1"/>
  <c r="E151" i="5"/>
  <c r="H150" i="5"/>
  <c r="I150" i="5" s="1"/>
  <c r="E150" i="5"/>
  <c r="H149" i="5"/>
  <c r="I149" i="5" s="1"/>
  <c r="E149" i="5"/>
  <c r="H148" i="5"/>
  <c r="I148" i="5" s="1"/>
  <c r="E148" i="5"/>
  <c r="H147" i="5"/>
  <c r="I147" i="5" s="1"/>
  <c r="E147" i="5"/>
  <c r="H146" i="5"/>
  <c r="I146" i="5" s="1"/>
  <c r="E146" i="5"/>
  <c r="H145" i="5"/>
  <c r="I145" i="5" s="1"/>
  <c r="E145" i="5"/>
  <c r="H144" i="5"/>
  <c r="I144" i="5" s="1"/>
  <c r="E144" i="5"/>
  <c r="H143" i="5"/>
  <c r="I143" i="5" s="1"/>
  <c r="E143" i="5"/>
  <c r="H142" i="5"/>
  <c r="I142" i="5" s="1"/>
  <c r="E142" i="5"/>
  <c r="H141" i="5"/>
  <c r="I141" i="5" s="1"/>
  <c r="E141" i="5"/>
  <c r="H140" i="5"/>
  <c r="I140" i="5" s="1"/>
  <c r="E140" i="5"/>
  <c r="H139" i="5"/>
  <c r="I139" i="5" s="1"/>
  <c r="E139" i="5"/>
  <c r="H138" i="5"/>
  <c r="I138" i="5" s="1"/>
  <c r="E138" i="5"/>
  <c r="H137" i="5"/>
  <c r="I137" i="5" s="1"/>
  <c r="E137" i="5"/>
  <c r="H136" i="5"/>
  <c r="I136" i="5" s="1"/>
  <c r="E136" i="5"/>
  <c r="H135" i="5"/>
  <c r="I135" i="5" s="1"/>
  <c r="E135" i="5"/>
  <c r="H134" i="5"/>
  <c r="I134" i="5" s="1"/>
  <c r="E134" i="5"/>
  <c r="H133" i="5"/>
  <c r="I133" i="5" s="1"/>
  <c r="E133" i="5"/>
  <c r="H132" i="5"/>
  <c r="I132" i="5" s="1"/>
  <c r="E132" i="5"/>
  <c r="H131" i="5"/>
  <c r="I131" i="5" s="1"/>
  <c r="E131" i="5"/>
  <c r="H130" i="5"/>
  <c r="I130" i="5" s="1"/>
  <c r="E130" i="5"/>
  <c r="H129" i="5"/>
  <c r="I129" i="5" s="1"/>
  <c r="E129" i="5"/>
  <c r="H128" i="5"/>
  <c r="I128" i="5" s="1"/>
  <c r="E128" i="5"/>
  <c r="H127" i="5"/>
  <c r="I127" i="5" s="1"/>
  <c r="E127" i="5"/>
  <c r="H126" i="5"/>
  <c r="I126" i="5" s="1"/>
  <c r="E126" i="5"/>
  <c r="H125" i="5"/>
  <c r="I125" i="5" s="1"/>
  <c r="E125" i="5"/>
  <c r="H124" i="5"/>
  <c r="I124" i="5" s="1"/>
  <c r="E124" i="5"/>
  <c r="H123" i="5"/>
  <c r="I123" i="5" s="1"/>
  <c r="E123" i="5"/>
  <c r="H122" i="5"/>
  <c r="I122" i="5" s="1"/>
  <c r="E122" i="5"/>
  <c r="H121" i="5"/>
  <c r="I121" i="5" s="1"/>
  <c r="E121" i="5"/>
  <c r="H120" i="5"/>
  <c r="I120" i="5" s="1"/>
  <c r="E120" i="5"/>
  <c r="H119" i="5"/>
  <c r="I119" i="5" s="1"/>
  <c r="E119" i="5"/>
  <c r="H118" i="5"/>
  <c r="I118" i="5" s="1"/>
  <c r="E118" i="5"/>
  <c r="H117" i="5"/>
  <c r="I117" i="5" s="1"/>
  <c r="E117" i="5"/>
  <c r="H116" i="5"/>
  <c r="I116" i="5" s="1"/>
  <c r="E116" i="5"/>
  <c r="H115" i="5"/>
  <c r="I115" i="5" s="1"/>
  <c r="E115" i="5"/>
  <c r="H114" i="5"/>
  <c r="I114" i="5" s="1"/>
  <c r="E114" i="5"/>
  <c r="H113" i="5"/>
  <c r="I113" i="5" s="1"/>
  <c r="E113" i="5"/>
  <c r="H112" i="5"/>
  <c r="I112" i="5" s="1"/>
  <c r="E112" i="5"/>
  <c r="H111" i="5"/>
  <c r="I111" i="5" s="1"/>
  <c r="E111" i="5"/>
  <c r="H110" i="5"/>
  <c r="I110" i="5" s="1"/>
  <c r="E110" i="5"/>
  <c r="H109" i="5"/>
  <c r="I109" i="5" s="1"/>
  <c r="E109" i="5"/>
  <c r="H108" i="5"/>
  <c r="I108" i="5" s="1"/>
  <c r="E108" i="5"/>
  <c r="H107" i="5"/>
  <c r="I107" i="5" s="1"/>
  <c r="E107" i="5"/>
  <c r="H106" i="5"/>
  <c r="I106" i="5" s="1"/>
  <c r="E106" i="5"/>
  <c r="H105" i="5"/>
  <c r="I105" i="5" s="1"/>
  <c r="E105" i="5"/>
  <c r="H104" i="5"/>
  <c r="I104" i="5" s="1"/>
  <c r="E104" i="5"/>
  <c r="H103" i="5"/>
  <c r="I103" i="5" s="1"/>
  <c r="E103" i="5"/>
  <c r="H102" i="5"/>
  <c r="I102" i="5" s="1"/>
  <c r="E102" i="5"/>
  <c r="H101" i="5"/>
  <c r="I101" i="5" s="1"/>
  <c r="E101" i="5"/>
  <c r="H100" i="5"/>
  <c r="I100" i="5" s="1"/>
  <c r="E100" i="5"/>
  <c r="H99" i="5"/>
  <c r="I99" i="5" s="1"/>
  <c r="E99" i="5"/>
  <c r="H98" i="5"/>
  <c r="I98" i="5" s="1"/>
  <c r="E98" i="5"/>
  <c r="H97" i="5"/>
  <c r="I97" i="5" s="1"/>
  <c r="E97" i="5"/>
  <c r="H96" i="5"/>
  <c r="I96" i="5" s="1"/>
  <c r="E96" i="5"/>
  <c r="H95" i="5"/>
  <c r="I95" i="5" s="1"/>
  <c r="E95" i="5"/>
  <c r="H94" i="5"/>
  <c r="I94" i="5" s="1"/>
  <c r="E94" i="5"/>
  <c r="H93" i="5"/>
  <c r="I93" i="5" s="1"/>
  <c r="E93" i="5"/>
  <c r="H92" i="5"/>
  <c r="I92" i="5" s="1"/>
  <c r="E92" i="5"/>
  <c r="H91" i="5"/>
  <c r="I91" i="5" s="1"/>
  <c r="E91" i="5"/>
  <c r="H90" i="5"/>
  <c r="I90" i="5" s="1"/>
  <c r="E90" i="5"/>
  <c r="H89" i="5"/>
  <c r="I89" i="5" s="1"/>
  <c r="E89" i="5"/>
  <c r="H88" i="5"/>
  <c r="I88" i="5" s="1"/>
  <c r="E88" i="5"/>
  <c r="H87" i="5"/>
  <c r="I87" i="5" s="1"/>
  <c r="E87" i="5"/>
  <c r="H86" i="5"/>
  <c r="I86" i="5" s="1"/>
  <c r="E86" i="5"/>
  <c r="H85" i="5"/>
  <c r="I85" i="5" s="1"/>
  <c r="E85" i="5"/>
  <c r="H84" i="5"/>
  <c r="I84" i="5" s="1"/>
  <c r="E84" i="5"/>
  <c r="H83" i="5"/>
  <c r="I83" i="5" s="1"/>
  <c r="E83" i="5"/>
  <c r="H82" i="5"/>
  <c r="I82" i="5" s="1"/>
  <c r="E82" i="5"/>
  <c r="H81" i="5"/>
  <c r="I81" i="5" s="1"/>
  <c r="E81" i="5"/>
  <c r="H80" i="5"/>
  <c r="I80" i="5" s="1"/>
  <c r="E80" i="5"/>
  <c r="H79" i="5"/>
  <c r="I79" i="5" s="1"/>
  <c r="E79" i="5"/>
  <c r="H78" i="5"/>
  <c r="I78" i="5" s="1"/>
  <c r="E78" i="5"/>
  <c r="H77" i="5"/>
  <c r="I77" i="5" s="1"/>
  <c r="E77" i="5"/>
  <c r="H76" i="5"/>
  <c r="I76" i="5" s="1"/>
  <c r="E76" i="5"/>
  <c r="H75" i="5"/>
  <c r="I75" i="5" s="1"/>
  <c r="E75" i="5"/>
  <c r="H74" i="5"/>
  <c r="I74" i="5" s="1"/>
  <c r="E74" i="5"/>
  <c r="H73" i="5"/>
  <c r="I73" i="5" s="1"/>
  <c r="E73" i="5"/>
  <c r="H72" i="5"/>
  <c r="I72" i="5" s="1"/>
  <c r="E72" i="5"/>
  <c r="H71" i="5"/>
  <c r="I71" i="5" s="1"/>
  <c r="E71" i="5"/>
  <c r="H70" i="5"/>
  <c r="I70" i="5" s="1"/>
  <c r="E70" i="5"/>
  <c r="H69" i="5"/>
  <c r="I69" i="5" s="1"/>
  <c r="E69" i="5"/>
  <c r="H68" i="5"/>
  <c r="I68" i="5" s="1"/>
  <c r="E68" i="5"/>
  <c r="H67" i="5"/>
  <c r="I67" i="5" s="1"/>
  <c r="E67" i="5"/>
  <c r="H66" i="5"/>
  <c r="I66" i="5" s="1"/>
  <c r="E66" i="5"/>
  <c r="H65" i="5"/>
  <c r="I65" i="5" s="1"/>
  <c r="E65" i="5"/>
  <c r="H64" i="5"/>
  <c r="I64" i="5" s="1"/>
  <c r="E64" i="5"/>
  <c r="H63" i="5"/>
  <c r="I63" i="5" s="1"/>
  <c r="E63" i="5"/>
  <c r="H62" i="5"/>
  <c r="I62" i="5" s="1"/>
  <c r="E62" i="5"/>
  <c r="H61" i="5"/>
  <c r="I61" i="5" s="1"/>
  <c r="E61" i="5"/>
  <c r="H60" i="5"/>
  <c r="I60" i="5" s="1"/>
  <c r="E60" i="5"/>
  <c r="H59" i="5"/>
  <c r="I59" i="5" s="1"/>
  <c r="E59" i="5"/>
  <c r="H58" i="5"/>
  <c r="I58" i="5" s="1"/>
  <c r="E58" i="5"/>
  <c r="H57" i="5"/>
  <c r="I57" i="5" s="1"/>
  <c r="E57" i="5"/>
  <c r="H56" i="5"/>
  <c r="I56" i="5" s="1"/>
  <c r="E56" i="5"/>
  <c r="H55" i="5"/>
  <c r="I55" i="5" s="1"/>
  <c r="E55" i="5"/>
  <c r="H54" i="5"/>
  <c r="I54" i="5" s="1"/>
  <c r="E54" i="5"/>
  <c r="H53" i="5"/>
  <c r="I53" i="5" s="1"/>
  <c r="E53" i="5"/>
  <c r="H52" i="5"/>
  <c r="I52" i="5" s="1"/>
  <c r="E52" i="5"/>
  <c r="H51" i="5"/>
  <c r="I51" i="5" s="1"/>
  <c r="E51" i="5"/>
  <c r="H50" i="5"/>
  <c r="I50" i="5" s="1"/>
  <c r="E50" i="5"/>
  <c r="H49" i="5"/>
  <c r="I49" i="5" s="1"/>
  <c r="E49" i="5"/>
  <c r="H48" i="5"/>
  <c r="I48" i="5" s="1"/>
  <c r="E48" i="5"/>
  <c r="H47" i="5"/>
  <c r="I47" i="5" s="1"/>
  <c r="E47" i="5"/>
  <c r="H46" i="5"/>
  <c r="I46" i="5" s="1"/>
  <c r="E46" i="5"/>
  <c r="H45" i="5"/>
  <c r="I45" i="5" s="1"/>
  <c r="E45" i="5"/>
  <c r="H44" i="5"/>
  <c r="I44" i="5" s="1"/>
  <c r="E44" i="5"/>
  <c r="H43" i="5"/>
  <c r="I43" i="5" s="1"/>
  <c r="E43" i="5"/>
  <c r="H42" i="5"/>
  <c r="I42" i="5" s="1"/>
  <c r="E42" i="5"/>
  <c r="H41" i="5"/>
  <c r="I41" i="5" s="1"/>
  <c r="E41" i="5"/>
  <c r="H40" i="5"/>
  <c r="I40" i="5" s="1"/>
  <c r="E40" i="5"/>
  <c r="H39" i="5"/>
  <c r="I39" i="5" s="1"/>
  <c r="E39" i="5"/>
  <c r="H38" i="5"/>
  <c r="I38" i="5" s="1"/>
  <c r="E38" i="5"/>
  <c r="H37" i="5"/>
  <c r="I37" i="5" s="1"/>
  <c r="E37" i="5"/>
  <c r="H36" i="5"/>
  <c r="I36" i="5" s="1"/>
  <c r="E36" i="5"/>
  <c r="H35" i="5"/>
  <c r="I35" i="5" s="1"/>
  <c r="E35" i="5"/>
  <c r="H34" i="5"/>
  <c r="I34" i="5" s="1"/>
  <c r="E34" i="5"/>
  <c r="H33" i="5"/>
  <c r="I33" i="5" s="1"/>
  <c r="E33" i="5"/>
  <c r="H32" i="5"/>
  <c r="I32" i="5" s="1"/>
  <c r="E32" i="5"/>
  <c r="H31" i="5"/>
  <c r="I31" i="5" s="1"/>
  <c r="E31" i="5"/>
  <c r="H30" i="5"/>
  <c r="I30" i="5" s="1"/>
  <c r="E30" i="5"/>
  <c r="H29" i="5"/>
  <c r="I29" i="5" s="1"/>
  <c r="E29" i="5"/>
  <c r="H28" i="5"/>
  <c r="I28" i="5" s="1"/>
  <c r="E28" i="5"/>
  <c r="Y27" i="5"/>
  <c r="H27" i="5"/>
  <c r="I27" i="5" s="1"/>
  <c r="E27" i="5"/>
  <c r="H26" i="5"/>
  <c r="I26" i="5" s="1"/>
  <c r="E26" i="5"/>
  <c r="W25" i="5"/>
  <c r="W30" i="5" s="1"/>
  <c r="H25" i="5"/>
  <c r="I25" i="5" s="1"/>
  <c r="E25" i="5"/>
  <c r="H24" i="5"/>
  <c r="I24" i="5" s="1"/>
  <c r="E24" i="5"/>
  <c r="H23" i="5"/>
  <c r="I23" i="5" s="1"/>
  <c r="E23" i="5"/>
  <c r="H22" i="5"/>
  <c r="I22" i="5" s="1"/>
  <c r="E22" i="5"/>
  <c r="H21" i="5"/>
  <c r="I21" i="5" s="1"/>
  <c r="E21" i="5"/>
  <c r="H20" i="5"/>
  <c r="I20" i="5" s="1"/>
  <c r="E20" i="5"/>
  <c r="H19" i="5"/>
  <c r="I19" i="5" s="1"/>
  <c r="E19" i="5"/>
  <c r="AA9" i="5"/>
  <c r="Z9" i="5"/>
  <c r="T9" i="5"/>
  <c r="L9" i="5"/>
  <c r="T21" i="5" s="1"/>
  <c r="AA5" i="5"/>
  <c r="Z5" i="5"/>
  <c r="V5" i="5"/>
  <c r="U5" i="5"/>
  <c r="T5" i="5"/>
  <c r="N3" i="5"/>
  <c r="L3" i="5"/>
  <c r="O3" i="5" s="1"/>
  <c r="K3" i="5"/>
  <c r="E3" i="5"/>
  <c r="D3" i="5"/>
  <c r="V24" i="5" s="1"/>
  <c r="AH5" i="3"/>
  <c r="AG5" i="3" s="1"/>
  <c r="AC6" i="3"/>
  <c r="AB6" i="3" s="1"/>
  <c r="L5" i="3"/>
  <c r="H5" i="3" s="1"/>
  <c r="N76" i="3"/>
  <c r="J76" i="3" s="1"/>
  <c r="N6" i="3"/>
  <c r="J6" i="3" s="1"/>
  <c r="N12" i="3"/>
  <c r="J12" i="3" s="1"/>
  <c r="N13" i="3"/>
  <c r="J13" i="3" s="1"/>
  <c r="N14" i="3"/>
  <c r="J14" i="3" s="1"/>
  <c r="N19" i="3"/>
  <c r="J19" i="3" s="1"/>
  <c r="N20" i="3"/>
  <c r="J20" i="3" s="1"/>
  <c r="N22" i="3"/>
  <c r="J22" i="3" s="1"/>
  <c r="N23" i="3"/>
  <c r="J23" i="3" s="1"/>
  <c r="N24" i="3"/>
  <c r="J24" i="3" s="1"/>
  <c r="N27" i="3"/>
  <c r="J27" i="3" s="1"/>
  <c r="N29" i="3"/>
  <c r="J29" i="3" s="1"/>
  <c r="N30" i="3"/>
  <c r="J30" i="3" s="1"/>
  <c r="N36" i="3"/>
  <c r="J36" i="3" s="1"/>
  <c r="N39" i="3"/>
  <c r="J39" i="3" s="1"/>
  <c r="N41" i="3"/>
  <c r="J41" i="3" s="1"/>
  <c r="N45" i="3"/>
  <c r="J45" i="3" s="1"/>
  <c r="N46" i="3"/>
  <c r="J46" i="3" s="1"/>
  <c r="N47" i="3"/>
  <c r="J47" i="3" s="1"/>
  <c r="N48" i="3"/>
  <c r="J48" i="3" s="1"/>
  <c r="N54" i="3"/>
  <c r="J54" i="3" s="1"/>
  <c r="N68" i="3"/>
  <c r="J68" i="3" s="1"/>
  <c r="N70" i="3"/>
  <c r="J70" i="3" s="1"/>
  <c r="N71" i="3"/>
  <c r="J71" i="3" s="1"/>
  <c r="N72" i="3"/>
  <c r="J72" i="3" s="1"/>
  <c r="N73" i="3"/>
  <c r="J73" i="3" s="1"/>
  <c r="N75" i="3"/>
  <c r="J75" i="3" s="1"/>
  <c r="N77" i="3"/>
  <c r="J77" i="3" s="1"/>
  <c r="N78" i="3"/>
  <c r="J78" i="3" s="1"/>
  <c r="N79" i="3"/>
  <c r="J79" i="3" s="1"/>
  <c r="N82" i="3"/>
  <c r="J82" i="3" s="1"/>
  <c r="N5" i="3"/>
  <c r="J5" i="3" s="1"/>
  <c r="M77" i="3"/>
  <c r="I77" i="3" s="1"/>
  <c r="M46" i="3"/>
  <c r="I46" i="3" s="1"/>
  <c r="M36" i="3"/>
  <c r="I36" i="3" s="1"/>
  <c r="M29" i="3"/>
  <c r="I29" i="3" s="1"/>
  <c r="M19" i="3"/>
  <c r="I19" i="3" s="1"/>
  <c r="M14" i="3"/>
  <c r="I14" i="3" s="1"/>
  <c r="M12" i="3"/>
  <c r="I12" i="3" s="1"/>
  <c r="M5" i="3"/>
  <c r="I5" i="3" s="1"/>
  <c r="L77" i="3"/>
  <c r="H77" i="3" s="1"/>
  <c r="L6" i="3"/>
  <c r="H6" i="3" s="1"/>
  <c r="L12" i="3"/>
  <c r="H12" i="3" s="1"/>
  <c r="L13" i="3"/>
  <c r="H13" i="3" s="1"/>
  <c r="L14" i="3"/>
  <c r="H14" i="3" s="1"/>
  <c r="L15" i="3"/>
  <c r="H15" i="3" s="1"/>
  <c r="L19" i="3"/>
  <c r="H19" i="3" s="1"/>
  <c r="L20" i="3"/>
  <c r="H20" i="3" s="1"/>
  <c r="L22" i="3"/>
  <c r="H22" i="3" s="1"/>
  <c r="L23" i="3"/>
  <c r="H23" i="3" s="1"/>
  <c r="L24" i="3"/>
  <c r="H24" i="3" s="1"/>
  <c r="L26" i="3"/>
  <c r="H26" i="3" s="1"/>
  <c r="L27" i="3"/>
  <c r="H27" i="3" s="1"/>
  <c r="L28" i="3"/>
  <c r="H28" i="3" s="1"/>
  <c r="L29" i="3"/>
  <c r="H29" i="3" s="1"/>
  <c r="L30" i="3"/>
  <c r="H30" i="3" s="1"/>
  <c r="L32" i="3"/>
  <c r="H32" i="3" s="1"/>
  <c r="L36" i="3"/>
  <c r="H36" i="3" s="1"/>
  <c r="L39" i="3"/>
  <c r="H39" i="3" s="1"/>
  <c r="L40" i="3"/>
  <c r="H40" i="3" s="1"/>
  <c r="L41" i="3"/>
  <c r="H41" i="3" s="1"/>
  <c r="L43" i="3"/>
  <c r="H43" i="3" s="1"/>
  <c r="L45" i="3"/>
  <c r="H45" i="3" s="1"/>
  <c r="L46" i="3"/>
  <c r="H46" i="3" s="1"/>
  <c r="L47" i="3"/>
  <c r="H47" i="3" s="1"/>
  <c r="L48" i="3"/>
  <c r="H48" i="3" s="1"/>
  <c r="L54" i="3"/>
  <c r="H54" i="3" s="1"/>
  <c r="L56" i="3"/>
  <c r="H56" i="3" s="1"/>
  <c r="L61" i="3"/>
  <c r="H61" i="3" s="1"/>
  <c r="L62" i="3"/>
  <c r="H62" i="3" s="1"/>
  <c r="L64" i="3"/>
  <c r="H64" i="3" s="1"/>
  <c r="L66" i="3"/>
  <c r="H66" i="3" s="1"/>
  <c r="L68" i="3"/>
  <c r="H68" i="3" s="1"/>
  <c r="L70" i="3"/>
  <c r="H70" i="3" s="1"/>
  <c r="L71" i="3"/>
  <c r="H71" i="3" s="1"/>
  <c r="L72" i="3"/>
  <c r="H72" i="3" s="1"/>
  <c r="L73" i="3"/>
  <c r="H73" i="3" s="1"/>
  <c r="L75" i="3"/>
  <c r="H75" i="3" s="1"/>
  <c r="L76" i="3"/>
  <c r="H76" i="3" s="1"/>
  <c r="L78" i="3"/>
  <c r="H78" i="3" s="1"/>
  <c r="L79" i="3"/>
  <c r="H79" i="3" s="1"/>
  <c r="L82" i="3"/>
  <c r="H82" i="3" s="1"/>
  <c r="P19" i="11" l="1"/>
  <c r="R17" i="5"/>
  <c r="W24" i="5"/>
  <c r="H3" i="5"/>
  <c r="AD79" i="3"/>
  <c r="R25" i="5"/>
  <c r="R19" i="5"/>
  <c r="R24" i="5"/>
  <c r="S9" i="5"/>
  <c r="W28" i="5"/>
  <c r="W29" i="5" s="1"/>
  <c r="AD6" i="3"/>
  <c r="U9" i="5" l="1"/>
  <c r="R21" i="5"/>
  <c r="V21" i="5" s="1"/>
  <c r="L10" i="5" l="1"/>
  <c r="G116" i="5"/>
  <c r="G346" i="5"/>
  <c r="G144" i="5"/>
  <c r="G412" i="5"/>
  <c r="G452" i="5"/>
  <c r="G219" i="5"/>
  <c r="G319" i="5"/>
  <c r="G449" i="5"/>
  <c r="G465" i="5"/>
  <c r="G49" i="5"/>
  <c r="G356" i="5"/>
  <c r="G40" i="5"/>
  <c r="G258" i="5"/>
  <c r="G70" i="5"/>
  <c r="G99" i="5"/>
  <c r="G448" i="5"/>
  <c r="G341" i="5"/>
  <c r="G180" i="5"/>
  <c r="G89" i="5"/>
  <c r="G428" i="5"/>
  <c r="G400" i="5"/>
  <c r="G31" i="5"/>
  <c r="G438" i="5"/>
  <c r="G299" i="5"/>
  <c r="G303" i="5"/>
  <c r="G431" i="5"/>
  <c r="G274" i="5"/>
  <c r="G371" i="5"/>
  <c r="G206" i="5"/>
  <c r="G75" i="5"/>
  <c r="G389" i="5"/>
  <c r="G166" i="5"/>
  <c r="G165" i="5"/>
  <c r="G119" i="5"/>
  <c r="G462" i="5"/>
  <c r="G447" i="5"/>
  <c r="G153" i="5"/>
  <c r="G48" i="5"/>
  <c r="G444" i="5"/>
  <c r="G287" i="5"/>
  <c r="G339" i="5"/>
  <c r="G123" i="5"/>
  <c r="G78" i="5"/>
  <c r="G100" i="5"/>
  <c r="G252" i="5"/>
  <c r="G104" i="5"/>
  <c r="G201" i="5"/>
  <c r="G345" i="5"/>
  <c r="G182" i="5"/>
  <c r="G253" i="5"/>
  <c r="G469" i="5"/>
  <c r="G290" i="5"/>
  <c r="G366" i="5"/>
  <c r="G47" i="5"/>
  <c r="G53" i="5"/>
  <c r="G398" i="5"/>
  <c r="G148" i="5"/>
  <c r="G231" i="5"/>
  <c r="G248" i="5"/>
  <c r="G158" i="5"/>
  <c r="G403" i="5"/>
  <c r="G213" i="5"/>
  <c r="G152" i="5"/>
  <c r="G107" i="5"/>
  <c r="G227" i="5"/>
  <c r="G94" i="5"/>
  <c r="G256" i="5"/>
  <c r="G354" i="5"/>
  <c r="G42" i="5"/>
  <c r="G320" i="5"/>
  <c r="G66" i="5"/>
  <c r="G420" i="5"/>
  <c r="G387" i="5"/>
  <c r="G243" i="5"/>
  <c r="G98" i="5"/>
  <c r="G281" i="5"/>
  <c r="G186" i="5"/>
  <c r="G340" i="5"/>
  <c r="G363" i="5"/>
  <c r="G376" i="5"/>
  <c r="G149" i="5"/>
  <c r="G26" i="5"/>
  <c r="G23" i="5"/>
  <c r="G113" i="5"/>
  <c r="G300" i="5"/>
  <c r="G236" i="5"/>
  <c r="G134" i="5"/>
  <c r="G190" i="5"/>
  <c r="G163" i="5"/>
  <c r="G21" i="5"/>
  <c r="G174" i="5"/>
  <c r="G359" i="5"/>
  <c r="G230" i="5"/>
  <c r="G196" i="5"/>
  <c r="G121" i="5"/>
  <c r="G415" i="5"/>
  <c r="G80" i="5"/>
  <c r="G318" i="5"/>
  <c r="G424" i="5"/>
  <c r="G396" i="5"/>
  <c r="G217" i="5"/>
  <c r="G315" i="5"/>
  <c r="G133" i="5"/>
  <c r="G68" i="5"/>
  <c r="G458" i="5"/>
  <c r="G348" i="5"/>
  <c r="G435" i="5"/>
  <c r="G313" i="5"/>
  <c r="G375" i="5"/>
  <c r="G254" i="5"/>
  <c r="G352" i="5"/>
  <c r="G425" i="5"/>
  <c r="G240" i="5"/>
  <c r="G85" i="5"/>
  <c r="G374" i="5"/>
  <c r="G377" i="5"/>
  <c r="G172" i="5"/>
  <c r="G407" i="5"/>
  <c r="G86" i="5"/>
  <c r="G77" i="5"/>
  <c r="G270" i="5"/>
  <c r="G179" i="5"/>
  <c r="G110" i="5"/>
  <c r="G357" i="5"/>
  <c r="G445" i="5"/>
  <c r="G27" i="5"/>
  <c r="G209" i="5"/>
  <c r="G442" i="5"/>
  <c r="G314" i="5"/>
  <c r="G33" i="5"/>
  <c r="G29" i="5"/>
  <c r="G321" i="5"/>
  <c r="G67" i="5"/>
  <c r="G353" i="5"/>
  <c r="G232" i="5"/>
  <c r="G326" i="5"/>
  <c r="G463" i="5"/>
  <c r="G461" i="5"/>
  <c r="G87" i="5"/>
  <c r="G289" i="5"/>
  <c r="G367" i="5"/>
  <c r="G343" i="5"/>
  <c r="G386" i="5"/>
  <c r="G329" i="5"/>
  <c r="G169" i="5"/>
  <c r="G330" i="5"/>
  <c r="G284" i="5"/>
  <c r="G370" i="5"/>
  <c r="G249" i="5"/>
  <c r="G334" i="5"/>
  <c r="G216" i="5"/>
  <c r="G126" i="5"/>
  <c r="G332" i="5"/>
  <c r="G244" i="5"/>
  <c r="G295" i="5"/>
  <c r="G369" i="5"/>
  <c r="G380" i="5"/>
  <c r="G226" i="5"/>
  <c r="G193" i="5"/>
  <c r="G432" i="5"/>
  <c r="G397" i="5"/>
  <c r="G124" i="5"/>
  <c r="G280" i="5"/>
  <c r="G308" i="5"/>
  <c r="G147" i="5"/>
  <c r="G269" i="5"/>
  <c r="G162" i="5"/>
  <c r="G365" i="5"/>
  <c r="G234" i="5"/>
  <c r="G228" i="5"/>
  <c r="G460" i="5"/>
  <c r="G413" i="5"/>
  <c r="G372" i="5"/>
  <c r="G168" i="5"/>
  <c r="G337" i="5"/>
  <c r="G430" i="5"/>
  <c r="G331" i="5"/>
  <c r="G288" i="5"/>
  <c r="G73" i="5"/>
  <c r="G44" i="5"/>
  <c r="G294" i="5"/>
  <c r="G451" i="5"/>
  <c r="G58" i="5"/>
  <c r="G198" i="5"/>
  <c r="G423" i="5"/>
  <c r="G292" i="5"/>
  <c r="G183" i="5"/>
  <c r="G385" i="5"/>
  <c r="G328" i="5"/>
  <c r="G309" i="5"/>
  <c r="G173" i="5"/>
  <c r="G279" i="5"/>
  <c r="G30" i="5"/>
  <c r="G96" i="5"/>
  <c r="G241" i="5"/>
  <c r="G414" i="5"/>
  <c r="G102" i="5"/>
  <c r="G268" i="5"/>
  <c r="G212" i="5"/>
  <c r="G257" i="5"/>
  <c r="G247" i="5"/>
  <c r="G189" i="5"/>
  <c r="G178" i="5"/>
  <c r="G194" i="5"/>
  <c r="G229" i="5"/>
  <c r="G218" i="5"/>
  <c r="G199" i="5"/>
  <c r="G225" i="5"/>
  <c r="G368" i="5"/>
  <c r="G384" i="5"/>
  <c r="G157" i="5"/>
  <c r="G63" i="5"/>
  <c r="G71" i="5"/>
  <c r="G419" i="5"/>
  <c r="G184" i="5"/>
  <c r="G245" i="5"/>
  <c r="G291" i="5"/>
  <c r="G408" i="5"/>
  <c r="G364" i="5"/>
  <c r="G259" i="5"/>
  <c r="G293" i="5"/>
  <c r="G211" i="5"/>
  <c r="G296" i="5"/>
  <c r="G395" i="5"/>
  <c r="G264" i="5"/>
  <c r="G466" i="5"/>
  <c r="G112" i="5"/>
  <c r="G128" i="5"/>
  <c r="G223" i="5"/>
  <c r="G467" i="5"/>
  <c r="G421" i="5"/>
  <c r="G433" i="5"/>
  <c r="G301" i="5"/>
  <c r="G307" i="5"/>
  <c r="G46" i="5"/>
  <c r="G129" i="5"/>
  <c r="G51" i="5"/>
  <c r="G275" i="5"/>
  <c r="G138" i="5"/>
  <c r="G115" i="5"/>
  <c r="G436" i="5"/>
  <c r="G336" i="5"/>
  <c r="G130" i="5"/>
  <c r="G468" i="5"/>
  <c r="G406" i="5"/>
  <c r="G239" i="5"/>
  <c r="G246" i="5"/>
  <c r="G224" i="5"/>
  <c r="G238" i="5"/>
  <c r="G255" i="5"/>
  <c r="G39" i="5"/>
  <c r="G195" i="5"/>
  <c r="G273" i="5"/>
  <c r="G266" i="5"/>
  <c r="G83" i="5"/>
  <c r="G35" i="5"/>
  <c r="G122" i="5"/>
  <c r="G111" i="5"/>
  <c r="G338" i="5"/>
  <c r="G411" i="5"/>
  <c r="G441" i="5"/>
  <c r="G456" i="5"/>
  <c r="G136" i="5"/>
  <c r="G114" i="5"/>
  <c r="G349" i="5"/>
  <c r="G19" i="5"/>
  <c r="G34" i="5"/>
  <c r="G137" i="5"/>
  <c r="G342" i="5"/>
  <c r="G72" i="5"/>
  <c r="G316" i="5"/>
  <c r="G379" i="5"/>
  <c r="G351" i="5"/>
  <c r="G210" i="5"/>
  <c r="G401" i="5"/>
  <c r="G146" i="5"/>
  <c r="G171" i="5"/>
  <c r="G41" i="5"/>
  <c r="G439" i="5"/>
  <c r="G416" i="5"/>
  <c r="G283" i="5"/>
  <c r="G192" i="5"/>
  <c r="G215" i="5"/>
  <c r="G175" i="5"/>
  <c r="G57" i="5"/>
  <c r="G454" i="5"/>
  <c r="G170" i="5"/>
  <c r="G151" i="5"/>
  <c r="G250" i="5"/>
  <c r="G418" i="5"/>
  <c r="G24" i="5"/>
  <c r="G56" i="5"/>
  <c r="G140" i="5"/>
  <c r="G154" i="5"/>
  <c r="G82" i="5"/>
  <c r="G155" i="5"/>
  <c r="G457" i="5"/>
  <c r="G135" i="5"/>
  <c r="G92" i="5"/>
  <c r="G36" i="5"/>
  <c r="G304" i="5"/>
  <c r="G81" i="5"/>
  <c r="G261" i="5"/>
  <c r="G278" i="5"/>
  <c r="G103" i="5"/>
  <c r="G426" i="5"/>
  <c r="G391" i="5"/>
  <c r="G176" i="5"/>
  <c r="G446" i="5"/>
  <c r="G464" i="5"/>
  <c r="G43" i="5"/>
  <c r="G305" i="5"/>
  <c r="G125" i="5"/>
  <c r="G355" i="5"/>
  <c r="G344" i="5"/>
  <c r="G242" i="5"/>
  <c r="G373" i="5"/>
  <c r="G65" i="5"/>
  <c r="G205" i="5"/>
  <c r="G220" i="5"/>
  <c r="G101" i="5"/>
  <c r="G450" i="5"/>
  <c r="G191" i="5"/>
  <c r="G76" i="5"/>
  <c r="G262" i="5"/>
  <c r="G132" i="5"/>
  <c r="G393" i="5"/>
  <c r="G312" i="5"/>
  <c r="G317" i="5"/>
  <c r="G203" i="5"/>
  <c r="G402" i="5"/>
  <c r="G164" i="5"/>
  <c r="G127" i="5"/>
  <c r="G28" i="5"/>
  <c r="G335" i="5"/>
  <c r="G197" i="5"/>
  <c r="G93" i="5"/>
  <c r="G260" i="5"/>
  <c r="G405" i="5"/>
  <c r="G207" i="5"/>
  <c r="G187" i="5"/>
  <c r="G200" i="5"/>
  <c r="G74" i="5"/>
  <c r="G69" i="5"/>
  <c r="G325" i="5"/>
  <c r="G64" i="5"/>
  <c r="G156" i="5"/>
  <c r="G204" i="5"/>
  <c r="G20" i="5"/>
  <c r="G22" i="5"/>
  <c r="G84" i="5"/>
  <c r="G117" i="5"/>
  <c r="G108" i="5"/>
  <c r="G361" i="5"/>
  <c r="G322" i="5"/>
  <c r="G306" i="5"/>
  <c r="G161" i="5"/>
  <c r="G311" i="5"/>
  <c r="G324" i="5"/>
  <c r="G97" i="5"/>
  <c r="G233" i="5"/>
  <c r="G271" i="5"/>
  <c r="G55" i="5"/>
  <c r="G286" i="5"/>
  <c r="G378" i="5"/>
  <c r="G276" i="5"/>
  <c r="G167" i="5"/>
  <c r="G282" i="5"/>
  <c r="G222" i="5"/>
  <c r="G60" i="5"/>
  <c r="G90" i="5"/>
  <c r="G214" i="5"/>
  <c r="G422" i="5"/>
  <c r="G382" i="5"/>
  <c r="G25" i="5"/>
  <c r="G394" i="5"/>
  <c r="G141" i="5"/>
  <c r="G105" i="5"/>
  <c r="G32" i="5"/>
  <c r="G106" i="5"/>
  <c r="G272" i="5"/>
  <c r="G347" i="5"/>
  <c r="G143" i="5"/>
  <c r="G54" i="5"/>
  <c r="G202" i="5"/>
  <c r="G160" i="5"/>
  <c r="G440" i="5"/>
  <c r="G409" i="5"/>
  <c r="G437" i="5"/>
  <c r="G235" i="5"/>
  <c r="G150" i="5"/>
  <c r="G350" i="5"/>
  <c r="G159" i="5"/>
  <c r="G297" i="5"/>
  <c r="G131" i="5"/>
  <c r="G208" i="5"/>
  <c r="G285" i="5"/>
  <c r="G298" i="5"/>
  <c r="G399" i="5"/>
  <c r="G62" i="5"/>
  <c r="G383" i="5"/>
  <c r="G45" i="5"/>
  <c r="G323" i="5"/>
  <c r="G142" i="5"/>
  <c r="G388" i="5"/>
  <c r="G277" i="5"/>
  <c r="G251" i="5"/>
  <c r="G145" i="5"/>
  <c r="G267" i="5"/>
  <c r="G459" i="5"/>
  <c r="G88" i="5"/>
  <c r="G181" i="5"/>
  <c r="G52" i="5"/>
  <c r="G37" i="5"/>
  <c r="G434" i="5"/>
  <c r="G417" i="5"/>
  <c r="G185" i="5"/>
  <c r="G177" i="5"/>
  <c r="G429" i="5"/>
  <c r="G360" i="5"/>
  <c r="G302" i="5"/>
  <c r="G61" i="5"/>
  <c r="G455" i="5"/>
  <c r="G263" i="5"/>
  <c r="G427" i="5"/>
  <c r="G381" i="5"/>
  <c r="G390" i="5"/>
  <c r="G59" i="5"/>
  <c r="G410" i="5"/>
  <c r="G404" i="5"/>
  <c r="G118" i="5"/>
  <c r="G333" i="5"/>
  <c r="G392" i="5"/>
  <c r="G38" i="5"/>
  <c r="G237" i="5"/>
  <c r="G50" i="5"/>
  <c r="G362" i="5"/>
  <c r="G95" i="5"/>
  <c r="G79" i="5"/>
  <c r="G443" i="5"/>
  <c r="G453" i="5"/>
  <c r="G120" i="5"/>
  <c r="G310" i="5"/>
  <c r="G221" i="5"/>
  <c r="G139" i="5"/>
  <c r="G188" i="5"/>
  <c r="G109" i="5"/>
  <c r="G327" i="5"/>
  <c r="G91" i="5"/>
  <c r="G265" i="5"/>
  <c r="E13" i="5"/>
  <c r="E15" i="5" s="1"/>
  <c r="E16" i="5" s="1"/>
  <c r="G358" i="5"/>
  <c r="N405" i="5" l="1"/>
  <c r="N338" i="5"/>
  <c r="N105" i="5"/>
  <c r="N135" i="5"/>
  <c r="N275" i="5"/>
  <c r="N408" i="5"/>
  <c r="N268" i="5"/>
  <c r="N288" i="5"/>
  <c r="N226" i="5"/>
  <c r="N461" i="5"/>
  <c r="N407" i="5"/>
  <c r="N318" i="5"/>
  <c r="N340" i="5"/>
  <c r="N231" i="5"/>
  <c r="N48" i="5"/>
  <c r="N180" i="5"/>
  <c r="N92" i="5"/>
  <c r="N193" i="5"/>
  <c r="N122" i="5"/>
  <c r="N186" i="5"/>
  <c r="N153" i="5"/>
  <c r="N341" i="5"/>
  <c r="N424" i="5"/>
  <c r="N311" i="5"/>
  <c r="N373" i="5"/>
  <c r="N291" i="5"/>
  <c r="N197" i="5"/>
  <c r="N377" i="5"/>
  <c r="N401" i="5"/>
  <c r="N47" i="5"/>
  <c r="N32" i="5"/>
  <c r="N363" i="5"/>
  <c r="N362" i="5"/>
  <c r="N380" i="5"/>
  <c r="N208" i="5"/>
  <c r="N369" i="5"/>
  <c r="N335" i="5"/>
  <c r="N98" i="5"/>
  <c r="N154" i="5"/>
  <c r="N96" i="5"/>
  <c r="N392" i="5"/>
  <c r="N71" i="5"/>
  <c r="N67" i="5"/>
  <c r="N230" i="5"/>
  <c r="N387" i="5"/>
  <c r="N366" i="5"/>
  <c r="N165" i="5"/>
  <c r="N258" i="5"/>
  <c r="N205" i="5"/>
  <c r="N87" i="5"/>
  <c r="N172" i="5"/>
  <c r="N50" i="5"/>
  <c r="N242" i="5"/>
  <c r="N462" i="5"/>
  <c r="N382" i="5"/>
  <c r="N240" i="5"/>
  <c r="N33" i="5"/>
  <c r="N49" i="5"/>
  <c r="N79" i="5"/>
  <c r="N444" i="5"/>
  <c r="N93" i="5"/>
  <c r="N51" i="5"/>
  <c r="N414" i="5"/>
  <c r="N53" i="5"/>
  <c r="N210" i="5"/>
  <c r="N168" i="5"/>
  <c r="N127" i="5"/>
  <c r="N332" i="5"/>
  <c r="N214" i="5"/>
  <c r="N56" i="5"/>
  <c r="N433" i="5"/>
  <c r="N321" i="5"/>
  <c r="N420" i="5"/>
  <c r="N24" i="5"/>
  <c r="N389" i="5"/>
  <c r="N22" i="5"/>
  <c r="N437" i="5"/>
  <c r="N250" i="5"/>
  <c r="N342" i="5"/>
  <c r="N238" i="5"/>
  <c r="N223" i="5"/>
  <c r="N368" i="5"/>
  <c r="N328" i="5"/>
  <c r="N234" i="5"/>
  <c r="N249" i="5"/>
  <c r="N314" i="5"/>
  <c r="N375" i="5"/>
  <c r="N163" i="5"/>
  <c r="N42" i="5"/>
  <c r="N182" i="5"/>
  <c r="N206" i="5"/>
  <c r="N465" i="5"/>
  <c r="N212" i="5"/>
  <c r="N260" i="5"/>
  <c r="N285" i="5"/>
  <c r="N171" i="5"/>
  <c r="N245" i="5"/>
  <c r="N237" i="5"/>
  <c r="N232" i="5"/>
  <c r="N38" i="5"/>
  <c r="N419" i="5"/>
  <c r="N140" i="5"/>
  <c r="N173" i="5"/>
  <c r="N385" i="5"/>
  <c r="N345" i="5"/>
  <c r="N371" i="5"/>
  <c r="N449" i="5"/>
  <c r="N429" i="5"/>
  <c r="N439" i="5"/>
  <c r="N177" i="5"/>
  <c r="N111" i="5"/>
  <c r="N447" i="5"/>
  <c r="N70" i="5"/>
  <c r="N333" i="5"/>
  <c r="N126" i="5"/>
  <c r="N29" i="5"/>
  <c r="N235" i="5"/>
  <c r="N334" i="5"/>
  <c r="N145" i="5"/>
  <c r="N365" i="5"/>
  <c r="N156" i="5"/>
  <c r="N276" i="5"/>
  <c r="N269" i="5"/>
  <c r="N236" i="5"/>
  <c r="N104" i="5"/>
  <c r="N431" i="5"/>
  <c r="N219" i="5"/>
  <c r="N399" i="5"/>
  <c r="N73" i="5"/>
  <c r="N95" i="5"/>
  <c r="N65" i="5"/>
  <c r="N457" i="5"/>
  <c r="N331" i="5"/>
  <c r="N146" i="5"/>
  <c r="N448" i="5"/>
  <c r="N434" i="5"/>
  <c r="N344" i="5"/>
  <c r="N46" i="5"/>
  <c r="N295" i="5"/>
  <c r="N361" i="5"/>
  <c r="N119" i="5"/>
  <c r="N52" i="5"/>
  <c r="N125" i="5"/>
  <c r="N301" i="5"/>
  <c r="N181" i="5"/>
  <c r="N195" i="5"/>
  <c r="N40" i="5"/>
  <c r="N150" i="5"/>
  <c r="N402" i="5"/>
  <c r="N157" i="5"/>
  <c r="N174" i="5"/>
  <c r="N265" i="5"/>
  <c r="N72" i="5"/>
  <c r="N75" i="5"/>
  <c r="N267" i="5"/>
  <c r="N312" i="5"/>
  <c r="N190" i="5"/>
  <c r="N440" i="5"/>
  <c r="N34" i="5"/>
  <c r="N183" i="5"/>
  <c r="N284" i="5"/>
  <c r="N435" i="5"/>
  <c r="N160" i="5"/>
  <c r="N292" i="5"/>
  <c r="N325" i="5"/>
  <c r="N103" i="5"/>
  <c r="N57" i="5"/>
  <c r="N349" i="5"/>
  <c r="N406" i="5"/>
  <c r="N264" i="5"/>
  <c r="N229" i="5"/>
  <c r="N423" i="5"/>
  <c r="N147" i="5"/>
  <c r="N169" i="5"/>
  <c r="N445" i="5"/>
  <c r="N458" i="5"/>
  <c r="N300" i="5"/>
  <c r="N227" i="5"/>
  <c r="N252" i="5"/>
  <c r="N303" i="5"/>
  <c r="N452" i="5"/>
  <c r="N138" i="5"/>
  <c r="N41" i="5"/>
  <c r="N281" i="5"/>
  <c r="N25" i="5"/>
  <c r="N37" i="5"/>
  <c r="N85" i="5"/>
  <c r="N159" i="5"/>
  <c r="N358" i="5"/>
  <c r="N279" i="5"/>
  <c r="N88" i="5"/>
  <c r="N352" i="5"/>
  <c r="N464" i="5"/>
  <c r="N228" i="5"/>
  <c r="N446" i="5"/>
  <c r="N390" i="5"/>
  <c r="N319" i="5"/>
  <c r="N76" i="5"/>
  <c r="N198" i="5"/>
  <c r="N68" i="5"/>
  <c r="N113" i="5"/>
  <c r="N107" i="5"/>
  <c r="N100" i="5"/>
  <c r="N299" i="5"/>
  <c r="N412" i="5"/>
  <c r="N248" i="5"/>
  <c r="N463" i="5"/>
  <c r="N306" i="5"/>
  <c r="N430" i="5"/>
  <c r="N83" i="5"/>
  <c r="N121" i="5"/>
  <c r="N307" i="5"/>
  <c r="N196" i="5"/>
  <c r="N422" i="5"/>
  <c r="N379" i="5"/>
  <c r="N425" i="5"/>
  <c r="N43" i="5"/>
  <c r="N216" i="5"/>
  <c r="N203" i="5"/>
  <c r="N253" i="5"/>
  <c r="N410" i="5"/>
  <c r="N151" i="5"/>
  <c r="N354" i="5"/>
  <c r="N251" i="5"/>
  <c r="N391" i="5"/>
  <c r="N246" i="5"/>
  <c r="N162" i="5"/>
  <c r="N209" i="5"/>
  <c r="N134" i="5"/>
  <c r="N19" i="5"/>
  <c r="N94" i="5"/>
  <c r="N427" i="5"/>
  <c r="N263" i="5"/>
  <c r="N194" i="5"/>
  <c r="N455" i="5"/>
  <c r="N261" i="5"/>
  <c r="N130" i="5"/>
  <c r="N296" i="5"/>
  <c r="N178" i="5"/>
  <c r="N58" i="5"/>
  <c r="N280" i="5"/>
  <c r="N386" i="5"/>
  <c r="N110" i="5"/>
  <c r="N133" i="5"/>
  <c r="N23" i="5"/>
  <c r="N152" i="5"/>
  <c r="N78" i="5"/>
  <c r="N438" i="5"/>
  <c r="N144" i="5"/>
  <c r="N86" i="5"/>
  <c r="N298" i="5"/>
  <c r="N141" i="5"/>
  <c r="N102" i="5"/>
  <c r="N155" i="5"/>
  <c r="N415" i="5"/>
  <c r="N82" i="5"/>
  <c r="N337" i="5"/>
  <c r="N28" i="5"/>
  <c r="N353" i="5"/>
  <c r="N273" i="5"/>
  <c r="N305" i="5"/>
  <c r="N359" i="5"/>
  <c r="N90" i="5"/>
  <c r="N39" i="5"/>
  <c r="N460" i="5"/>
  <c r="N469" i="5"/>
  <c r="N60" i="5"/>
  <c r="N384" i="5"/>
  <c r="N21" i="5"/>
  <c r="N20" i="5"/>
  <c r="N327" i="5"/>
  <c r="N409" i="5"/>
  <c r="N176" i="5"/>
  <c r="N128" i="5"/>
  <c r="N442" i="5"/>
  <c r="N170" i="5"/>
  <c r="N201" i="5"/>
  <c r="N277" i="5"/>
  <c r="N132" i="5"/>
  <c r="N454" i="5"/>
  <c r="N239" i="5"/>
  <c r="N218" i="5"/>
  <c r="N330" i="5"/>
  <c r="N139" i="5"/>
  <c r="N202" i="5"/>
  <c r="N142" i="5"/>
  <c r="N175" i="5"/>
  <c r="N357" i="5"/>
  <c r="N143" i="5"/>
  <c r="N45" i="5"/>
  <c r="N450" i="5"/>
  <c r="N192" i="5"/>
  <c r="N336" i="5"/>
  <c r="N211" i="5"/>
  <c r="N189" i="5"/>
  <c r="N451" i="5"/>
  <c r="N124" i="5"/>
  <c r="N343" i="5"/>
  <c r="N179" i="5"/>
  <c r="N315" i="5"/>
  <c r="N26" i="5"/>
  <c r="N213" i="5"/>
  <c r="N123" i="5"/>
  <c r="N31" i="5"/>
  <c r="N346" i="5"/>
  <c r="N324" i="5"/>
  <c r="N364" i="5"/>
  <c r="N185" i="5"/>
  <c r="N148" i="5"/>
  <c r="N394" i="5"/>
  <c r="N35" i="5"/>
  <c r="N326" i="5"/>
  <c r="N131" i="5"/>
  <c r="N241" i="5"/>
  <c r="N99" i="5"/>
  <c r="N297" i="5"/>
  <c r="N266" i="5"/>
  <c r="N244" i="5"/>
  <c r="N108" i="5"/>
  <c r="N30" i="5"/>
  <c r="N350" i="5"/>
  <c r="N164" i="5"/>
  <c r="N413" i="5"/>
  <c r="N290" i="5"/>
  <c r="N118" i="5"/>
  <c r="N316" i="5"/>
  <c r="N356" i="5"/>
  <c r="N459" i="5"/>
  <c r="N418" i="5"/>
  <c r="N467" i="5"/>
  <c r="N309" i="5"/>
  <c r="N254" i="5"/>
  <c r="N317" i="5"/>
  <c r="N282" i="5"/>
  <c r="N224" i="5"/>
  <c r="N313" i="5"/>
  <c r="N109" i="5"/>
  <c r="N393" i="5"/>
  <c r="N199" i="5"/>
  <c r="N256" i="5"/>
  <c r="N188" i="5"/>
  <c r="N426" i="5"/>
  <c r="N27" i="5"/>
  <c r="N388" i="5"/>
  <c r="N262" i="5"/>
  <c r="N54" i="5"/>
  <c r="N286" i="5"/>
  <c r="N278" i="5"/>
  <c r="N114" i="5"/>
  <c r="N395" i="5"/>
  <c r="N308" i="5"/>
  <c r="N323" i="5"/>
  <c r="N74" i="5"/>
  <c r="N136" i="5"/>
  <c r="N120" i="5"/>
  <c r="N272" i="5"/>
  <c r="N283" i="5"/>
  <c r="N436" i="5"/>
  <c r="N293" i="5"/>
  <c r="N247" i="5"/>
  <c r="N294" i="5"/>
  <c r="N397" i="5"/>
  <c r="N367" i="5"/>
  <c r="N270" i="5"/>
  <c r="N217" i="5"/>
  <c r="N149" i="5"/>
  <c r="N403" i="5"/>
  <c r="N339" i="5"/>
  <c r="N400" i="5"/>
  <c r="N116" i="5"/>
  <c r="N89" i="5"/>
  <c r="N161" i="5"/>
  <c r="N80" i="5"/>
  <c r="N417" i="5"/>
  <c r="N129" i="5"/>
  <c r="N398" i="5"/>
  <c r="N322" i="5"/>
  <c r="N184" i="5"/>
  <c r="N374" i="5"/>
  <c r="N355" i="5"/>
  <c r="N243" i="5"/>
  <c r="N351" i="5"/>
  <c r="N372" i="5"/>
  <c r="N117" i="5"/>
  <c r="N63" i="5"/>
  <c r="N166" i="5"/>
  <c r="N84" i="5"/>
  <c r="N421" i="5"/>
  <c r="N66" i="5"/>
  <c r="N404" i="5"/>
  <c r="N255" i="5"/>
  <c r="N320" i="5"/>
  <c r="N91" i="5"/>
  <c r="N222" i="5"/>
  <c r="N59" i="5"/>
  <c r="N204" i="5"/>
  <c r="N137" i="5"/>
  <c r="N225" i="5"/>
  <c r="N370" i="5"/>
  <c r="N167" i="5"/>
  <c r="N112" i="5"/>
  <c r="N274" i="5"/>
  <c r="N381" i="5"/>
  <c r="N64" i="5"/>
  <c r="N466" i="5"/>
  <c r="N348" i="5"/>
  <c r="N378" i="5"/>
  <c r="N221" i="5"/>
  <c r="N69" i="5"/>
  <c r="N468" i="5"/>
  <c r="N329" i="5"/>
  <c r="N310" i="5"/>
  <c r="N55" i="5"/>
  <c r="N191" i="5"/>
  <c r="N215" i="5"/>
  <c r="N61" i="5"/>
  <c r="N347" i="5"/>
  <c r="N271" i="5"/>
  <c r="N200" i="5"/>
  <c r="N81" i="5"/>
  <c r="N456" i="5"/>
  <c r="N453" i="5"/>
  <c r="N302" i="5"/>
  <c r="N383" i="5"/>
  <c r="N233" i="5"/>
  <c r="N187" i="5"/>
  <c r="N101" i="5"/>
  <c r="N304" i="5"/>
  <c r="N441" i="5"/>
  <c r="N443" i="5"/>
  <c r="N360" i="5"/>
  <c r="N62" i="5"/>
  <c r="N106" i="5"/>
  <c r="N97" i="5"/>
  <c r="N207" i="5"/>
  <c r="N220" i="5"/>
  <c r="N36" i="5"/>
  <c r="N416" i="5"/>
  <c r="N411" i="5"/>
  <c r="N115" i="5"/>
  <c r="N259" i="5"/>
  <c r="N257" i="5"/>
  <c r="N44" i="5"/>
  <c r="N432" i="5"/>
  <c r="N289" i="5"/>
  <c r="N77" i="5"/>
  <c r="N396" i="5"/>
  <c r="N376" i="5"/>
  <c r="N158" i="5"/>
  <c r="N287" i="5"/>
  <c r="N428" i="5"/>
  <c r="E14" i="5"/>
  <c r="R9" i="5"/>
  <c r="R5" i="5"/>
  <c r="P19" i="5" l="1"/>
</calcChain>
</file>

<file path=xl/sharedStrings.xml><?xml version="1.0" encoding="utf-8"?>
<sst xmlns="http://schemas.openxmlformats.org/spreadsheetml/2006/main" count="702" uniqueCount="273">
  <si>
    <t>B</t>
    <phoneticPr fontId="1"/>
  </si>
  <si>
    <t>C</t>
    <phoneticPr fontId="1"/>
  </si>
  <si>
    <t>a</t>
    <phoneticPr fontId="1"/>
  </si>
  <si>
    <t>d</t>
    <phoneticPr fontId="1"/>
  </si>
  <si>
    <t>Rose function</t>
  </si>
  <si>
    <t>Rose function</t>
    <phoneticPr fontId="1"/>
  </si>
  <si>
    <t>input</t>
    <phoneticPr fontId="1"/>
  </si>
  <si>
    <t>output</t>
    <phoneticPr fontId="1"/>
  </si>
  <si>
    <t>re[A]</t>
    <phoneticPr fontId="1"/>
  </si>
  <si>
    <t>Eu(r)[eV]</t>
    <phoneticPr fontId="1"/>
  </si>
  <si>
    <t>a*</t>
    <phoneticPr fontId="1"/>
  </si>
  <si>
    <t>E0[eV/atom]</t>
    <phoneticPr fontId="1"/>
  </si>
  <si>
    <t>Eu(r)[eV/atom]</t>
    <phoneticPr fontId="1"/>
  </si>
  <si>
    <t>Z</t>
    <phoneticPr fontId="1"/>
  </si>
  <si>
    <t>Note: Z(FCC)=12, Z(HCP)=12, Z(BCC)=8</t>
  </si>
  <si>
    <t>Eu*(a*)</t>
    <phoneticPr fontId="1"/>
  </si>
  <si>
    <t>r [A]</t>
    <phoneticPr fontId="1"/>
  </si>
  <si>
    <t>Eu(r) [eV/atom]</t>
    <phoneticPr fontId="1"/>
  </si>
  <si>
    <t>Eu(r) [eV]</t>
    <phoneticPr fontId="1"/>
  </si>
  <si>
    <t>References: https://doi.org/10.1103/PhysRevB.29.2963 , https://doi.org/10.1103/PhysRevB.62.8564, and https://doi.org/10.1103/PhysRevB.64.184102</t>
    <phoneticPr fontId="1"/>
  </si>
  <si>
    <t>V0[A^3/atom]</t>
    <phoneticPr fontId="1"/>
  </si>
  <si>
    <t>Note: Material project: Table (correct) [eV] -&gt; [eV/atom] (cohesive energy), [A^3] -&gt; [A^3/atom] (=omega=atomic volume)</t>
    <phoneticPr fontId="1"/>
  </si>
  <si>
    <t>TB-SMA</t>
    <phoneticPr fontId="1"/>
  </si>
  <si>
    <t>p</t>
    <phoneticPr fontId="1"/>
  </si>
  <si>
    <t>q</t>
    <phoneticPr fontId="1"/>
  </si>
  <si>
    <t>R0</t>
    <phoneticPr fontId="1"/>
  </si>
  <si>
    <t>E(TB-SMA)[eV]</t>
    <phoneticPr fontId="1"/>
  </si>
  <si>
    <t>A[eV]</t>
    <phoneticPr fontId="1"/>
  </si>
  <si>
    <t>xi[eV]</t>
    <phoneticPr fontId="1"/>
  </si>
  <si>
    <t>pair_style smatb # R0(A)   p       q     A(eV)   xi(eV)  Rcs(A)   Rc(A)</t>
  </si>
  <si>
    <t>pair_coeff 1 1</t>
  </si>
  <si>
    <t>Lammps, metal units</t>
    <phoneticPr fontId="1"/>
  </si>
  <si>
    <t>Natom</t>
    <phoneticPr fontId="1"/>
  </si>
  <si>
    <t>Note: (FCC)=4, (HCP)=2, (BCC)=2</t>
    <phoneticPr fontId="1"/>
  </si>
  <si>
    <t>Note: R0 = re</t>
    <phoneticPr fontId="1"/>
  </si>
  <si>
    <t>factor</t>
    <phoneticPr fontId="1"/>
  </si>
  <si>
    <t>Lattice const.[A]</t>
    <phoneticPr fontId="1"/>
  </si>
  <si>
    <t>a0 (FCC or BCC)</t>
    <phoneticPr fontId="1"/>
  </si>
  <si>
    <t>a0 (ideal HCP)</t>
    <phoneticPr fontId="1"/>
  </si>
  <si>
    <t>&lt;- re=a0/factor. i.e., FCC:a0/sqrt(2), BCC:a0/1, ideal HCP:a0(FCC or BCC)*/sqrt(3)*(4/3)^(1/3)</t>
    <phoneticPr fontId="1"/>
  </si>
  <si>
    <t>E(fit)</t>
    <phoneticPr fontId="1"/>
  </si>
  <si>
    <t>Error</t>
    <phoneticPr fontId="1"/>
  </si>
  <si>
    <t>fit</t>
    <phoneticPr fontId="1"/>
  </si>
  <si>
    <t>fit (output)</t>
    <phoneticPr fontId="1"/>
  </si>
  <si>
    <t>Total error</t>
    <phoneticPr fontId="1"/>
  </si>
  <si>
    <t>1. File tab -&gt; Options -&gt; Add-ins -&gt; Solver Add-ins -&gt; [Excel Add-ins] Go... -&gt; [check] Solver Add-in -&gt; OK</t>
    <phoneticPr fontId="1"/>
  </si>
  <si>
    <t>2. Data tab -&gt; Solver -&gt; Set Object: [$O$19] -&gt; To: [check] Min -&gt; By Changing Variable Cells: [$O$4:$O$7] -&gt; Solve</t>
    <phoneticPr fontId="1"/>
  </si>
  <si>
    <t>Usage</t>
    <phoneticPr fontId="1"/>
  </si>
  <si>
    <t>weight</t>
    <phoneticPr fontId="1"/>
  </si>
  <si>
    <t>Note: It is necessary to increase the constraints, chainging weight or include other structures to fit the required range.</t>
    <phoneticPr fontId="1"/>
  </si>
  <si>
    <t>re -&gt;</t>
    <phoneticPr fontId="1"/>
  </si>
  <si>
    <t>&lt;- re position</t>
    <phoneticPr fontId="1"/>
  </si>
  <si>
    <t>FCC</t>
    <phoneticPr fontId="1"/>
  </si>
  <si>
    <t>&lt;-fit</t>
    <phoneticPr fontId="1"/>
  </si>
  <si>
    <t>1. r = re, as = 0: Z*A - sqrt(Z)*xi = -Ec</t>
    <phoneticPr fontId="1"/>
  </si>
  <si>
    <t>(for A)</t>
    <phoneticPr fontId="1"/>
  </si>
  <si>
    <t>Note: Because the Schrödinger equation is a second-order partial differential equation, it is sometimes thought that there may have been a basis for obtaining a universal curve as a universal solution.</t>
    <phoneticPr fontId="1"/>
  </si>
  <si>
    <t>(for p/q)</t>
    <phoneticPr fontId="1"/>
  </si>
  <si>
    <t>Constraints for fit</t>
    <phoneticPr fontId="1"/>
  </si>
  <si>
    <t>2. 3rd derivative and d=0.05 at re: p/q = 2.95</t>
    <phoneticPr fontId="1"/>
  </si>
  <si>
    <t>check (xi/A)/(p/q)</t>
    <phoneticPr fontId="1"/>
  </si>
  <si>
    <t>vs. sqrt(Z) =</t>
    <phoneticPr fontId="1"/>
  </si>
  <si>
    <t>Differene =</t>
    <phoneticPr fontId="1"/>
  </si>
  <si>
    <t>input (Ref)</t>
    <phoneticPr fontId="1"/>
  </si>
  <si>
    <t>A</t>
    <phoneticPr fontId="1"/>
  </si>
  <si>
    <t>xi</t>
    <phoneticPr fontId="1"/>
  </si>
  <si>
    <t>Rosato et al.,</t>
    <phoneticPr fontId="1"/>
  </si>
  <si>
    <t>(for xi)</t>
    <phoneticPr fontId="1"/>
  </si>
  <si>
    <t>3. 1st derivative and r = re: xi = p/(p-q) * Ec/sqrt(Z)</t>
    <phoneticPr fontId="1"/>
  </si>
  <si>
    <t>Note</t>
    <phoneticPr fontId="1"/>
  </si>
  <si>
    <t>TB-SMA only</t>
    <phoneticPr fontId="1"/>
  </si>
  <si>
    <t>universal curve (Rose function: d=0.05) + TB-SMA</t>
    <phoneticPr fontId="1"/>
  </si>
  <si>
    <t>check</t>
    <phoneticPr fontId="1"/>
  </si>
  <si>
    <t>p/q</t>
    <phoneticPr fontId="1"/>
  </si>
  <si>
    <t>Table X. d value vs. (p/q) for Rose function</t>
    <phoneticPr fontId="1"/>
  </si>
  <si>
    <t>&lt;- Closer to zero is better!!!</t>
    <phoneticPr fontId="1"/>
  </si>
  <si>
    <t>Note: The existence of a minimum for Eb requires p &gt; q.</t>
    <phoneticPr fontId="1"/>
  </si>
  <si>
    <t>&lt;- Si</t>
    <phoneticPr fontId="1"/>
  </si>
  <si>
    <t>&lt;- Cu</t>
    <phoneticPr fontId="1"/>
  </si>
  <si>
    <t>&lt;- Al,Fe,Ni,Pd,Pt,In,Cu,Ag,Au</t>
    <phoneticPr fontId="1"/>
  </si>
  <si>
    <t>MEAM</t>
    <phoneticPr fontId="1"/>
  </si>
  <si>
    <t>Abell</t>
    <phoneticPr fontId="1"/>
  </si>
  <si>
    <t>&lt;-C</t>
    <phoneticPr fontId="1"/>
  </si>
  <si>
    <t>&lt;- Si, Ge</t>
    <phoneticPr fontId="1"/>
  </si>
  <si>
    <t>&lt;- H</t>
    <phoneticPr fontId="1"/>
  </si>
  <si>
    <t>&lt;- Li</t>
    <phoneticPr fontId="1"/>
  </si>
  <si>
    <t>&lt;- K</t>
    <phoneticPr fontId="1"/>
  </si>
  <si>
    <t>&lt;- Na, K, Cs, Al</t>
    <phoneticPr fontId="1"/>
  </si>
  <si>
    <t>&lt;- Ag</t>
    <phoneticPr fontId="1"/>
  </si>
  <si>
    <t>&lt;- Au</t>
    <phoneticPr fontId="1"/>
  </si>
  <si>
    <t>FERNANDEZ</t>
  </si>
  <si>
    <t>&lt;- Li,Na,Al,K,Ca,Ti,V,Fe,Co,Ni,Cu,Zn,Nb,Mo,Pd,Ag,Ta,Re,Ir,Pt,Au,Pb,Th</t>
    <phoneticPr fontId="1"/>
  </si>
  <si>
    <t>Li</t>
    <phoneticPr fontId="1"/>
  </si>
  <si>
    <t>&lt;- Al</t>
    <phoneticPr fontId="1"/>
  </si>
  <si>
    <t>&lt;- Cd</t>
    <phoneticPr fontId="1"/>
  </si>
  <si>
    <t>&lt;- In</t>
    <phoneticPr fontId="1"/>
  </si>
  <si>
    <t>&lt;- Li, Na</t>
    <phoneticPr fontId="1"/>
  </si>
  <si>
    <t>&lt;- Nd</t>
    <phoneticPr fontId="1"/>
  </si>
  <si>
    <t>&lt;- Ni</t>
    <phoneticPr fontId="1"/>
  </si>
  <si>
    <t>&lt;- K, Pb</t>
    <phoneticPr fontId="1"/>
  </si>
  <si>
    <t>&lt;- Pt</t>
    <phoneticPr fontId="1"/>
  </si>
  <si>
    <t>&lt;- Rb</t>
    <phoneticPr fontId="1"/>
  </si>
  <si>
    <t>&lt;- Rh</t>
    <phoneticPr fontId="1"/>
  </si>
  <si>
    <t>&lt;- Th</t>
    <phoneticPr fontId="1"/>
  </si>
  <si>
    <t>&lt;- Ag, Hf, Tl, Yb, Zn</t>
    <phoneticPr fontId="1"/>
  </si>
  <si>
    <t>delta (=d)</t>
    <phoneticPr fontId="1"/>
  </si>
  <si>
    <t>Rose (Table 1)</t>
    <phoneticPr fontId="1"/>
  </si>
  <si>
    <t>1st Line</t>
    <phoneticPr fontId="1"/>
  </si>
  <si>
    <t>2nd Line</t>
    <phoneticPr fontId="1"/>
  </si>
  <si>
    <t>l[A]</t>
    <phoneticPr fontId="1"/>
  </si>
  <si>
    <t>rwse[A]</t>
    <phoneticPr fontId="1"/>
  </si>
  <si>
    <t>3l(B'-1)rwse</t>
    <phoneticPr fontId="1"/>
  </si>
  <si>
    <t>Cu</t>
    <phoneticPr fontId="1"/>
  </si>
  <si>
    <t>Test</t>
    <phoneticPr fontId="1"/>
  </si>
  <si>
    <t>&lt;- The paper is missing the division symbol "/" before rwse.</t>
    <phoneticPr fontId="1"/>
  </si>
  <si>
    <t>factor, f</t>
    <phoneticPr fontId="1"/>
  </si>
  <si>
    <t>f*B(V0)'=</t>
    <phoneticPr fontId="1"/>
  </si>
  <si>
    <t>#</t>
    <phoneticPr fontId="1"/>
  </si>
  <si>
    <t>Note: 2=&lt; p/q &lt;= 5, (closed packing: p/q &gt;= 2.7)</t>
    <phoneticPr fontId="1"/>
  </si>
  <si>
    <t>Ag</t>
    <phoneticPr fontId="1"/>
  </si>
  <si>
    <t>Element</t>
    <phoneticPr fontId="1"/>
  </si>
  <si>
    <t>l [A]</t>
    <phoneticPr fontId="1"/>
  </si>
  <si>
    <t>rwse [A]</t>
    <phoneticPr fontId="1"/>
  </si>
  <si>
    <t>Be</t>
    <phoneticPr fontId="1"/>
  </si>
  <si>
    <t>Na</t>
    <phoneticPr fontId="1"/>
  </si>
  <si>
    <t>Mg</t>
    <phoneticPr fontId="1"/>
  </si>
  <si>
    <t>Al</t>
    <phoneticPr fontId="1"/>
  </si>
  <si>
    <t>Si</t>
    <phoneticPr fontId="1"/>
  </si>
  <si>
    <t>K</t>
    <phoneticPr fontId="1"/>
  </si>
  <si>
    <t>Ca</t>
    <phoneticPr fontId="1"/>
  </si>
  <si>
    <t>Ti</t>
    <phoneticPr fontId="1"/>
  </si>
  <si>
    <t>V</t>
    <phoneticPr fontId="1"/>
  </si>
  <si>
    <t>Cr</t>
    <phoneticPr fontId="1"/>
  </si>
  <si>
    <t>Fe</t>
    <phoneticPr fontId="1"/>
  </si>
  <si>
    <t>Co</t>
    <phoneticPr fontId="1"/>
  </si>
  <si>
    <t>Ni</t>
    <phoneticPr fontId="1"/>
  </si>
  <si>
    <t>Zn</t>
    <phoneticPr fontId="1"/>
  </si>
  <si>
    <t>Ge</t>
    <phoneticPr fontId="1"/>
  </si>
  <si>
    <t>Rb</t>
    <phoneticPr fontId="1"/>
  </si>
  <si>
    <t>Y</t>
    <phoneticPr fontId="1"/>
  </si>
  <si>
    <t>Zr</t>
    <phoneticPr fontId="1"/>
  </si>
  <si>
    <t>Nb</t>
    <phoneticPr fontId="1"/>
  </si>
  <si>
    <t>Mo</t>
    <phoneticPr fontId="1"/>
  </si>
  <si>
    <t>Ru</t>
    <phoneticPr fontId="1"/>
  </si>
  <si>
    <t>Pd</t>
    <phoneticPr fontId="1"/>
  </si>
  <si>
    <t>Cd</t>
    <phoneticPr fontId="1"/>
  </si>
  <si>
    <t>In</t>
    <phoneticPr fontId="1"/>
  </si>
  <si>
    <t>Cs</t>
    <phoneticPr fontId="1"/>
  </si>
  <si>
    <t>Ba</t>
    <phoneticPr fontId="1"/>
  </si>
  <si>
    <t>Ce</t>
    <phoneticPr fontId="1"/>
  </si>
  <si>
    <t>Eu</t>
    <phoneticPr fontId="1"/>
  </si>
  <si>
    <t>Gd</t>
    <phoneticPr fontId="1"/>
  </si>
  <si>
    <t>Dy</t>
    <phoneticPr fontId="1"/>
  </si>
  <si>
    <t>Er</t>
    <phoneticPr fontId="1"/>
  </si>
  <si>
    <t>Yb</t>
    <phoneticPr fontId="1"/>
  </si>
  <si>
    <t>Hf</t>
    <phoneticPr fontId="1"/>
  </si>
  <si>
    <t>Ta</t>
    <phoneticPr fontId="1"/>
  </si>
  <si>
    <t>W</t>
    <phoneticPr fontId="1"/>
  </si>
  <si>
    <t>Re</t>
    <phoneticPr fontId="1"/>
  </si>
  <si>
    <t>Ir</t>
    <phoneticPr fontId="1"/>
  </si>
  <si>
    <t>Pt</t>
    <phoneticPr fontId="1"/>
  </si>
  <si>
    <t>Au</t>
    <phoneticPr fontId="1"/>
  </si>
  <si>
    <t>Tl</t>
    <phoneticPr fontId="1"/>
  </si>
  <si>
    <t>Pb</t>
    <phoneticPr fontId="1"/>
  </si>
  <si>
    <t>Th</t>
    <phoneticPr fontId="1"/>
  </si>
  <si>
    <t>B(V0)'</t>
    <phoneticPr fontId="1"/>
  </si>
  <si>
    <t>Rh</t>
    <phoneticPr fontId="1"/>
  </si>
  <si>
    <t>Nd</t>
    <phoneticPr fontId="1"/>
  </si>
  <si>
    <t>Bi</t>
    <phoneticPr fontId="1"/>
  </si>
  <si>
    <t>S=p/q</t>
    <phoneticPr fontId="1"/>
  </si>
  <si>
    <t>Rose</t>
    <phoneticPr fontId="1"/>
  </si>
  <si>
    <t>Note: A 5% uncertainty (B(V0)') in this quantity gives a 30% uncertainty in S.</t>
    <phoneticPr fontId="1"/>
  </si>
  <si>
    <t>VASP</t>
    <phoneticPr fontId="1"/>
  </si>
  <si>
    <t>type</t>
    <phoneticPr fontId="1"/>
  </si>
  <si>
    <t>B</t>
    <phoneticPr fontId="1"/>
  </si>
  <si>
    <t>HCP</t>
    <phoneticPr fontId="1"/>
  </si>
  <si>
    <t>FCC</t>
    <phoneticPr fontId="1"/>
  </si>
  <si>
    <t>BCC</t>
    <phoneticPr fontId="1"/>
  </si>
  <si>
    <t>E0[eV]</t>
    <phoneticPr fontId="1"/>
  </si>
  <si>
    <t>V0[A^3]</t>
    <phoneticPr fontId="1"/>
  </si>
  <si>
    <t>Diamond</t>
    <phoneticPr fontId="1"/>
  </si>
  <si>
    <t>hexagonal</t>
    <phoneticPr fontId="1"/>
  </si>
  <si>
    <t>murnaghan</t>
    <phoneticPr fontId="1"/>
  </si>
  <si>
    <t>tait</t>
    <phoneticPr fontId="1"/>
  </si>
  <si>
    <t>brich_lagrange</t>
    <phoneticPr fontId="1"/>
  </si>
  <si>
    <t>d=0.05</t>
    <phoneticPr fontId="1"/>
  </si>
  <si>
    <t>S=p/q</t>
  </si>
  <si>
    <t>S=p/q</t>
    <phoneticPr fontId="1"/>
  </si>
  <si>
    <t>C=B(V0)'</t>
    <phoneticPr fontId="1"/>
  </si>
  <si>
    <t>tait or murnaghan (e.g., material project)</t>
    <phoneticPr fontId="1"/>
  </si>
  <si>
    <t>d</t>
    <phoneticPr fontId="1"/>
  </si>
  <si>
    <t>&lt;- No user input is required here.</t>
    <phoneticPr fontId="1"/>
  </si>
  <si>
    <t>BCC</t>
    <phoneticPr fontId="1"/>
  </si>
  <si>
    <t>H</t>
    <phoneticPr fontId="1"/>
  </si>
  <si>
    <t>B</t>
    <phoneticPr fontId="1"/>
  </si>
  <si>
    <t>Sc</t>
    <phoneticPr fontId="1"/>
  </si>
  <si>
    <t>trigonal(R-3m,166)</t>
  </si>
  <si>
    <t>trigonal(R-3m,166)</t>
    <phoneticPr fontId="1"/>
  </si>
  <si>
    <t>trigonal(R-3c,167)</t>
    <phoneticPr fontId="1"/>
  </si>
  <si>
    <t>N</t>
    <phoneticPr fontId="1"/>
  </si>
  <si>
    <t>HCP</t>
    <phoneticPr fontId="1"/>
  </si>
  <si>
    <t>Mn</t>
    <phoneticPr fontId="1"/>
  </si>
  <si>
    <t>cubic(I-43m, 217)</t>
    <phoneticPr fontId="1"/>
  </si>
  <si>
    <t>Ga</t>
    <phoneticPr fontId="1"/>
  </si>
  <si>
    <t>orthorhombic(Cmce,64)</t>
    <phoneticPr fontId="1"/>
  </si>
  <si>
    <t>Sr</t>
    <phoneticPr fontId="1"/>
  </si>
  <si>
    <t>FCC</t>
    <phoneticPr fontId="1"/>
  </si>
  <si>
    <t>Tc</t>
    <phoneticPr fontId="1"/>
  </si>
  <si>
    <t>Sn</t>
    <phoneticPr fontId="1"/>
  </si>
  <si>
    <t>Diamond</t>
    <phoneticPr fontId="1"/>
  </si>
  <si>
    <t>Sb</t>
    <phoneticPr fontId="1"/>
  </si>
  <si>
    <t>La</t>
    <phoneticPr fontId="1"/>
  </si>
  <si>
    <t>Pr</t>
    <phoneticPr fontId="1"/>
  </si>
  <si>
    <t>Pm</t>
    <phoneticPr fontId="1"/>
  </si>
  <si>
    <t>Sm</t>
    <phoneticPr fontId="1"/>
  </si>
  <si>
    <t>Tb</t>
    <phoneticPr fontId="1"/>
  </si>
  <si>
    <t>Ho</t>
    <phoneticPr fontId="1"/>
  </si>
  <si>
    <t>Lu</t>
    <phoneticPr fontId="1"/>
  </si>
  <si>
    <t>Os</t>
    <phoneticPr fontId="1"/>
  </si>
  <si>
    <t>Ac</t>
    <phoneticPr fontId="1"/>
  </si>
  <si>
    <t>hexagonal</t>
    <phoneticPr fontId="1"/>
  </si>
  <si>
    <t>Pa</t>
    <phoneticPr fontId="1"/>
  </si>
  <si>
    <t>U</t>
    <phoneticPr fontId="1"/>
  </si>
  <si>
    <t>orthorhombic(Cmcm, 63)</t>
    <phoneticPr fontId="1"/>
  </si>
  <si>
    <t>Np</t>
    <phoneticPr fontId="1"/>
  </si>
  <si>
    <t>orthorhombic(Pnma,62)</t>
    <phoneticPr fontId="1"/>
  </si>
  <si>
    <t>O</t>
    <phoneticPr fontId="1"/>
  </si>
  <si>
    <t>monoclinic(C2/m, 12)</t>
    <phoneticPr fontId="1"/>
  </si>
  <si>
    <t>F</t>
    <phoneticPr fontId="1"/>
  </si>
  <si>
    <t>cubic(Pm-3m, 223)</t>
    <phoneticPr fontId="1"/>
  </si>
  <si>
    <t>P</t>
    <phoneticPr fontId="1"/>
  </si>
  <si>
    <t>monoclinic(P2/c, 13)</t>
    <phoneticPr fontId="1"/>
  </si>
  <si>
    <t>S</t>
    <phoneticPr fontId="1"/>
  </si>
  <si>
    <t>Cl</t>
    <phoneticPr fontId="1"/>
  </si>
  <si>
    <t>C</t>
    <phoneticPr fontId="1"/>
  </si>
  <si>
    <t>orthorhombic(Cmme, 67)</t>
    <phoneticPr fontId="1"/>
  </si>
  <si>
    <t>As</t>
    <phoneticPr fontId="1"/>
  </si>
  <si>
    <t>Se</t>
    <phoneticPr fontId="1"/>
  </si>
  <si>
    <t>trigonal(P3121, 152)</t>
    <phoneticPr fontId="1"/>
  </si>
  <si>
    <t>Br</t>
    <phoneticPr fontId="1"/>
  </si>
  <si>
    <t>Te</t>
    <phoneticPr fontId="1"/>
  </si>
  <si>
    <t>I</t>
    <phoneticPr fontId="1"/>
  </si>
  <si>
    <t>re(HCP) (No hexagonal)</t>
    <phoneticPr fontId="1"/>
  </si>
  <si>
    <t>Pu</t>
    <phoneticPr fontId="1"/>
  </si>
  <si>
    <t>Tm</t>
    <phoneticPr fontId="1"/>
  </si>
  <si>
    <t>&lt;-dummy</t>
    <phoneticPr fontId="1"/>
  </si>
  <si>
    <t>From other sources: B(of Fe80B20), C, N(Fe-N), O(SrFe12O19, 0.95:oxy-MoS), S(MoS), Sc, Mn, Sr,Tc, Rh, La series (https://chempedia.info/page/098178089030058162061165191176251005226119211067/)</t>
    <phoneticPr fontId="1"/>
  </si>
  <si>
    <t>3l(B'-1)/rwse</t>
    <phoneticPr fontId="1"/>
  </si>
  <si>
    <t>3l(B'-1)/rwse</t>
    <phoneticPr fontId="1"/>
  </si>
  <si>
    <t>&lt;- dummy</t>
    <phoneticPr fontId="1"/>
  </si>
  <si>
    <t>&lt;- FCC:sqrt(2), BCC:2/sqrt(3), ideal HCP:sqrt(3)/(4/3)^(1/3)</t>
    <phoneticPr fontId="1"/>
  </si>
  <si>
    <t>pair_coeff 1 1</t>
    <phoneticPr fontId="1"/>
  </si>
  <si>
    <t>c/a</t>
    <phoneticPr fontId="1"/>
  </si>
  <si>
    <t>Note: ideal c/a = 2*sqrt(2)/sqrt(3) = 1.6333</t>
    <phoneticPr fontId="1"/>
  </si>
  <si>
    <t>Note: Volume=a^3*(c/a)*sqrt(3)/2</t>
    <phoneticPr fontId="1"/>
  </si>
  <si>
    <t>a</t>
    <phoneticPr fontId="1"/>
  </si>
  <si>
    <t>c</t>
    <phoneticPr fontId="1"/>
  </si>
  <si>
    <t>Volume</t>
    <phoneticPr fontId="1"/>
  </si>
  <si>
    <t>input</t>
    <phoneticPr fontId="1"/>
  </si>
  <si>
    <t>cif file</t>
    <phoneticPr fontId="1"/>
  </si>
  <si>
    <t>d-d</t>
    <phoneticPr fontId="1"/>
  </si>
  <si>
    <t>output</t>
    <phoneticPr fontId="1"/>
  </si>
  <si>
    <t>Data</t>
    <phoneticPr fontId="1"/>
  </si>
  <si>
    <t>p/q</t>
    <phoneticPr fontId="1"/>
  </si>
  <si>
    <t>d</t>
    <phoneticPr fontId="1"/>
  </si>
  <si>
    <t>d-d(5NN)</t>
    <phoneticPr fontId="1"/>
  </si>
  <si>
    <t>&lt;-Not use</t>
  </si>
  <si>
    <t>&lt;-Not use</t>
    <phoneticPr fontId="1"/>
  </si>
  <si>
    <t>pair_style smatb # R0(A)   p       q     A(eV)   xi(eV)  Rcs(A)   Rc(A): 5NN</t>
    <phoneticPr fontId="1"/>
  </si>
  <si>
    <t>r&gt;= rp(for p/q)</t>
    <phoneticPr fontId="1"/>
  </si>
  <si>
    <t>Note: If it is larger than this, the effect of p/q (&gt;=2) will occur.</t>
    <phoneticPr fontId="1"/>
  </si>
  <si>
    <t xml:space="preserve"> -&gt;</t>
    <phoneticPr fontId="1"/>
  </si>
  <si>
    <t>&lt;-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</si>
</sst>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0.0000"/>
    <numFmt numFmtId="177" formatCode="0.000"/>
    <numFmt numFmtId="178" formatCode="0.0000E+00"/>
    <numFmt numFmtId="179" formatCode="0.0"/>
    <numFmt numFmtId="180" formatCode="0.E+00"/>
    <numFmt numFmtId="181" formatCode="0.00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111111"/>
      <name val="Courier New"/>
      <family val="3"/>
    </font>
    <font>
      <sz val="9"/>
      <color rgb="FF000000"/>
      <name val="Arial"/>
      <family val="2"/>
    </font>
    <font>
      <sz val="11"/>
      <color rgb="FF000000"/>
      <name val="游ゴシック Light"/>
      <family val="3"/>
      <charset val="128"/>
      <scheme val="major"/>
    </font>
    <font>
      <sz val="11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176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2" fontId="0" fillId="0" borderId="0" xfId="0" applyNumberFormat="1">
      <alignment vertical="center"/>
    </xf>
    <xf numFmtId="17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4" borderId="1" xfId="0" applyFill="1" applyBorder="1">
      <alignment vertical="center"/>
    </xf>
    <xf numFmtId="180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7" borderId="1" xfId="0" applyFill="1" applyBorder="1">
      <alignment vertical="center"/>
    </xf>
    <xf numFmtId="0" fontId="0" fillId="8" borderId="1" xfId="0" applyFill="1" applyBorder="1">
      <alignment vertical="center"/>
    </xf>
    <xf numFmtId="181" fontId="0" fillId="0" borderId="1" xfId="0" applyNumberFormat="1" applyBorder="1">
      <alignment vertical="center"/>
    </xf>
    <xf numFmtId="2" fontId="0" fillId="0" borderId="1" xfId="0" applyNumberFormat="1" applyBorder="1">
      <alignment vertical="center"/>
    </xf>
    <xf numFmtId="0" fontId="0" fillId="9" borderId="1" xfId="0" applyFill="1" applyBorder="1">
      <alignment vertical="center"/>
    </xf>
    <xf numFmtId="0" fontId="0" fillId="10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76" fontId="0" fillId="0" borderId="9" xfId="0" applyNumberFormat="1" applyBorder="1">
      <alignment vertical="center"/>
    </xf>
    <xf numFmtId="179" fontId="0" fillId="0" borderId="9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3" borderId="3" xfId="0" applyFill="1" applyBorder="1">
      <alignment vertical="center"/>
    </xf>
    <xf numFmtId="0" fontId="0" fillId="0" borderId="3" xfId="0" applyBorder="1">
      <alignment vertical="center"/>
    </xf>
    <xf numFmtId="0" fontId="0" fillId="11" borderId="1" xfId="0" applyFill="1" applyBorder="1">
      <alignment vertical="center"/>
    </xf>
    <xf numFmtId="2" fontId="0" fillId="2" borderId="1" xfId="0" applyNumberFormat="1" applyFill="1" applyBorder="1">
      <alignment vertical="center"/>
    </xf>
    <xf numFmtId="2" fontId="0" fillId="11" borderId="1" xfId="0" applyNumberFormat="1" applyFill="1" applyBorder="1">
      <alignment vertical="center"/>
    </xf>
    <xf numFmtId="2" fontId="0" fillId="4" borderId="1" xfId="0" applyNumberFormat="1" applyFill="1" applyBorder="1">
      <alignment vertical="center"/>
    </xf>
    <xf numFmtId="0" fontId="3" fillId="0" borderId="0" xfId="0" applyFont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177" fontId="0" fillId="0" borderId="6" xfId="0" applyNumberFormat="1" applyBorder="1">
      <alignment vertical="center"/>
    </xf>
    <xf numFmtId="177" fontId="0" fillId="0" borderId="0" xfId="0" applyNumberFormat="1">
      <alignment vertical="center"/>
    </xf>
    <xf numFmtId="177" fontId="0" fillId="0" borderId="7" xfId="0" applyNumberFormat="1" applyBorder="1">
      <alignment vertical="center"/>
    </xf>
    <xf numFmtId="0" fontId="3" fillId="10" borderId="1" xfId="0" applyFont="1" applyFill="1" applyBorder="1">
      <alignment vertical="center"/>
    </xf>
    <xf numFmtId="177" fontId="0" fillId="10" borderId="1" xfId="0" applyNumberFormat="1" applyFill="1" applyBorder="1">
      <alignment vertical="center"/>
    </xf>
    <xf numFmtId="0" fontId="0" fillId="12" borderId="1" xfId="0" applyFill="1" applyBorder="1">
      <alignment vertical="center"/>
    </xf>
    <xf numFmtId="0" fontId="3" fillId="12" borderId="1" xfId="0" applyFont="1" applyFill="1" applyBorder="1">
      <alignment vertical="center"/>
    </xf>
    <xf numFmtId="177" fontId="0" fillId="12" borderId="1" xfId="0" applyNumberFormat="1" applyFill="1" applyBorder="1">
      <alignment vertical="center"/>
    </xf>
    <xf numFmtId="0" fontId="4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3" borderId="0" xfId="0" applyFill="1">
      <alignment vertical="center"/>
    </xf>
    <xf numFmtId="2" fontId="0" fillId="3" borderId="0" xfId="0" applyNumberFormat="1" applyFill="1">
      <alignment vertical="center"/>
    </xf>
    <xf numFmtId="178" fontId="0" fillId="3" borderId="0" xfId="0" applyNumberFormat="1" applyFill="1">
      <alignment vertical="center"/>
    </xf>
    <xf numFmtId="176" fontId="0" fillId="3" borderId="0" xfId="0" applyNumberFormat="1" applyFill="1">
      <alignment vertical="center"/>
    </xf>
    <xf numFmtId="180" fontId="0" fillId="3" borderId="0" xfId="0" applyNumberFormat="1" applyFill="1">
      <alignment vertical="center"/>
    </xf>
    <xf numFmtId="0" fontId="0" fillId="3" borderId="11" xfId="0" applyFill="1" applyBorder="1">
      <alignment vertical="center"/>
    </xf>
    <xf numFmtId="2" fontId="0" fillId="3" borderId="12" xfId="0" applyNumberFormat="1" applyFill="1" applyBorder="1">
      <alignment vertical="center"/>
    </xf>
    <xf numFmtId="178" fontId="0" fillId="3" borderId="12" xfId="0" applyNumberFormat="1" applyFill="1" applyBorder="1">
      <alignment vertical="center"/>
    </xf>
    <xf numFmtId="0" fontId="0" fillId="3" borderId="12" xfId="0" applyFill="1" applyBorder="1">
      <alignment vertical="center"/>
    </xf>
    <xf numFmtId="176" fontId="0" fillId="3" borderId="12" xfId="0" applyNumberFormat="1" applyFill="1" applyBorder="1">
      <alignment vertical="center"/>
    </xf>
    <xf numFmtId="180" fontId="0" fillId="3" borderId="12" xfId="0" applyNumberFormat="1" applyFill="1" applyBorder="1">
      <alignment vertical="center"/>
    </xf>
    <xf numFmtId="0" fontId="0" fillId="3" borderId="13" xfId="0" applyFill="1" applyBorder="1">
      <alignment vertical="center"/>
    </xf>
    <xf numFmtId="0" fontId="0" fillId="13" borderId="1" xfId="0" applyFill="1" applyBorder="1">
      <alignment vertical="center"/>
    </xf>
    <xf numFmtId="0" fontId="0" fillId="14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fit_5NN_FCC!$D$19:$D$469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fit_5NN_FCC!$E$19:$E$469</c:f>
              <c:numCache>
                <c:formatCode>0.0000E+00</c:formatCode>
                <c:ptCount val="451"/>
                <c:pt idx="0">
                  <c:v>0.13581392884072704</c:v>
                </c:pt>
                <c:pt idx="1">
                  <c:v>7.2006714618071385E-2</c:v>
                </c:pt>
                <c:pt idx="2">
                  <c:v>1.0980092915866714E-2</c:v>
                </c:pt>
                <c:pt idx="3">
                  <c:v>-4.736325341119537E-2</c:v>
                </c:pt>
                <c:pt idx="4">
                  <c:v>-0.10311751426641502</c:v>
                </c:pt>
                <c:pt idx="5">
                  <c:v>-0.15637384760533948</c:v>
                </c:pt>
                <c:pt idx="6">
                  <c:v>-0.20722047194443025</c:v>
                </c:pt>
                <c:pt idx="7">
                  <c:v>-0.25574275616275421</c:v>
                </c:pt>
                <c:pt idx="8">
                  <c:v>-0.30202330667314847</c:v>
                </c:pt>
                <c:pt idx="9">
                  <c:v>-0.34614205203722115</c:v>
                </c:pt>
                <c:pt idx="10">
                  <c:v>-0.38817632509651051</c:v>
                </c:pt>
                <c:pt idx="11">
                  <c:v>-0.42820094269014086</c:v>
                </c:pt>
                <c:pt idx="12">
                  <c:v>-0.46628828302738023</c:v>
                </c:pt>
                <c:pt idx="13">
                  <c:v>-0.50250836078163197</c:v>
                </c:pt>
                <c:pt idx="14">
                  <c:v>-0.53692889997055659</c:v>
                </c:pt>
                <c:pt idx="15">
                  <c:v>-0.56961540468524285</c:v>
                </c:pt>
                <c:pt idx="16">
                  <c:v>-0.60063122772961575</c:v>
                </c:pt>
                <c:pt idx="17">
                  <c:v>-0.63003763722958273</c:v>
                </c:pt>
                <c:pt idx="18">
                  <c:v>-0.65789388126977233</c:v>
                </c:pt>
                <c:pt idx="19">
                  <c:v>-0.68425725061413678</c:v>
                </c:pt>
                <c:pt idx="20">
                  <c:v>-0.70918313956511936</c:v>
                </c:pt>
                <c:pt idx="21">
                  <c:v>-0.73272510501458665</c:v>
                </c:pt>
                <c:pt idx="22">
                  <c:v>-0.75493492373825066</c:v>
                </c:pt>
                <c:pt idx="23">
                  <c:v>-0.77586264798387294</c:v>
                </c:pt>
                <c:pt idx="24">
                  <c:v>-0.79555665940214992</c:v>
                </c:pt>
                <c:pt idx="25">
                  <c:v>-0.81406372136782268</c:v>
                </c:pt>
                <c:pt idx="26">
                  <c:v>-0.83142902973723687</c:v>
                </c:pt>
                <c:pt idx="27">
                  <c:v>-0.84769626208728976</c:v>
                </c:pt>
                <c:pt idx="28">
                  <c:v>-0.86290762547945954</c:v>
                </c:pt>
                <c:pt idx="29">
                  <c:v>-0.87710390279138806</c:v>
                </c:pt>
                <c:pt idx="30">
                  <c:v>-0.8903244976573107</c:v>
                </c:pt>
                <c:pt idx="31">
                  <c:v>-0.90260747805748232</c:v>
                </c:pt>
                <c:pt idx="32">
                  <c:v>-0.91398961859560868</c:v>
                </c:pt>
                <c:pt idx="33">
                  <c:v>-0.92450644150223016</c:v>
                </c:pt>
                <c:pt idx="34">
                  <c:v>-0.93419225640092296</c:v>
                </c:pt>
                <c:pt idx="35">
                  <c:v>-0.94308019887316585</c:v>
                </c:pt>
                <c:pt idx="36">
                  <c:v>-0.95120226785670692</c:v>
                </c:pt>
                <c:pt idx="37">
                  <c:v>-0.95858936191130217</c:v>
                </c:pt>
                <c:pt idx="38">
                  <c:v>-0.9652713143847319</c:v>
                </c:pt>
                <c:pt idx="39">
                  <c:v>-0.97127692751109473</c:v>
                </c:pt>
                <c:pt idx="40">
                  <c:v>-0.97663400547246637</c:v>
                </c:pt>
                <c:pt idx="41">
                  <c:v>-0.9813693864541474</c:v>
                </c:pt>
                <c:pt idx="42">
                  <c:v>-0.98550897372286406</c:v>
                </c:pt>
                <c:pt idx="43">
                  <c:v>-0.98907776575647122</c:v>
                </c:pt>
                <c:pt idx="44">
                  <c:v>-0.99209988545289141</c:v>
                </c:pt>
                <c:pt idx="45">
                  <c:v>-0.99459860844524628</c:v>
                </c:pt>
                <c:pt idx="46">
                  <c:v>-0.99659639054937799</c:v>
                </c:pt>
                <c:pt idx="47">
                  <c:v>-0.99811489436921474</c:v>
                </c:pt>
                <c:pt idx="48">
                  <c:v>-0.99917501508471374</c:v>
                </c:pt>
                <c:pt idx="49">
                  <c:v>-0.99979690544642186</c:v>
                </c:pt>
                <c:pt idx="50">
                  <c:v>-1</c:v>
                </c:pt>
                <c:pt idx="51">
                  <c:v>-0.99980303856341479</c:v>
                </c:pt>
                <c:pt idx="52">
                  <c:v>-0.99922408897883364</c:v>
                </c:pt>
                <c:pt idx="53">
                  <c:v>-0.998280569160654</c:v>
                </c:pt>
                <c:pt idx="54">
                  <c:v>-0.99698926846047453</c:v>
                </c:pt>
                <c:pt idx="55">
                  <c:v>-0.99536636836923009</c:v>
                </c:pt>
                <c:pt idx="56">
                  <c:v>-0.99342746257613457</c:v>
                </c:pt>
                <c:pt idx="57">
                  <c:v>-0.9911875764035164</c:v>
                </c:pt>
                <c:pt idx="58">
                  <c:v>-0.98866118563608363</c:v>
                </c:pt>
                <c:pt idx="59">
                  <c:v>-0.98586223476263268</c:v>
                </c:pt>
                <c:pt idx="60">
                  <c:v>-0.98280415464768922</c:v>
                </c:pt>
                <c:pt idx="61">
                  <c:v>-0.97949987965008201</c:v>
                </c:pt>
                <c:pt idx="62">
                  <c:v>-0.9759618642049509</c:v>
                </c:pt>
                <c:pt idx="63">
                  <c:v>-0.97220209888522657</c:v>
                </c:pt>
                <c:pt idx="64">
                  <c:v>-0.968232125958152</c:v>
                </c:pt>
                <c:pt idx="65">
                  <c:v>-0.96406305445197416</c:v>
                </c:pt>
                <c:pt idx="66">
                  <c:v>-0.95970557474749441</c:v>
                </c:pt>
                <c:pt idx="67">
                  <c:v>-0.95516997270874604</c:v>
                </c:pt>
                <c:pt idx="68">
                  <c:v>-0.95046614336665569</c:v>
                </c:pt>
                <c:pt idx="69">
                  <c:v>-0.94560360416914413</c:v>
                </c:pt>
                <c:pt idx="70">
                  <c:v>-0.94059150781073364</c:v>
                </c:pt>
                <c:pt idx="71">
                  <c:v>-0.93543865465435494</c:v>
                </c:pt>
                <c:pt idx="72">
                  <c:v>-0.93015350475767311</c:v>
                </c:pt>
                <c:pt idx="73">
                  <c:v>-0.92474418951589821</c:v>
                </c:pt>
                <c:pt idx="74">
                  <c:v>-0.9192185229327039</c:v>
                </c:pt>
                <c:pt idx="75">
                  <c:v>-0.91358401253052746</c:v>
                </c:pt>
                <c:pt idx="76">
                  <c:v>-0.90784786991121225</c:v>
                </c:pt>
                <c:pt idx="77">
                  <c:v>-0.90201702097762149</c:v>
                </c:pt>
                <c:pt idx="78">
                  <c:v>-0.8960981158265533</c:v>
                </c:pt>
                <c:pt idx="79">
                  <c:v>-0.89009753832297545</c:v>
                </c:pt>
                <c:pt idx="80">
                  <c:v>-0.88402141536531542</c:v>
                </c:pt>
                <c:pt idx="81">
                  <c:v>-0.87787562585125212</c:v>
                </c:pt>
                <c:pt idx="82">
                  <c:v>-0.8716658093531755</c:v>
                </c:pt>
                <c:pt idx="83">
                  <c:v>-0.86539737451222298</c:v>
                </c:pt>
                <c:pt idx="84">
                  <c:v>-0.85907550715952785</c:v>
                </c:pt>
                <c:pt idx="85">
                  <c:v>-0.85270517817306857</c:v>
                </c:pt>
                <c:pt idx="86">
                  <c:v>-0.84629115107826225</c:v>
                </c:pt>
                <c:pt idx="87">
                  <c:v>-0.83983798940019905</c:v>
                </c:pt>
                <c:pt idx="88">
                  <c:v>-0.83335006377519172</c:v>
                </c:pt>
                <c:pt idx="89">
                  <c:v>-0.826831558829077</c:v>
                </c:pt>
                <c:pt idx="90">
                  <c:v>-0.82028647982949632</c:v>
                </c:pt>
                <c:pt idx="91">
                  <c:v>-0.8137186591191623</c:v>
                </c:pt>
                <c:pt idx="92">
                  <c:v>-0.80713176233691464</c:v>
                </c:pt>
                <c:pt idx="93">
                  <c:v>-0.8005292944331649</c:v>
                </c:pt>
                <c:pt idx="94">
                  <c:v>-0.79391460548613491</c:v>
                </c:pt>
                <c:pt idx="95">
                  <c:v>-0.78729089632510374</c:v>
                </c:pt>
                <c:pt idx="96">
                  <c:v>-0.78066122396669246</c:v>
                </c:pt>
                <c:pt idx="97">
                  <c:v>-0.77402850687003788</c:v>
                </c:pt>
                <c:pt idx="98">
                  <c:v>-0.76739553001652827</c:v>
                </c:pt>
                <c:pt idx="99">
                  <c:v>-0.76076494981961296</c:v>
                </c:pt>
                <c:pt idx="100">
                  <c:v>-0.75413929887002173</c:v>
                </c:pt>
                <c:pt idx="101">
                  <c:v>-0.74752099052157972</c:v>
                </c:pt>
                <c:pt idx="102">
                  <c:v>-0.74091232332264556</c:v>
                </c:pt>
                <c:pt idx="103">
                  <c:v>-0.7343154852980448</c:v>
                </c:pt>
                <c:pt idx="104">
                  <c:v>-0.72773255808623383</c:v>
                </c:pt>
                <c:pt idx="105">
                  <c:v>-0.72116552093627728</c:v>
                </c:pt>
                <c:pt idx="106">
                  <c:v>-0.7146162545690905</c:v>
                </c:pt>
                <c:pt idx="107">
                  <c:v>-0.70808654490726397</c:v>
                </c:pt>
                <c:pt idx="108">
                  <c:v>-0.70157808667765054</c:v>
                </c:pt>
                <c:pt idx="109">
                  <c:v>-0.6950924868907784</c:v>
                </c:pt>
                <c:pt idx="110">
                  <c:v>-0.68863126820102372</c:v>
                </c:pt>
                <c:pt idx="111">
                  <c:v>-0.68219587215135757</c:v>
                </c:pt>
                <c:pt idx="112">
                  <c:v>-0.67578766230637444</c:v>
                </c:pt>
                <c:pt idx="113">
                  <c:v>-0.66940792727718001</c:v>
                </c:pt>
                <c:pt idx="114">
                  <c:v>-0.6630578836416291</c:v>
                </c:pt>
                <c:pt idx="115">
                  <c:v>-0.65673867876327729</c:v>
                </c:pt>
                <c:pt idx="116">
                  <c:v>-0.65045139351232228</c:v>
                </c:pt>
                <c:pt idx="117">
                  <c:v>-0.64419704489170293</c:v>
                </c:pt>
                <c:pt idx="118">
                  <c:v>-0.63797658857142936</c:v>
                </c:pt>
                <c:pt idx="119">
                  <c:v>-0.63179092133412307</c:v>
                </c:pt>
                <c:pt idx="120">
                  <c:v>-0.62564088343465762</c:v>
                </c:pt>
                <c:pt idx="121">
                  <c:v>-0.6195272608766933</c:v>
                </c:pt>
                <c:pt idx="122">
                  <c:v>-0.61345078760882421</c:v>
                </c:pt>
                <c:pt idx="123">
                  <c:v>-0.6074121476429637</c:v>
                </c:pt>
                <c:pt idx="124">
                  <c:v>-0.60141197709751792</c:v>
                </c:pt>
                <c:pt idx="125">
                  <c:v>-0.59545086616781573</c:v>
                </c:pt>
                <c:pt idx="126">
                  <c:v>-0.58952936102618858</c:v>
                </c:pt>
                <c:pt idx="127">
                  <c:v>-0.58364796565402</c:v>
                </c:pt>
                <c:pt idx="128">
                  <c:v>-0.57780714360800778</c:v>
                </c:pt>
                <c:pt idx="129">
                  <c:v>-0.5720073197228227</c:v>
                </c:pt>
                <c:pt idx="130">
                  <c:v>-0.56624888175226429</c:v>
                </c:pt>
                <c:pt idx="131">
                  <c:v>-0.56053218195096466</c:v>
                </c:pt>
                <c:pt idx="132">
                  <c:v>-0.55485753859861542</c:v>
                </c:pt>
                <c:pt idx="133">
                  <c:v>-0.5492252374686365</c:v>
                </c:pt>
                <c:pt idx="134">
                  <c:v>-0.54363553324314373</c:v>
                </c:pt>
                <c:pt idx="135">
                  <c:v>-0.53808865087601854</c:v>
                </c:pt>
                <c:pt idx="136">
                  <c:v>-0.5325847869058129</c:v>
                </c:pt>
                <c:pt idx="137">
                  <c:v>-0.52712411072019016</c:v>
                </c:pt>
                <c:pt idx="138">
                  <c:v>-0.52170676577352382</c:v>
                </c:pt>
                <c:pt idx="139">
                  <c:v>-0.5163328707592465</c:v>
                </c:pt>
                <c:pt idx="140">
                  <c:v>-0.51100252073847685</c:v>
                </c:pt>
                <c:pt idx="141">
                  <c:v>-0.50571578822640995</c:v>
                </c:pt>
                <c:pt idx="142">
                  <c:v>-0.50047272423790878</c:v>
                </c:pt>
                <c:pt idx="143">
                  <c:v>-0.49527335929368815</c:v>
                </c:pt>
                <c:pt idx="144">
                  <c:v>-0.49011770438843644</c:v>
                </c:pt>
                <c:pt idx="145">
                  <c:v>-0.4850057519221822</c:v>
                </c:pt>
                <c:pt idx="146">
                  <c:v>-0.47993747659616598</c:v>
                </c:pt>
                <c:pt idx="147">
                  <c:v>-0.47491283627443837</c:v>
                </c:pt>
                <c:pt idx="148">
                  <c:v>-0.46993177281237059</c:v>
                </c:pt>
                <c:pt idx="149">
                  <c:v>-0.46499421285321846</c:v>
                </c:pt>
                <c:pt idx="150">
                  <c:v>-0.46010006859385</c:v>
                </c:pt>
                <c:pt idx="151">
                  <c:v>-0.45524923852070814</c:v>
                </c:pt>
                <c:pt idx="152">
                  <c:v>-0.45044160811704603</c:v>
                </c:pt>
                <c:pt idx="153">
                  <c:v>-0.44567705054243845</c:v>
                </c:pt>
                <c:pt idx="154">
                  <c:v>-0.44095542728554105</c:v>
                </c:pt>
                <c:pt idx="155">
                  <c:v>-0.43627658879103831</c:v>
                </c:pt>
                <c:pt idx="156">
                  <c:v>-0.43164037506168607</c:v>
                </c:pt>
                <c:pt idx="157">
                  <c:v>-0.42704661623633228</c:v>
                </c:pt>
                <c:pt idx="158">
                  <c:v>-0.42249513314476367</c:v>
                </c:pt>
                <c:pt idx="159">
                  <c:v>-0.41798573784020243</c:v>
                </c:pt>
                <c:pt idx="160">
                  <c:v>-0.41351823411024857</c:v>
                </c:pt>
                <c:pt idx="161">
                  <c:v>-0.40909241796703788</c:v>
                </c:pt>
                <c:pt idx="162">
                  <c:v>-0.4047080781173597</c:v>
                </c:pt>
                <c:pt idx="163">
                  <c:v>-0.40036499641345336</c:v>
                </c:pt>
                <c:pt idx="164">
                  <c:v>-0.39606294828518152</c:v>
                </c:pt>
                <c:pt idx="165">
                  <c:v>-0.39180170315425034</c:v>
                </c:pt>
                <c:pt idx="166">
                  <c:v>-0.38758102483112977</c:v>
                </c:pt>
                <c:pt idx="167">
                  <c:v>-0.38340067189530053</c:v>
                </c:pt>
                <c:pt idx="168">
                  <c:v>-0.37926039805943706</c:v>
                </c:pt>
                <c:pt idx="169">
                  <c:v>-0.37515995251811401</c:v>
                </c:pt>
                <c:pt idx="170">
                  <c:v>-0.37109908028160293</c:v>
                </c:pt>
                <c:pt idx="171">
                  <c:v>-0.36707752249530895</c:v>
                </c:pt>
                <c:pt idx="172">
                  <c:v>-0.36309501674537803</c:v>
                </c:pt>
                <c:pt idx="173">
                  <c:v>-0.359151297350986</c:v>
                </c:pt>
                <c:pt idx="174">
                  <c:v>-0.35524609564380555</c:v>
                </c:pt>
                <c:pt idx="175">
                  <c:v>-0.35137914023512884</c:v>
                </c:pt>
                <c:pt idx="176">
                  <c:v>-0.3475501572711085</c:v>
                </c:pt>
                <c:pt idx="177">
                  <c:v>-0.34375887067656213</c:v>
                </c:pt>
                <c:pt idx="178">
                  <c:v>-0.34000500238777304</c:v>
                </c:pt>
                <c:pt idx="179">
                  <c:v>-0.33628827257470217</c:v>
                </c:pt>
                <c:pt idx="180">
                  <c:v>-0.3326083998530136</c:v>
                </c:pt>
                <c:pt idx="181">
                  <c:v>-0.32896510148630231</c:v>
                </c:pt>
                <c:pt idx="182">
                  <c:v>-0.32535809357889911</c:v>
                </c:pt>
                <c:pt idx="183">
                  <c:v>-0.32178709125961369</c:v>
                </c:pt>
                <c:pt idx="184">
                  <c:v>-0.31825180885676602</c:v>
                </c:pt>
                <c:pt idx="185">
                  <c:v>-0.31475196006484335</c:v>
                </c:pt>
                <c:pt idx="186">
                  <c:v>-0.3112872581031077</c:v>
                </c:pt>
                <c:pt idx="187">
                  <c:v>-0.30785741586646836</c:v>
                </c:pt>
                <c:pt idx="188">
                  <c:v>-0.30446214606892286</c:v>
                </c:pt>
                <c:pt idx="189">
                  <c:v>-0.30110116137985748</c:v>
                </c:pt>
                <c:pt idx="190">
                  <c:v>-0.29777417455349209</c:v>
                </c:pt>
                <c:pt idx="191">
                  <c:v>-0.29448089855173853</c:v>
                </c:pt>
                <c:pt idx="192">
                  <c:v>-0.29122104666073739</c:v>
                </c:pt>
                <c:pt idx="193">
                  <c:v>-0.28799433260132506</c:v>
                </c:pt>
                <c:pt idx="194">
                  <c:v>-0.28480047063367681</c:v>
                </c:pt>
                <c:pt idx="195">
                  <c:v>-0.28163917565635938</c:v>
                </c:pt>
                <c:pt idx="196">
                  <c:v>-0.27851016330002237</c:v>
                </c:pt>
                <c:pt idx="197">
                  <c:v>-0.27541315001594535</c:v>
                </c:pt>
                <c:pt idx="198">
                  <c:v>-0.27234785315965376</c:v>
                </c:pt>
                <c:pt idx="199">
                  <c:v>-0.26931399106980558</c:v>
                </c:pt>
                <c:pt idx="200">
                  <c:v>-0.26631128314254471</c:v>
                </c:pt>
                <c:pt idx="201">
                  <c:v>-0.26333944990151165</c:v>
                </c:pt>
                <c:pt idx="202">
                  <c:v>-0.26039821306369182</c:v>
                </c:pt>
                <c:pt idx="203">
                  <c:v>-0.25748729560127737</c:v>
                </c:pt>
                <c:pt idx="204">
                  <c:v>-0.25460642179971243</c:v>
                </c:pt>
                <c:pt idx="205">
                  <c:v>-0.25175531731208256</c:v>
                </c:pt>
                <c:pt idx="206">
                  <c:v>-0.2489337092100074</c:v>
                </c:pt>
                <c:pt idx="207">
                  <c:v>-0.24614132603118538</c:v>
                </c:pt>
                <c:pt idx="208">
                  <c:v>-0.24337789782373703</c:v>
                </c:pt>
                <c:pt idx="209">
                  <c:v>-0.24064315618748683</c:v>
                </c:pt>
                <c:pt idx="210">
                  <c:v>-0.2379368343123171</c:v>
                </c:pt>
                <c:pt idx="211">
                  <c:v>-0.23525866701372444</c:v>
                </c:pt>
                <c:pt idx="212">
                  <c:v>-0.2326083907657035</c:v>
                </c:pt>
                <c:pt idx="213">
                  <c:v>-0.22998574373107727</c:v>
                </c:pt>
                <c:pt idx="214">
                  <c:v>-0.22739046578938962</c:v>
                </c:pt>
                <c:pt idx="215">
                  <c:v>-0.22482229856247182</c:v>
                </c:pt>
                <c:pt idx="216">
                  <c:v>-0.22228098543778826</c:v>
                </c:pt>
                <c:pt idx="217">
                  <c:v>-0.21976627158966539</c:v>
                </c:pt>
                <c:pt idx="218">
                  <c:v>-0.2172779039985018</c:v>
                </c:pt>
                <c:pt idx="219">
                  <c:v>-0.21481563146805457</c:v>
                </c:pt>
                <c:pt idx="220">
                  <c:v>-0.21237920464089266</c:v>
                </c:pt>
                <c:pt idx="221">
                  <c:v>-0.20996837601210558</c:v>
                </c:pt>
                <c:pt idx="222">
                  <c:v>-0.20758289994135068</c:v>
                </c:pt>
                <c:pt idx="223">
                  <c:v>-0.20522253266332094</c:v>
                </c:pt>
                <c:pt idx="224">
                  <c:v>-0.20288703229670918</c:v>
                </c:pt>
                <c:pt idx="225">
                  <c:v>-0.20057615885174526</c:v>
                </c:pt>
                <c:pt idx="226">
                  <c:v>-0.19828967423637658</c:v>
                </c:pt>
                <c:pt idx="227">
                  <c:v>-0.19602734226116023</c:v>
                </c:pt>
                <c:pt idx="228">
                  <c:v>-0.19378892864293398</c:v>
                </c:pt>
                <c:pt idx="229">
                  <c:v>-0.19157420100732814</c:v>
                </c:pt>
                <c:pt idx="230">
                  <c:v>-0.18938292889017996</c:v>
                </c:pt>
                <c:pt idx="231">
                  <c:v>-0.1872148837379074</c:v>
                </c:pt>
                <c:pt idx="232">
                  <c:v>-0.18506983890689965</c:v>
                </c:pt>
                <c:pt idx="233">
                  <c:v>-0.18294756966197631</c:v>
                </c:pt>
                <c:pt idx="234">
                  <c:v>-0.18084785317396815</c:v>
                </c:pt>
                <c:pt idx="235">
                  <c:v>-0.17877046851646652</c:v>
                </c:pt>
                <c:pt idx="236">
                  <c:v>-0.17671519666179039</c:v>
                </c:pt>
                <c:pt idx="237">
                  <c:v>-0.17468182047621469</c:v>
                </c:pt>
                <c:pt idx="238">
                  <c:v>-0.17267012471450399</c:v>
                </c:pt>
                <c:pt idx="239">
                  <c:v>-0.17067989601379183</c:v>
                </c:pt>
                <c:pt idx="240">
                  <c:v>-0.16871092288684644</c:v>
                </c:pt>
                <c:pt idx="241">
                  <c:v>-0.16676299571475933</c:v>
                </c:pt>
                <c:pt idx="242">
                  <c:v>-0.16483590673909393</c:v>
                </c:pt>
                <c:pt idx="243">
                  <c:v>-0.16292945005352819</c:v>
                </c:pt>
                <c:pt idx="244">
                  <c:v>-0.16104342159502455</c:v>
                </c:pt>
                <c:pt idx="245">
                  <c:v>-0.15917761913455836</c:v>
                </c:pt>
                <c:pt idx="246">
                  <c:v>-0.15733184226743568</c:v>
                </c:pt>
                <c:pt idx="247">
                  <c:v>-0.15550589240322846</c:v>
                </c:pt>
                <c:pt idx="248">
                  <c:v>-0.15369957275535487</c:v>
                </c:pt>
                <c:pt idx="249">
                  <c:v>-0.15191268833033106</c:v>
                </c:pt>
                <c:pt idx="250">
                  <c:v>-0.15014504591671948</c:v>
                </c:pt>
                <c:pt idx="251">
                  <c:v>-0.14839645407379723</c:v>
                </c:pt>
                <c:pt idx="252">
                  <c:v>-0.14666672311996717</c:v>
                </c:pt>
                <c:pt idx="253">
                  <c:v>-0.14495566512093452</c:v>
                </c:pt>
                <c:pt idx="254">
                  <c:v>-0.14326309387766736</c:v>
                </c:pt>
                <c:pt idx="255">
                  <c:v>-0.14158882491416316</c:v>
                </c:pt>
                <c:pt idx="256">
                  <c:v>-0.13993267546503804</c:v>
                </c:pt>
                <c:pt idx="257">
                  <c:v>-0.13829446446295823</c:v>
                </c:pt>
                <c:pt idx="258">
                  <c:v>-0.13667401252592828</c:v>
                </c:pt>
                <c:pt idx="259">
                  <c:v>-0.13507114194445441</c:v>
                </c:pt>
                <c:pt idx="260">
                  <c:v>-0.13348567666860076</c:v>
                </c:pt>
                <c:pt idx="261">
                  <c:v>-0.13191744229493799</c:v>
                </c:pt>
                <c:pt idx="262">
                  <c:v>-0.13036626605342563</c:v>
                </c:pt>
                <c:pt idx="263">
                  <c:v>-0.12883197679421238</c:v>
                </c:pt>
                <c:pt idx="264">
                  <c:v>-0.1273144049743879</c:v>
                </c:pt>
                <c:pt idx="265">
                  <c:v>-0.12581338264467809</c:v>
                </c:pt>
                <c:pt idx="266">
                  <c:v>-0.12432874343612002</c:v>
                </c:pt>
                <c:pt idx="267">
                  <c:v>-0.12286032254670186</c:v>
                </c:pt>
                <c:pt idx="268">
                  <c:v>-0.12140795672799613</c:v>
                </c:pt>
                <c:pt idx="269">
                  <c:v>-0.11997148427177828</c:v>
                </c:pt>
                <c:pt idx="270">
                  <c:v>-0.11855074499666171</c:v>
                </c:pt>
                <c:pt idx="271">
                  <c:v>-0.11714558023473495</c:v>
                </c:pt>
                <c:pt idx="272">
                  <c:v>-0.11575583281822593</c:v>
                </c:pt>
                <c:pt idx="273">
                  <c:v>-0.11438134706618355</c:v>
                </c:pt>
                <c:pt idx="274">
                  <c:v>-0.11302196877120591</c:v>
                </c:pt>
                <c:pt idx="275">
                  <c:v>-0.1116775451861991</c:v>
                </c:pt>
                <c:pt idx="276">
                  <c:v>-0.11034792501118952</c:v>
                </c:pt>
                <c:pt idx="277">
                  <c:v>-0.10903295838017858</c:v>
                </c:pt>
                <c:pt idx="278">
                  <c:v>-0.10773249684806763</c:v>
                </c:pt>
                <c:pt idx="279">
                  <c:v>-0.10644639337763424</c:v>
                </c:pt>
                <c:pt idx="280">
                  <c:v>-0.1051745023265841</c:v>
                </c:pt>
                <c:pt idx="281">
                  <c:v>-0.10391667943466264</c:v>
                </c:pt>
                <c:pt idx="282">
                  <c:v>-0.10267278181085474</c:v>
                </c:pt>
                <c:pt idx="283">
                  <c:v>-0.10144266792065623</c:v>
                </c:pt>
                <c:pt idx="284">
                  <c:v>-0.10022619757342487</c:v>
                </c:pt>
                <c:pt idx="285">
                  <c:v>-9.9023231909823317E-2</c:v>
                </c:pt>
                <c:pt idx="286">
                  <c:v>-9.7833633389342617E-2</c:v>
                </c:pt>
                <c:pt idx="287">
                  <c:v>-9.6657265777926465E-2</c:v>
                </c:pt>
                <c:pt idx="288">
                  <c:v>-9.5493994135676066E-2</c:v>
                </c:pt>
                <c:pt idx="289">
                  <c:v>-9.4343684804659947E-2</c:v>
                </c:pt>
                <c:pt idx="290">
                  <c:v>-9.3206205396813971E-2</c:v>
                </c:pt>
                <c:pt idx="291">
                  <c:v>-9.2081424781948487E-2</c:v>
                </c:pt>
                <c:pt idx="292">
                  <c:v>-9.0969213075845767E-2</c:v>
                </c:pt>
                <c:pt idx="293">
                  <c:v>-8.9869441628467037E-2</c:v>
                </c:pt>
                <c:pt idx="294">
                  <c:v>-8.8781983012256968E-2</c:v>
                </c:pt>
                <c:pt idx="295">
                  <c:v>-8.7706711010559699E-2</c:v>
                </c:pt>
                <c:pt idx="296">
                  <c:v>-8.6643500606130311E-2</c:v>
                </c:pt>
                <c:pt idx="297">
                  <c:v>-8.5592227969759363E-2</c:v>
                </c:pt>
                <c:pt idx="298">
                  <c:v>-8.4552770448998643E-2</c:v>
                </c:pt>
                <c:pt idx="299">
                  <c:v>-8.352500655700093E-2</c:v>
                </c:pt>
                <c:pt idx="300">
                  <c:v>-8.2508815961457566E-2</c:v>
                </c:pt>
                <c:pt idx="301">
                  <c:v>-8.1504079473651181E-2</c:v>
                </c:pt>
                <c:pt idx="302">
                  <c:v>-8.0510679037610167E-2</c:v>
                </c:pt>
                <c:pt idx="303">
                  <c:v>-7.9528497719379004E-2</c:v>
                </c:pt>
                <c:pt idx="304">
                  <c:v>-7.8557419696386077E-2</c:v>
                </c:pt>
                <c:pt idx="305">
                  <c:v>-7.7597330246926888E-2</c:v>
                </c:pt>
                <c:pt idx="306">
                  <c:v>-7.6648115739749098E-2</c:v>
                </c:pt>
                <c:pt idx="307">
                  <c:v>-7.5709663623751935E-2</c:v>
                </c:pt>
                <c:pt idx="308">
                  <c:v>-7.4781862417782993E-2</c:v>
                </c:pt>
                <c:pt idx="309">
                  <c:v>-7.3864601700547983E-2</c:v>
                </c:pt>
                <c:pt idx="310">
                  <c:v>-7.2957772100624013E-2</c:v>
                </c:pt>
                <c:pt idx="311">
                  <c:v>-7.2061265286577914E-2</c:v>
                </c:pt>
                <c:pt idx="312">
                  <c:v>-7.1174973957189566E-2</c:v>
                </c:pt>
                <c:pt idx="313">
                  <c:v>-7.029879183177877E-2</c:v>
                </c:pt>
                <c:pt idx="314">
                  <c:v>-6.9432613640635632E-2</c:v>
                </c:pt>
                <c:pt idx="315">
                  <c:v>-6.8576335115553305E-2</c:v>
                </c:pt>
                <c:pt idx="316">
                  <c:v>-6.7729852980462066E-2</c:v>
                </c:pt>
                <c:pt idx="317">
                  <c:v>-6.6893064942164737E-2</c:v>
                </c:pt>
                <c:pt idx="318">
                  <c:v>-6.6065869681171466E-2</c:v>
                </c:pt>
                <c:pt idx="319">
                  <c:v>-6.5248166842634112E-2</c:v>
                </c:pt>
                <c:pt idx="320">
                  <c:v>-6.4439857027378047E-2</c:v>
                </c:pt>
                <c:pt idx="321">
                  <c:v>-6.3640841783031948E-2</c:v>
                </c:pt>
                <c:pt idx="322">
                  <c:v>-6.2851023595252839E-2</c:v>
                </c:pt>
                <c:pt idx="323">
                  <c:v>-6.2070305879047265E-2</c:v>
                </c:pt>
                <c:pt idx="324">
                  <c:v>-6.1298592970185591E-2</c:v>
                </c:pt>
                <c:pt idx="325">
                  <c:v>-6.0535790116710418E-2</c:v>
                </c:pt>
                <c:pt idx="326">
                  <c:v>-5.9781803470536257E-2</c:v>
                </c:pt>
                <c:pt idx="327">
                  <c:v>-5.9036540079140762E-2</c:v>
                </c:pt>
                <c:pt idx="328">
                  <c:v>-5.8299907877345541E-2</c:v>
                </c:pt>
                <c:pt idx="329">
                  <c:v>-5.7571815679186129E-2</c:v>
                </c:pt>
                <c:pt idx="330">
                  <c:v>-5.6852173169869388E-2</c:v>
                </c:pt>
                <c:pt idx="331">
                  <c:v>-5.6140890897817979E-2</c:v>
                </c:pt>
                <c:pt idx="332">
                  <c:v>-5.5437880266799952E-2</c:v>
                </c:pt>
                <c:pt idx="333">
                  <c:v>-5.4743053528143425E-2</c:v>
                </c:pt>
                <c:pt idx="334">
                  <c:v>-5.405632377303389E-2</c:v>
                </c:pt>
                <c:pt idx="335">
                  <c:v>-5.3377604924894587E-2</c:v>
                </c:pt>
                <c:pt idx="336">
                  <c:v>-5.2706811731847374E-2</c:v>
                </c:pt>
                <c:pt idx="337">
                  <c:v>-5.2043859759254303E-2</c:v>
                </c:pt>
                <c:pt idx="338">
                  <c:v>-5.1388665382337585E-2</c:v>
                </c:pt>
                <c:pt idx="339">
                  <c:v>-5.074114577887797E-2</c:v>
                </c:pt>
                <c:pt idx="340">
                  <c:v>-5.0101218921989772E-2</c:v>
                </c:pt>
                <c:pt idx="341">
                  <c:v>-4.9468803572971412E-2</c:v>
                </c:pt>
                <c:pt idx="342">
                  <c:v>-4.8843819274231107E-2</c:v>
                </c:pt>
                <c:pt idx="343">
                  <c:v>-4.8226186342285676E-2</c:v>
                </c:pt>
                <c:pt idx="344">
                  <c:v>-4.7615825860832357E-2</c:v>
                </c:pt>
                <c:pt idx="345">
                  <c:v>-4.7012659673891739E-2</c:v>
                </c:pt>
                <c:pt idx="346">
                  <c:v>-4.6416610379021506E-2</c:v>
                </c:pt>
                <c:pt idx="347">
                  <c:v>-4.5827601320599348E-2</c:v>
                </c:pt>
                <c:pt idx="348">
                  <c:v>-4.5245556583174619E-2</c:v>
                </c:pt>
                <c:pt idx="349">
                  <c:v>-4.467040098488706E-2</c:v>
                </c:pt>
                <c:pt idx="350">
                  <c:v>-4.4102060070952319E-2</c:v>
                </c:pt>
                <c:pt idx="351">
                  <c:v>-4.3540460107212645E-2</c:v>
                </c:pt>
                <c:pt idx="352">
                  <c:v>-4.2985528073752277E-2</c:v>
                </c:pt>
                <c:pt idx="353">
                  <c:v>-4.2437191658576158E-2</c:v>
                </c:pt>
                <c:pt idx="354">
                  <c:v>-4.1895379251351526E-2</c:v>
                </c:pt>
                <c:pt idx="355">
                  <c:v>-4.1360019937210744E-2</c:v>
                </c:pt>
                <c:pt idx="356">
                  <c:v>-4.0831043490615358E-2</c:v>
                </c:pt>
                <c:pt idx="357">
                  <c:v>-4.0308380369279459E-2</c:v>
                </c:pt>
                <c:pt idx="358">
                  <c:v>-3.9791961708152482E-2</c:v>
                </c:pt>
                <c:pt idx="359">
                  <c:v>-3.9281719313459668E-2</c:v>
                </c:pt>
                <c:pt idx="360">
                  <c:v>-3.8777585656799972E-2</c:v>
                </c:pt>
                <c:pt idx="361">
                  <c:v>-3.8279493869300116E-2</c:v>
                </c:pt>
                <c:pt idx="362">
                  <c:v>-3.7787377735824419E-2</c:v>
                </c:pt>
                <c:pt idx="363">
                  <c:v>-3.7301171689238966E-2</c:v>
                </c:pt>
                <c:pt idx="364">
                  <c:v>-3.6820810804729882E-2</c:v>
                </c:pt>
                <c:pt idx="365">
                  <c:v>-3.6346230794174691E-2</c:v>
                </c:pt>
                <c:pt idx="366">
                  <c:v>-3.587736800056579E-2</c:v>
                </c:pt>
                <c:pt idx="367">
                  <c:v>-3.5414159392485663E-2</c:v>
                </c:pt>
                <c:pt idx="368">
                  <c:v>-3.495654255863264E-2</c:v>
                </c:pt>
                <c:pt idx="369">
                  <c:v>-3.4504455702396963E-2</c:v>
                </c:pt>
                <c:pt idx="370">
                  <c:v>-3.4057837636485858E-2</c:v>
                </c:pt>
                <c:pt idx="371">
                  <c:v>-3.3616627777597489E-2</c:v>
                </c:pt>
                <c:pt idx="372">
                  <c:v>-3.3180766141142522E-2</c:v>
                </c:pt>
                <c:pt idx="373">
                  <c:v>-3.27501933360132E-2</c:v>
                </c:pt>
                <c:pt idx="374">
                  <c:v>-3.2324850559398613E-2</c:v>
                </c:pt>
                <c:pt idx="375">
                  <c:v>-3.1904679591646237E-2</c:v>
                </c:pt>
                <c:pt idx="376">
                  <c:v>-3.1489622791168251E-2</c:v>
                </c:pt>
                <c:pt idx="377">
                  <c:v>-3.1079623089392952E-2</c:v>
                </c:pt>
                <c:pt idx="378">
                  <c:v>-3.0674623985759642E-2</c:v>
                </c:pt>
                <c:pt idx="379">
                  <c:v>-3.027456954275734E-2</c:v>
                </c:pt>
                <c:pt idx="380">
                  <c:v>-2.9879404381005913E-2</c:v>
                </c:pt>
                <c:pt idx="381">
                  <c:v>-2.948907367437965E-2</c:v>
                </c:pt>
                <c:pt idx="382">
                  <c:v>-2.9103523145172259E-2</c:v>
                </c:pt>
                <c:pt idx="383">
                  <c:v>-2.8722699059303164E-2</c:v>
                </c:pt>
                <c:pt idx="384">
                  <c:v>-2.8346548221564027E-2</c:v>
                </c:pt>
                <c:pt idx="385">
                  <c:v>-2.7975017970905548E-2</c:v>
                </c:pt>
                <c:pt idx="386">
                  <c:v>-2.7608056175763489E-2</c:v>
                </c:pt>
                <c:pt idx="387">
                  <c:v>-2.7245611229423847E-2</c:v>
                </c:pt>
                <c:pt idx="388">
                  <c:v>-2.6887632045426282E-2</c:v>
                </c:pt>
                <c:pt idx="389">
                  <c:v>-2.6534068053005646E-2</c:v>
                </c:pt>
                <c:pt idx="390">
                  <c:v>-2.6184869192571018E-2</c:v>
                </c:pt>
                <c:pt idx="391">
                  <c:v>-2.5839985911221539E-2</c:v>
                </c:pt>
                <c:pt idx="392">
                  <c:v>-2.5499369158299139E-2</c:v>
                </c:pt>
                <c:pt idx="393">
                  <c:v>-2.5162970380977003E-2</c:v>
                </c:pt>
                <c:pt idx="394">
                  <c:v>-2.4830741519884056E-2</c:v>
                </c:pt>
                <c:pt idx="395">
                  <c:v>-2.4502635004764409E-2</c:v>
                </c:pt>
                <c:pt idx="396">
                  <c:v>-2.4178603750171879E-2</c:v>
                </c:pt>
                <c:pt idx="397">
                  <c:v>-2.3858601151198679E-2</c:v>
                </c:pt>
                <c:pt idx="398">
                  <c:v>-2.3542581079238404E-2</c:v>
                </c:pt>
                <c:pt idx="399">
                  <c:v>-2.3230497877782384E-2</c:v>
                </c:pt>
                <c:pt idx="400">
                  <c:v>-2.2922306358249517E-2</c:v>
                </c:pt>
                <c:pt idx="401">
                  <c:v>-2.2617961795848799E-2</c:v>
                </c:pt>
                <c:pt idx="402">
                  <c:v>-2.2317419925474528E-2</c:v>
                </c:pt>
                <c:pt idx="403">
                  <c:v>-2.2020636937633516E-2</c:v>
                </c:pt>
                <c:pt idx="404">
                  <c:v>-2.1727569474404282E-2</c:v>
                </c:pt>
                <c:pt idx="405">
                  <c:v>-2.1438174625427565E-2</c:v>
                </c:pt>
                <c:pt idx="406">
                  <c:v>-2.1152409923928119E-2</c:v>
                </c:pt>
                <c:pt idx="407">
                  <c:v>-2.0870233342767202E-2</c:v>
                </c:pt>
                <c:pt idx="408">
                  <c:v>-2.0591603290525694E-2</c:v>
                </c:pt>
                <c:pt idx="409">
                  <c:v>-2.0316478607617306E-2</c:v>
                </c:pt>
                <c:pt idx="410">
                  <c:v>-2.0044818562431808E-2</c:v>
                </c:pt>
                <c:pt idx="411">
                  <c:v>-1.9776582847507686E-2</c:v>
                </c:pt>
                <c:pt idx="412">
                  <c:v>-1.9511731575734319E-2</c:v>
                </c:pt>
                <c:pt idx="413">
                  <c:v>-1.9250225276583006E-2</c:v>
                </c:pt>
                <c:pt idx="414">
                  <c:v>-1.8992024892366833E-2</c:v>
                </c:pt>
                <c:pt idx="415">
                  <c:v>-1.8737091774529098E-2</c:v>
                </c:pt>
                <c:pt idx="416">
                  <c:v>-1.8485387679959775E-2</c:v>
                </c:pt>
                <c:pt idx="417">
                  <c:v>-1.8236874767340164E-2</c:v>
                </c:pt>
                <c:pt idx="418">
                  <c:v>-1.7991515593515063E-2</c:v>
                </c:pt>
                <c:pt idx="419">
                  <c:v>-1.7749273109892584E-2</c:v>
                </c:pt>
                <c:pt idx="420">
                  <c:v>-1.751011065887104E-2</c:v>
                </c:pt>
                <c:pt idx="421">
                  <c:v>-1.7273991970292998E-2</c:v>
                </c:pt>
                <c:pt idx="422">
                  <c:v>-1.7040881157925913E-2</c:v>
                </c:pt>
                <c:pt idx="423">
                  <c:v>-1.6810742715969496E-2</c:v>
                </c:pt>
                <c:pt idx="424">
                  <c:v>-1.6583541515589238E-2</c:v>
                </c:pt>
                <c:pt idx="425">
                  <c:v>-1.6359242801476187E-2</c:v>
                </c:pt>
                <c:pt idx="426">
                  <c:v>-1.6137812188432465E-2</c:v>
                </c:pt>
                <c:pt idx="427">
                  <c:v>-1.5919215657982665E-2</c:v>
                </c:pt>
                <c:pt idx="428">
                  <c:v>-1.5703419555010537E-2</c:v>
                </c:pt>
                <c:pt idx="429">
                  <c:v>-1.5490390584421154E-2</c:v>
                </c:pt>
                <c:pt idx="430">
                  <c:v>-1.5280095807827996E-2</c:v>
                </c:pt>
                <c:pt idx="431">
                  <c:v>-1.5072502640265129E-2</c:v>
                </c:pt>
                <c:pt idx="432">
                  <c:v>-1.4867578846923912E-2</c:v>
                </c:pt>
                <c:pt idx="433">
                  <c:v>-1.4665292539914436E-2</c:v>
                </c:pt>
                <c:pt idx="434">
                  <c:v>-1.4465612175051141E-2</c:v>
                </c:pt>
                <c:pt idx="435">
                  <c:v>-1.4268506548662789E-2</c:v>
                </c:pt>
                <c:pt idx="436">
                  <c:v>-1.4073944794426299E-2</c:v>
                </c:pt>
                <c:pt idx="437">
                  <c:v>-1.3881896380224556E-2</c:v>
                </c:pt>
                <c:pt idx="438">
                  <c:v>-1.3692331105027798E-2</c:v>
                </c:pt>
                <c:pt idx="439">
                  <c:v>-1.3505219095798569E-2</c:v>
                </c:pt>
                <c:pt idx="440">
                  <c:v>-1.3320530804420062E-2</c:v>
                </c:pt>
                <c:pt idx="441">
                  <c:v>-1.3138237004647555E-2</c:v>
                </c:pt>
                <c:pt idx="442">
                  <c:v>-1.2958308789083033E-2</c:v>
                </c:pt>
                <c:pt idx="443">
                  <c:v>-1.2780717566172557E-2</c:v>
                </c:pt>
                <c:pt idx="444">
                  <c:v>-1.260543505722652E-2</c:v>
                </c:pt>
                <c:pt idx="445">
                  <c:v>-1.243243329346237E-2</c:v>
                </c:pt>
                <c:pt idx="446">
                  <c:v>-1.2261684613069909E-2</c:v>
                </c:pt>
                <c:pt idx="447">
                  <c:v>-1.2093161658298782E-2</c:v>
                </c:pt>
                <c:pt idx="448">
                  <c:v>-1.1926837372568258E-2</c:v>
                </c:pt>
                <c:pt idx="449">
                  <c:v>-1.1762684997598931E-2</c:v>
                </c:pt>
                <c:pt idx="450">
                  <c:v>-1.160067807056642E-2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F0A-47FA-8404-0BB31C38D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TB-SMA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fit_5NN_FCC!$H$18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fit_5NN_FCC!$G$19:$G$469</c:f>
              <c:numCache>
                <c:formatCode>General</c:formatCode>
                <c:ptCount val="451"/>
                <c:pt idx="0">
                  <c:v>1.9581970875432413</c:v>
                </c:pt>
                <c:pt idx="1">
                  <c:v>1.9702902192258618</c:v>
                </c:pt>
                <c:pt idx="2">
                  <c:v>1.9823833509084825</c:v>
                </c:pt>
                <c:pt idx="3">
                  <c:v>1.994476482591103</c:v>
                </c:pt>
                <c:pt idx="4">
                  <c:v>2.0065696142737237</c:v>
                </c:pt>
                <c:pt idx="5">
                  <c:v>2.0186627459563442</c:v>
                </c:pt>
                <c:pt idx="6">
                  <c:v>2.0307558776389647</c:v>
                </c:pt>
                <c:pt idx="7">
                  <c:v>2.0428490093215852</c:v>
                </c:pt>
                <c:pt idx="8">
                  <c:v>2.0549421410042057</c:v>
                </c:pt>
                <c:pt idx="9">
                  <c:v>2.0670352726868262</c:v>
                </c:pt>
                <c:pt idx="10">
                  <c:v>2.0791284043694471</c:v>
                </c:pt>
                <c:pt idx="11">
                  <c:v>2.0912215360520676</c:v>
                </c:pt>
                <c:pt idx="12">
                  <c:v>2.1033146677346881</c:v>
                </c:pt>
                <c:pt idx="13">
                  <c:v>2.1154077994173086</c:v>
                </c:pt>
                <c:pt idx="14">
                  <c:v>2.1275009310999291</c:v>
                </c:pt>
                <c:pt idx="15">
                  <c:v>2.1395940627825496</c:v>
                </c:pt>
                <c:pt idx="16">
                  <c:v>2.1516871944651705</c:v>
                </c:pt>
                <c:pt idx="17">
                  <c:v>2.163780326147791</c:v>
                </c:pt>
                <c:pt idx="18">
                  <c:v>2.1758734578304115</c:v>
                </c:pt>
                <c:pt idx="19">
                  <c:v>2.187966589513032</c:v>
                </c:pt>
                <c:pt idx="20">
                  <c:v>2.2000597211956525</c:v>
                </c:pt>
                <c:pt idx="21">
                  <c:v>2.212152852878273</c:v>
                </c:pt>
                <c:pt idx="22">
                  <c:v>2.224245984560894</c:v>
                </c:pt>
                <c:pt idx="23">
                  <c:v>2.2363391162435144</c:v>
                </c:pt>
                <c:pt idx="24">
                  <c:v>2.2484322479261349</c:v>
                </c:pt>
                <c:pt idx="25">
                  <c:v>2.2605253796087554</c:v>
                </c:pt>
                <c:pt idx="26">
                  <c:v>2.2726185112913759</c:v>
                </c:pt>
                <c:pt idx="27">
                  <c:v>2.2847116429739964</c:v>
                </c:pt>
                <c:pt idx="28">
                  <c:v>2.2968047746566169</c:v>
                </c:pt>
                <c:pt idx="29">
                  <c:v>2.3088979063392383</c:v>
                </c:pt>
                <c:pt idx="30">
                  <c:v>2.3209910380218588</c:v>
                </c:pt>
                <c:pt idx="31">
                  <c:v>2.3330841697044793</c:v>
                </c:pt>
                <c:pt idx="32">
                  <c:v>2.3451773013870998</c:v>
                </c:pt>
                <c:pt idx="33">
                  <c:v>2.3572704330697207</c:v>
                </c:pt>
                <c:pt idx="34">
                  <c:v>2.3693635647523412</c:v>
                </c:pt>
                <c:pt idx="35">
                  <c:v>2.3814566964349617</c:v>
                </c:pt>
                <c:pt idx="36">
                  <c:v>2.3935498281175822</c:v>
                </c:pt>
                <c:pt idx="37">
                  <c:v>2.4056429598002027</c:v>
                </c:pt>
                <c:pt idx="38">
                  <c:v>2.4177360914828232</c:v>
                </c:pt>
                <c:pt idx="39">
                  <c:v>2.4298292231654441</c:v>
                </c:pt>
                <c:pt idx="40">
                  <c:v>2.4419223548480646</c:v>
                </c:pt>
                <c:pt idx="41">
                  <c:v>2.4540154865306851</c:v>
                </c:pt>
                <c:pt idx="42">
                  <c:v>2.4661086182133056</c:v>
                </c:pt>
                <c:pt idx="43">
                  <c:v>2.4782017498959261</c:v>
                </c:pt>
                <c:pt idx="44">
                  <c:v>2.4902948815785466</c:v>
                </c:pt>
                <c:pt idx="45">
                  <c:v>2.5023880132611671</c:v>
                </c:pt>
                <c:pt idx="46">
                  <c:v>2.514481144943788</c:v>
                </c:pt>
                <c:pt idx="47">
                  <c:v>2.5265742766264085</c:v>
                </c:pt>
                <c:pt idx="48">
                  <c:v>2.538667408309029</c:v>
                </c:pt>
                <c:pt idx="49">
                  <c:v>2.5507605399916495</c:v>
                </c:pt>
                <c:pt idx="50">
                  <c:v>2.5628536716742696</c:v>
                </c:pt>
                <c:pt idx="51">
                  <c:v>2.5749468033568901</c:v>
                </c:pt>
                <c:pt idx="52">
                  <c:v>2.5870399350395106</c:v>
                </c:pt>
                <c:pt idx="53">
                  <c:v>2.5991330667221311</c:v>
                </c:pt>
                <c:pt idx="54">
                  <c:v>2.611226198404752</c:v>
                </c:pt>
                <c:pt idx="55">
                  <c:v>2.6233193300873725</c:v>
                </c:pt>
                <c:pt idx="56">
                  <c:v>2.635412461769993</c:v>
                </c:pt>
                <c:pt idx="57">
                  <c:v>2.6475055934526135</c:v>
                </c:pt>
                <c:pt idx="58">
                  <c:v>2.659598725135234</c:v>
                </c:pt>
                <c:pt idx="59">
                  <c:v>2.6716918568178545</c:v>
                </c:pt>
                <c:pt idx="60">
                  <c:v>2.6837849885004754</c:v>
                </c:pt>
                <c:pt idx="61">
                  <c:v>2.6958781201830959</c:v>
                </c:pt>
                <c:pt idx="62">
                  <c:v>2.7079712518657164</c:v>
                </c:pt>
                <c:pt idx="63">
                  <c:v>2.7200643835483369</c:v>
                </c:pt>
                <c:pt idx="64">
                  <c:v>2.7321575152309574</c:v>
                </c:pt>
                <c:pt idx="65">
                  <c:v>2.7442506469135779</c:v>
                </c:pt>
                <c:pt idx="66">
                  <c:v>2.7563437785961988</c:v>
                </c:pt>
                <c:pt idx="67">
                  <c:v>2.7684369102788193</c:v>
                </c:pt>
                <c:pt idx="68">
                  <c:v>2.7805300419614398</c:v>
                </c:pt>
                <c:pt idx="69">
                  <c:v>2.7926231736440603</c:v>
                </c:pt>
                <c:pt idx="70">
                  <c:v>2.8047163053266808</c:v>
                </c:pt>
                <c:pt idx="71">
                  <c:v>2.8168094370093013</c:v>
                </c:pt>
                <c:pt idx="72">
                  <c:v>2.8289025686919222</c:v>
                </c:pt>
                <c:pt idx="73">
                  <c:v>2.8409957003745427</c:v>
                </c:pt>
                <c:pt idx="74">
                  <c:v>2.8530888320571632</c:v>
                </c:pt>
                <c:pt idx="75">
                  <c:v>2.8651819637397837</c:v>
                </c:pt>
                <c:pt idx="76">
                  <c:v>2.8772750954224042</c:v>
                </c:pt>
                <c:pt idx="77">
                  <c:v>2.8893682271050247</c:v>
                </c:pt>
                <c:pt idx="78">
                  <c:v>2.9014613587876452</c:v>
                </c:pt>
                <c:pt idx="79">
                  <c:v>2.9135544904702662</c:v>
                </c:pt>
                <c:pt idx="80">
                  <c:v>2.9256476221528867</c:v>
                </c:pt>
                <c:pt idx="81">
                  <c:v>2.9377407538355071</c:v>
                </c:pt>
                <c:pt idx="82">
                  <c:v>2.9498338855181276</c:v>
                </c:pt>
                <c:pt idx="83">
                  <c:v>2.9619270172007481</c:v>
                </c:pt>
                <c:pt idx="84">
                  <c:v>2.9740201488833686</c:v>
                </c:pt>
                <c:pt idx="85">
                  <c:v>2.9861132805659896</c:v>
                </c:pt>
                <c:pt idx="86">
                  <c:v>2.9982064122486101</c:v>
                </c:pt>
                <c:pt idx="87">
                  <c:v>3.0102995439312306</c:v>
                </c:pt>
                <c:pt idx="88">
                  <c:v>3.0223926756138511</c:v>
                </c:pt>
                <c:pt idx="89">
                  <c:v>3.0344858072964715</c:v>
                </c:pt>
                <c:pt idx="90">
                  <c:v>3.046578938979092</c:v>
                </c:pt>
                <c:pt idx="91">
                  <c:v>3.058672070661713</c:v>
                </c:pt>
                <c:pt idx="92">
                  <c:v>3.0707652023443335</c:v>
                </c:pt>
                <c:pt idx="93">
                  <c:v>3.082858334026954</c:v>
                </c:pt>
                <c:pt idx="94">
                  <c:v>3.0949514657095745</c:v>
                </c:pt>
                <c:pt idx="95">
                  <c:v>3.107044597392195</c:v>
                </c:pt>
                <c:pt idx="96">
                  <c:v>3.1191377290748155</c:v>
                </c:pt>
                <c:pt idx="97">
                  <c:v>3.1312308607574364</c:v>
                </c:pt>
                <c:pt idx="98">
                  <c:v>3.1433239924400569</c:v>
                </c:pt>
                <c:pt idx="99">
                  <c:v>3.1554171241226774</c:v>
                </c:pt>
                <c:pt idx="100">
                  <c:v>3.1675102558052979</c:v>
                </c:pt>
                <c:pt idx="101">
                  <c:v>3.1796033874879184</c:v>
                </c:pt>
                <c:pt idx="102">
                  <c:v>3.1916965191705389</c:v>
                </c:pt>
                <c:pt idx="103">
                  <c:v>3.2037896508531594</c:v>
                </c:pt>
                <c:pt idx="104">
                  <c:v>3.2158827825357803</c:v>
                </c:pt>
                <c:pt idx="105">
                  <c:v>3.2279759142184008</c:v>
                </c:pt>
                <c:pt idx="106">
                  <c:v>3.2400690459010213</c:v>
                </c:pt>
                <c:pt idx="107">
                  <c:v>3.2521621775836418</c:v>
                </c:pt>
                <c:pt idx="108">
                  <c:v>3.2642553092662623</c:v>
                </c:pt>
                <c:pt idx="109">
                  <c:v>3.2763484409488828</c:v>
                </c:pt>
                <c:pt idx="110">
                  <c:v>3.2884415726315037</c:v>
                </c:pt>
                <c:pt idx="111">
                  <c:v>3.3005347043141242</c:v>
                </c:pt>
                <c:pt idx="112">
                  <c:v>3.3126278359967447</c:v>
                </c:pt>
                <c:pt idx="113">
                  <c:v>3.3247209676793652</c:v>
                </c:pt>
                <c:pt idx="114">
                  <c:v>3.3368140993619857</c:v>
                </c:pt>
                <c:pt idx="115">
                  <c:v>3.3489072310446062</c:v>
                </c:pt>
                <c:pt idx="116">
                  <c:v>3.3610003627272271</c:v>
                </c:pt>
                <c:pt idx="117">
                  <c:v>3.3730934944098476</c:v>
                </c:pt>
                <c:pt idx="118">
                  <c:v>3.3851866260924681</c:v>
                </c:pt>
                <c:pt idx="119">
                  <c:v>3.3972797577750886</c:v>
                </c:pt>
                <c:pt idx="120">
                  <c:v>3.4093728894577091</c:v>
                </c:pt>
                <c:pt idx="121">
                  <c:v>3.4214660211403296</c:v>
                </c:pt>
                <c:pt idx="122">
                  <c:v>3.4335591528229505</c:v>
                </c:pt>
                <c:pt idx="123">
                  <c:v>3.445652284505571</c:v>
                </c:pt>
                <c:pt idx="124">
                  <c:v>3.4577454161881915</c:v>
                </c:pt>
                <c:pt idx="125">
                  <c:v>3.469838547870812</c:v>
                </c:pt>
                <c:pt idx="126">
                  <c:v>3.4819316795534325</c:v>
                </c:pt>
                <c:pt idx="127">
                  <c:v>3.494024811236053</c:v>
                </c:pt>
                <c:pt idx="128">
                  <c:v>3.5061179429186735</c:v>
                </c:pt>
                <c:pt idx="129">
                  <c:v>3.5182110746012945</c:v>
                </c:pt>
                <c:pt idx="130">
                  <c:v>3.5303042062839149</c:v>
                </c:pt>
                <c:pt idx="131">
                  <c:v>3.5423973379665354</c:v>
                </c:pt>
                <c:pt idx="132">
                  <c:v>3.5544904696491559</c:v>
                </c:pt>
                <c:pt idx="133">
                  <c:v>3.5665836013317764</c:v>
                </c:pt>
                <c:pt idx="134">
                  <c:v>3.5786767330143969</c:v>
                </c:pt>
                <c:pt idx="135">
                  <c:v>3.5907698646970179</c:v>
                </c:pt>
                <c:pt idx="136">
                  <c:v>3.6028629963796384</c:v>
                </c:pt>
                <c:pt idx="137">
                  <c:v>3.6149561280622589</c:v>
                </c:pt>
                <c:pt idx="138">
                  <c:v>3.6270492597448794</c:v>
                </c:pt>
                <c:pt idx="139">
                  <c:v>3.6391423914274998</c:v>
                </c:pt>
                <c:pt idx="140">
                  <c:v>3.6512355231101203</c:v>
                </c:pt>
                <c:pt idx="141">
                  <c:v>3.6633286547927413</c:v>
                </c:pt>
                <c:pt idx="142">
                  <c:v>3.6754217864753618</c:v>
                </c:pt>
                <c:pt idx="143">
                  <c:v>3.6875149181579823</c:v>
                </c:pt>
                <c:pt idx="144">
                  <c:v>3.6996080498406028</c:v>
                </c:pt>
                <c:pt idx="145">
                  <c:v>3.7117011815232233</c:v>
                </c:pt>
                <c:pt idx="146">
                  <c:v>3.7237943132058438</c:v>
                </c:pt>
                <c:pt idx="147">
                  <c:v>3.7358874448884647</c:v>
                </c:pt>
                <c:pt idx="148">
                  <c:v>3.7479805765710852</c:v>
                </c:pt>
                <c:pt idx="149">
                  <c:v>3.7600737082537057</c:v>
                </c:pt>
                <c:pt idx="150">
                  <c:v>3.7721668399363262</c:v>
                </c:pt>
                <c:pt idx="151">
                  <c:v>3.7842599716189467</c:v>
                </c:pt>
                <c:pt idx="152">
                  <c:v>3.7963531033015672</c:v>
                </c:pt>
                <c:pt idx="153">
                  <c:v>3.8084462349841877</c:v>
                </c:pt>
                <c:pt idx="154">
                  <c:v>3.8205393666668086</c:v>
                </c:pt>
                <c:pt idx="155">
                  <c:v>3.8326324983494291</c:v>
                </c:pt>
                <c:pt idx="156">
                  <c:v>3.8447256300320496</c:v>
                </c:pt>
                <c:pt idx="157">
                  <c:v>3.8568187617146701</c:v>
                </c:pt>
                <c:pt idx="158">
                  <c:v>3.8689118933972906</c:v>
                </c:pt>
                <c:pt idx="159">
                  <c:v>3.8810050250799111</c:v>
                </c:pt>
                <c:pt idx="160">
                  <c:v>3.893098156762532</c:v>
                </c:pt>
                <c:pt idx="161">
                  <c:v>3.9051912884451525</c:v>
                </c:pt>
                <c:pt idx="162">
                  <c:v>3.917284420127773</c:v>
                </c:pt>
                <c:pt idx="163">
                  <c:v>3.9293775518103935</c:v>
                </c:pt>
                <c:pt idx="164">
                  <c:v>3.941470683493014</c:v>
                </c:pt>
                <c:pt idx="165">
                  <c:v>3.9535638151756345</c:v>
                </c:pt>
                <c:pt idx="166">
                  <c:v>3.9656569468582554</c:v>
                </c:pt>
                <c:pt idx="167">
                  <c:v>3.9777500785408759</c:v>
                </c:pt>
                <c:pt idx="168">
                  <c:v>3.9898432102234964</c:v>
                </c:pt>
                <c:pt idx="169">
                  <c:v>4.0019363419061174</c:v>
                </c:pt>
                <c:pt idx="170">
                  <c:v>4.0140294735887379</c:v>
                </c:pt>
                <c:pt idx="171">
                  <c:v>4.0261226052713583</c:v>
                </c:pt>
                <c:pt idx="172">
                  <c:v>4.0382157369539788</c:v>
                </c:pt>
                <c:pt idx="173">
                  <c:v>4.0503088686365993</c:v>
                </c:pt>
                <c:pt idx="174">
                  <c:v>4.0624020003192198</c:v>
                </c:pt>
                <c:pt idx="175">
                  <c:v>4.0744951320018403</c:v>
                </c:pt>
                <c:pt idx="176">
                  <c:v>4.0865882636844608</c:v>
                </c:pt>
                <c:pt idx="177">
                  <c:v>4.0986813953670813</c:v>
                </c:pt>
                <c:pt idx="178">
                  <c:v>4.1107745270497018</c:v>
                </c:pt>
                <c:pt idx="179">
                  <c:v>4.1228676587323223</c:v>
                </c:pt>
                <c:pt idx="180">
                  <c:v>4.1349607904149428</c:v>
                </c:pt>
                <c:pt idx="181">
                  <c:v>4.1470539220975633</c:v>
                </c:pt>
                <c:pt idx="182">
                  <c:v>4.1591470537801847</c:v>
                </c:pt>
                <c:pt idx="183">
                  <c:v>4.1712401854628052</c:v>
                </c:pt>
                <c:pt idx="184">
                  <c:v>4.1833333171454257</c:v>
                </c:pt>
                <c:pt idx="185">
                  <c:v>4.1954264488280462</c:v>
                </c:pt>
                <c:pt idx="186">
                  <c:v>4.2075195805106667</c:v>
                </c:pt>
                <c:pt idx="187">
                  <c:v>4.2196127121932872</c:v>
                </c:pt>
                <c:pt idx="188">
                  <c:v>4.2317058438759076</c:v>
                </c:pt>
                <c:pt idx="189">
                  <c:v>4.2437989755585281</c:v>
                </c:pt>
                <c:pt idx="190">
                  <c:v>4.2558921072411486</c:v>
                </c:pt>
                <c:pt idx="191">
                  <c:v>4.2679852389237691</c:v>
                </c:pt>
                <c:pt idx="192">
                  <c:v>4.2800783706063896</c:v>
                </c:pt>
                <c:pt idx="193">
                  <c:v>4.2921715022890101</c:v>
                </c:pt>
                <c:pt idx="194">
                  <c:v>4.3042646339716315</c:v>
                </c:pt>
                <c:pt idx="195">
                  <c:v>4.316357765654252</c:v>
                </c:pt>
                <c:pt idx="196">
                  <c:v>4.3284508973368725</c:v>
                </c:pt>
                <c:pt idx="197">
                  <c:v>4.340544029019493</c:v>
                </c:pt>
                <c:pt idx="198">
                  <c:v>4.3526371607021135</c:v>
                </c:pt>
                <c:pt idx="199">
                  <c:v>4.364730292384734</c:v>
                </c:pt>
                <c:pt idx="200">
                  <c:v>4.3768234240673545</c:v>
                </c:pt>
                <c:pt idx="201">
                  <c:v>4.388916555749975</c:v>
                </c:pt>
                <c:pt idx="202">
                  <c:v>4.4010096874325955</c:v>
                </c:pt>
                <c:pt idx="203">
                  <c:v>4.413102819115216</c:v>
                </c:pt>
                <c:pt idx="204">
                  <c:v>4.4251959507978365</c:v>
                </c:pt>
                <c:pt idx="205">
                  <c:v>4.4372890824804569</c:v>
                </c:pt>
                <c:pt idx="206">
                  <c:v>4.4493822141630774</c:v>
                </c:pt>
                <c:pt idx="207">
                  <c:v>4.4614753458456988</c:v>
                </c:pt>
                <c:pt idx="208">
                  <c:v>4.4735684775283193</c:v>
                </c:pt>
                <c:pt idx="209">
                  <c:v>4.4856616092109398</c:v>
                </c:pt>
                <c:pt idx="210">
                  <c:v>4.4977547408935603</c:v>
                </c:pt>
                <c:pt idx="211">
                  <c:v>4.5098478725761808</c:v>
                </c:pt>
                <c:pt idx="212">
                  <c:v>4.5219410042588013</c:v>
                </c:pt>
                <c:pt idx="213">
                  <c:v>4.5340341359414218</c:v>
                </c:pt>
                <c:pt idx="214">
                  <c:v>4.5461272676240423</c:v>
                </c:pt>
                <c:pt idx="215">
                  <c:v>4.5582203993066628</c:v>
                </c:pt>
                <c:pt idx="216">
                  <c:v>4.5703135309892833</c:v>
                </c:pt>
                <c:pt idx="217">
                  <c:v>4.5824066626719038</c:v>
                </c:pt>
                <c:pt idx="218">
                  <c:v>4.5944997943545243</c:v>
                </c:pt>
                <c:pt idx="219">
                  <c:v>4.6065929260371457</c:v>
                </c:pt>
                <c:pt idx="220">
                  <c:v>4.6186860577197661</c:v>
                </c:pt>
                <c:pt idx="221">
                  <c:v>4.6307791894023866</c:v>
                </c:pt>
                <c:pt idx="222">
                  <c:v>4.6428723210850071</c:v>
                </c:pt>
                <c:pt idx="223">
                  <c:v>4.6549654527676276</c:v>
                </c:pt>
                <c:pt idx="224">
                  <c:v>4.6670585844502481</c:v>
                </c:pt>
                <c:pt idx="225">
                  <c:v>4.6791517161328686</c:v>
                </c:pt>
                <c:pt idx="226">
                  <c:v>4.6912448478154891</c:v>
                </c:pt>
                <c:pt idx="227">
                  <c:v>4.7033379794981096</c:v>
                </c:pt>
                <c:pt idx="228">
                  <c:v>4.7154311111807301</c:v>
                </c:pt>
                <c:pt idx="229">
                  <c:v>4.7275242428633506</c:v>
                </c:pt>
                <c:pt idx="230">
                  <c:v>4.7396173745459711</c:v>
                </c:pt>
                <c:pt idx="231">
                  <c:v>4.7517105062285916</c:v>
                </c:pt>
                <c:pt idx="232">
                  <c:v>4.763803637911213</c:v>
                </c:pt>
                <c:pt idx="233">
                  <c:v>4.7758967695938335</c:v>
                </c:pt>
                <c:pt idx="234">
                  <c:v>4.787989901276454</c:v>
                </c:pt>
                <c:pt idx="235">
                  <c:v>4.8000830329590745</c:v>
                </c:pt>
                <c:pt idx="236">
                  <c:v>4.812176164641695</c:v>
                </c:pt>
                <c:pt idx="237">
                  <c:v>4.8242692963243154</c:v>
                </c:pt>
                <c:pt idx="238">
                  <c:v>4.8363624280069359</c:v>
                </c:pt>
                <c:pt idx="239">
                  <c:v>4.8484555596895564</c:v>
                </c:pt>
                <c:pt idx="240">
                  <c:v>4.8605486913721769</c:v>
                </c:pt>
                <c:pt idx="241">
                  <c:v>4.8726418230547974</c:v>
                </c:pt>
                <c:pt idx="242">
                  <c:v>4.8847349547374179</c:v>
                </c:pt>
                <c:pt idx="243">
                  <c:v>4.8968280864200384</c:v>
                </c:pt>
                <c:pt idx="244">
                  <c:v>4.9089212181026598</c:v>
                </c:pt>
                <c:pt idx="245">
                  <c:v>4.9210143497852803</c:v>
                </c:pt>
                <c:pt idx="246">
                  <c:v>4.9331074814679008</c:v>
                </c:pt>
                <c:pt idx="247">
                  <c:v>4.9452006131505213</c:v>
                </c:pt>
                <c:pt idx="248">
                  <c:v>4.9572937448331418</c:v>
                </c:pt>
                <c:pt idx="249">
                  <c:v>4.9693868765157623</c:v>
                </c:pt>
                <c:pt idx="250">
                  <c:v>4.9814800081983828</c:v>
                </c:pt>
                <c:pt idx="251">
                  <c:v>4.9935731398810024</c:v>
                </c:pt>
                <c:pt idx="252">
                  <c:v>5.0056662715636238</c:v>
                </c:pt>
                <c:pt idx="253">
                  <c:v>5.0177594032462443</c:v>
                </c:pt>
                <c:pt idx="254">
                  <c:v>5.0298525349288647</c:v>
                </c:pt>
                <c:pt idx="255">
                  <c:v>5.0419456666114852</c:v>
                </c:pt>
                <c:pt idx="256">
                  <c:v>5.0540387982941057</c:v>
                </c:pt>
                <c:pt idx="257">
                  <c:v>5.0661319299767262</c:v>
                </c:pt>
                <c:pt idx="258">
                  <c:v>5.0782250616593476</c:v>
                </c:pt>
                <c:pt idx="259">
                  <c:v>5.0903181933419743</c:v>
                </c:pt>
                <c:pt idx="260">
                  <c:v>5.1024113250245886</c:v>
                </c:pt>
                <c:pt idx="261">
                  <c:v>5.1145044567072082</c:v>
                </c:pt>
                <c:pt idx="262">
                  <c:v>5.1265975883898296</c:v>
                </c:pt>
                <c:pt idx="263">
                  <c:v>5.1386907200724563</c:v>
                </c:pt>
                <c:pt idx="264">
                  <c:v>5.1507838517550706</c:v>
                </c:pt>
                <c:pt idx="265">
                  <c:v>5.162876983437692</c:v>
                </c:pt>
                <c:pt idx="266">
                  <c:v>5.1749701151203116</c:v>
                </c:pt>
                <c:pt idx="267">
                  <c:v>5.1870632468029383</c:v>
                </c:pt>
                <c:pt idx="268">
                  <c:v>5.1991563784855526</c:v>
                </c:pt>
                <c:pt idx="269">
                  <c:v>5.2112495101681739</c:v>
                </c:pt>
                <c:pt idx="270">
                  <c:v>5.2233426418507944</c:v>
                </c:pt>
                <c:pt idx="271">
                  <c:v>5.2354357735334212</c:v>
                </c:pt>
                <c:pt idx="272">
                  <c:v>5.2475289052160354</c:v>
                </c:pt>
                <c:pt idx="273">
                  <c:v>5.2596220368986559</c:v>
                </c:pt>
                <c:pt idx="274">
                  <c:v>5.2717151685812764</c:v>
                </c:pt>
                <c:pt idx="275">
                  <c:v>5.2838083002639031</c:v>
                </c:pt>
                <c:pt idx="276">
                  <c:v>5.2959014319465174</c:v>
                </c:pt>
                <c:pt idx="277">
                  <c:v>5.3079945636291388</c:v>
                </c:pt>
                <c:pt idx="278">
                  <c:v>5.3200876953117584</c:v>
                </c:pt>
                <c:pt idx="279">
                  <c:v>5.3321808269943851</c:v>
                </c:pt>
                <c:pt idx="280">
                  <c:v>5.3442739586769994</c:v>
                </c:pt>
                <c:pt idx="281">
                  <c:v>5.3563670903596208</c:v>
                </c:pt>
                <c:pt idx="282">
                  <c:v>5.3684602220422475</c:v>
                </c:pt>
                <c:pt idx="283">
                  <c:v>5.380553353724868</c:v>
                </c:pt>
                <c:pt idx="284">
                  <c:v>5.3926464854074876</c:v>
                </c:pt>
                <c:pt idx="285">
                  <c:v>5.4047396170901028</c:v>
                </c:pt>
                <c:pt idx="286">
                  <c:v>5.4168327487727304</c:v>
                </c:pt>
                <c:pt idx="287">
                  <c:v>5.42892588045535</c:v>
                </c:pt>
                <c:pt idx="288">
                  <c:v>5.4410190121379696</c:v>
                </c:pt>
                <c:pt idx="289">
                  <c:v>5.4531121438205856</c:v>
                </c:pt>
                <c:pt idx="290">
                  <c:v>5.4652052755032114</c:v>
                </c:pt>
                <c:pt idx="291">
                  <c:v>5.4772984071858319</c:v>
                </c:pt>
                <c:pt idx="292">
                  <c:v>5.4893915388684524</c:v>
                </c:pt>
                <c:pt idx="293">
                  <c:v>5.5014846705510676</c:v>
                </c:pt>
                <c:pt idx="294">
                  <c:v>5.5135778022336934</c:v>
                </c:pt>
                <c:pt idx="295">
                  <c:v>5.5256709339163148</c:v>
                </c:pt>
                <c:pt idx="296">
                  <c:v>5.5377640655989344</c:v>
                </c:pt>
                <c:pt idx="297">
                  <c:v>5.5498571972815496</c:v>
                </c:pt>
                <c:pt idx="298">
                  <c:v>5.5619503289641754</c:v>
                </c:pt>
                <c:pt idx="299">
                  <c:v>5.5740434606467968</c:v>
                </c:pt>
                <c:pt idx="300">
                  <c:v>5.5861365923294164</c:v>
                </c:pt>
                <c:pt idx="301">
                  <c:v>5.5982297240120324</c:v>
                </c:pt>
                <c:pt idx="302">
                  <c:v>5.6103228556946583</c:v>
                </c:pt>
                <c:pt idx="303">
                  <c:v>5.6224159873772788</c:v>
                </c:pt>
                <c:pt idx="304">
                  <c:v>5.6345091190598993</c:v>
                </c:pt>
                <c:pt idx="305">
                  <c:v>5.6466022507425144</c:v>
                </c:pt>
                <c:pt idx="306">
                  <c:v>5.6586953824251411</c:v>
                </c:pt>
                <c:pt idx="307">
                  <c:v>5.6707885141077616</c:v>
                </c:pt>
                <c:pt idx="308">
                  <c:v>5.6828816457903812</c:v>
                </c:pt>
                <c:pt idx="309">
                  <c:v>5.6949747774730026</c:v>
                </c:pt>
                <c:pt idx="310">
                  <c:v>5.707067909155624</c:v>
                </c:pt>
                <c:pt idx="311">
                  <c:v>5.7191610408382436</c:v>
                </c:pt>
                <c:pt idx="312">
                  <c:v>5.7312541725208632</c:v>
                </c:pt>
                <c:pt idx="313">
                  <c:v>5.7433473042034837</c:v>
                </c:pt>
                <c:pt idx="314">
                  <c:v>5.755440435886106</c:v>
                </c:pt>
                <c:pt idx="315">
                  <c:v>5.7675335675687256</c:v>
                </c:pt>
                <c:pt idx="316">
                  <c:v>5.7796266992513461</c:v>
                </c:pt>
                <c:pt idx="317">
                  <c:v>5.7917198309339657</c:v>
                </c:pt>
                <c:pt idx="318">
                  <c:v>5.803812962616588</c:v>
                </c:pt>
                <c:pt idx="319">
                  <c:v>5.8159060942992085</c:v>
                </c:pt>
                <c:pt idx="320">
                  <c:v>5.8279992259818281</c:v>
                </c:pt>
                <c:pt idx="321">
                  <c:v>5.8400923576644477</c:v>
                </c:pt>
                <c:pt idx="322">
                  <c:v>5.8521854893470699</c:v>
                </c:pt>
                <c:pt idx="323">
                  <c:v>5.8642786210296904</c:v>
                </c:pt>
                <c:pt idx="324">
                  <c:v>5.87637175271231</c:v>
                </c:pt>
                <c:pt idx="325">
                  <c:v>5.8884648843949305</c:v>
                </c:pt>
                <c:pt idx="326">
                  <c:v>5.9005580160775528</c:v>
                </c:pt>
                <c:pt idx="327">
                  <c:v>5.9126511477601724</c:v>
                </c:pt>
                <c:pt idx="328">
                  <c:v>5.9247442794427929</c:v>
                </c:pt>
                <c:pt idx="329">
                  <c:v>5.9368374111254125</c:v>
                </c:pt>
                <c:pt idx="330">
                  <c:v>5.9489305428080348</c:v>
                </c:pt>
                <c:pt idx="331">
                  <c:v>5.9610236744906553</c:v>
                </c:pt>
                <c:pt idx="332">
                  <c:v>5.9731168061732749</c:v>
                </c:pt>
                <c:pt idx="333">
                  <c:v>5.9852099378558963</c:v>
                </c:pt>
                <c:pt idx="334">
                  <c:v>5.9973030695385168</c:v>
                </c:pt>
                <c:pt idx="335">
                  <c:v>6.0093962012211373</c:v>
                </c:pt>
                <c:pt idx="336">
                  <c:v>6.0214893329037569</c:v>
                </c:pt>
                <c:pt idx="337">
                  <c:v>6.0335824645863783</c:v>
                </c:pt>
                <c:pt idx="338">
                  <c:v>6.0456755962689979</c:v>
                </c:pt>
                <c:pt idx="339">
                  <c:v>6.0577687279516192</c:v>
                </c:pt>
                <c:pt idx="340">
                  <c:v>6.0698618596342397</c:v>
                </c:pt>
                <c:pt idx="341">
                  <c:v>6.0819549913168602</c:v>
                </c:pt>
                <c:pt idx="342">
                  <c:v>6.0940481229994807</c:v>
                </c:pt>
                <c:pt idx="343">
                  <c:v>6.1061412546821021</c:v>
                </c:pt>
                <c:pt idx="344">
                  <c:v>6.1182343863647217</c:v>
                </c:pt>
                <c:pt idx="345">
                  <c:v>6.1303275180473431</c:v>
                </c:pt>
                <c:pt idx="346">
                  <c:v>6.1424206497299627</c:v>
                </c:pt>
                <c:pt idx="347">
                  <c:v>6.1545137814125841</c:v>
                </c:pt>
                <c:pt idx="348">
                  <c:v>6.1666069130952037</c:v>
                </c:pt>
                <c:pt idx="349">
                  <c:v>6.1787000447778251</c:v>
                </c:pt>
                <c:pt idx="350">
                  <c:v>6.1907931764604447</c:v>
                </c:pt>
                <c:pt idx="351">
                  <c:v>6.2028863081430661</c:v>
                </c:pt>
                <c:pt idx="352">
                  <c:v>6.2149794398256866</c:v>
                </c:pt>
                <c:pt idx="353">
                  <c:v>6.2270725715083071</c:v>
                </c:pt>
                <c:pt idx="354">
                  <c:v>6.2391657031909276</c:v>
                </c:pt>
                <c:pt idx="355">
                  <c:v>6.2512588348735481</c:v>
                </c:pt>
                <c:pt idx="356">
                  <c:v>6.2633519665561685</c:v>
                </c:pt>
                <c:pt idx="357">
                  <c:v>6.2754450982387899</c:v>
                </c:pt>
                <c:pt idx="358">
                  <c:v>6.2875382299214104</c:v>
                </c:pt>
                <c:pt idx="359">
                  <c:v>6.2996313616040309</c:v>
                </c:pt>
                <c:pt idx="360">
                  <c:v>6.3117244932866505</c:v>
                </c:pt>
                <c:pt idx="361">
                  <c:v>6.3238176249692719</c:v>
                </c:pt>
                <c:pt idx="362">
                  <c:v>6.3359107566518933</c:v>
                </c:pt>
                <c:pt idx="363">
                  <c:v>6.3480038883345129</c:v>
                </c:pt>
                <c:pt idx="364">
                  <c:v>6.3600970200171334</c:v>
                </c:pt>
                <c:pt idx="365">
                  <c:v>6.372190151699753</c:v>
                </c:pt>
                <c:pt idx="366">
                  <c:v>6.3842832833823753</c:v>
                </c:pt>
                <c:pt idx="367">
                  <c:v>6.3963764150649949</c:v>
                </c:pt>
                <c:pt idx="368">
                  <c:v>6.4084695467476154</c:v>
                </c:pt>
                <c:pt idx="369">
                  <c:v>6.420562678430235</c:v>
                </c:pt>
                <c:pt idx="370">
                  <c:v>6.4326558101128573</c:v>
                </c:pt>
                <c:pt idx="371">
                  <c:v>6.4447489417954777</c:v>
                </c:pt>
                <c:pt idx="372">
                  <c:v>6.4568420734780974</c:v>
                </c:pt>
                <c:pt idx="373">
                  <c:v>6.4689352051607178</c:v>
                </c:pt>
                <c:pt idx="374">
                  <c:v>6.4810283368433401</c:v>
                </c:pt>
                <c:pt idx="375">
                  <c:v>6.4931214685259597</c:v>
                </c:pt>
                <c:pt idx="376">
                  <c:v>6.5052146002085802</c:v>
                </c:pt>
                <c:pt idx="377">
                  <c:v>6.5173077318911998</c:v>
                </c:pt>
                <c:pt idx="378">
                  <c:v>6.5294008635738221</c:v>
                </c:pt>
                <c:pt idx="379">
                  <c:v>6.5414939952564417</c:v>
                </c:pt>
                <c:pt idx="380">
                  <c:v>6.5535871269390622</c:v>
                </c:pt>
                <c:pt idx="381">
                  <c:v>6.5656802586216836</c:v>
                </c:pt>
                <c:pt idx="382">
                  <c:v>6.5777733903043041</c:v>
                </c:pt>
                <c:pt idx="383">
                  <c:v>6.5898665219869246</c:v>
                </c:pt>
                <c:pt idx="384">
                  <c:v>6.6019596536695442</c:v>
                </c:pt>
                <c:pt idx="385">
                  <c:v>6.6140527853521656</c:v>
                </c:pt>
                <c:pt idx="386">
                  <c:v>6.6261459170347869</c:v>
                </c:pt>
                <c:pt idx="387">
                  <c:v>6.6382390487174066</c:v>
                </c:pt>
                <c:pt idx="388">
                  <c:v>6.6503321804000262</c:v>
                </c:pt>
                <c:pt idx="389">
                  <c:v>6.6624253120826475</c:v>
                </c:pt>
                <c:pt idx="390">
                  <c:v>6.674518443765268</c:v>
                </c:pt>
                <c:pt idx="391">
                  <c:v>6.6866115754478885</c:v>
                </c:pt>
                <c:pt idx="392">
                  <c:v>6.698704707130509</c:v>
                </c:pt>
                <c:pt idx="393">
                  <c:v>6.7107978388131304</c:v>
                </c:pt>
                <c:pt idx="394">
                  <c:v>6.72289097049575</c:v>
                </c:pt>
                <c:pt idx="395">
                  <c:v>6.7349841021783714</c:v>
                </c:pt>
                <c:pt idx="396">
                  <c:v>6.747077233860991</c:v>
                </c:pt>
                <c:pt idx="397">
                  <c:v>6.7591703655436124</c:v>
                </c:pt>
                <c:pt idx="398">
                  <c:v>6.771263497226232</c:v>
                </c:pt>
                <c:pt idx="399">
                  <c:v>6.7833566289088534</c:v>
                </c:pt>
                <c:pt idx="400">
                  <c:v>6.795449760591473</c:v>
                </c:pt>
                <c:pt idx="401">
                  <c:v>6.8075428922740944</c:v>
                </c:pt>
                <c:pt idx="402">
                  <c:v>6.8196360239567149</c:v>
                </c:pt>
                <c:pt idx="403">
                  <c:v>6.8317291556393354</c:v>
                </c:pt>
                <c:pt idx="404">
                  <c:v>6.8438222873219559</c:v>
                </c:pt>
                <c:pt idx="405">
                  <c:v>6.8559154190045763</c:v>
                </c:pt>
                <c:pt idx="406">
                  <c:v>6.8680085506871977</c:v>
                </c:pt>
                <c:pt idx="407">
                  <c:v>6.8801016823698182</c:v>
                </c:pt>
                <c:pt idx="408">
                  <c:v>6.8921948140524378</c:v>
                </c:pt>
                <c:pt idx="409">
                  <c:v>6.9042879457350592</c:v>
                </c:pt>
                <c:pt idx="410">
                  <c:v>6.9163810774176806</c:v>
                </c:pt>
                <c:pt idx="411">
                  <c:v>6.9284742091003002</c:v>
                </c:pt>
                <c:pt idx="412">
                  <c:v>6.9405673407829198</c:v>
                </c:pt>
                <c:pt idx="413">
                  <c:v>6.9526604724655403</c:v>
                </c:pt>
                <c:pt idx="414">
                  <c:v>6.9647536041481626</c:v>
                </c:pt>
                <c:pt idx="415">
                  <c:v>6.9768467358307822</c:v>
                </c:pt>
                <c:pt idx="416">
                  <c:v>6.9889398675134027</c:v>
                </c:pt>
                <c:pt idx="417">
                  <c:v>7.0010329991960223</c:v>
                </c:pt>
                <c:pt idx="418">
                  <c:v>7.0131261308786446</c:v>
                </c:pt>
                <c:pt idx="419">
                  <c:v>7.0252192625612651</c:v>
                </c:pt>
                <c:pt idx="420">
                  <c:v>7.0373123942438847</c:v>
                </c:pt>
                <c:pt idx="421">
                  <c:v>7.0494055259265043</c:v>
                </c:pt>
                <c:pt idx="422">
                  <c:v>7.0614986576091265</c:v>
                </c:pt>
                <c:pt idx="423">
                  <c:v>7.073591789291747</c:v>
                </c:pt>
                <c:pt idx="424">
                  <c:v>7.0856849209743666</c:v>
                </c:pt>
                <c:pt idx="425">
                  <c:v>7.0977780526569871</c:v>
                </c:pt>
                <c:pt idx="426">
                  <c:v>7.1098711843396094</c:v>
                </c:pt>
                <c:pt idx="427">
                  <c:v>7.121964316022229</c:v>
                </c:pt>
                <c:pt idx="428">
                  <c:v>7.1340574477048495</c:v>
                </c:pt>
                <c:pt idx="429">
                  <c:v>7.1461505793874691</c:v>
                </c:pt>
                <c:pt idx="430">
                  <c:v>7.1582437110700914</c:v>
                </c:pt>
                <c:pt idx="431">
                  <c:v>7.1703368427527119</c:v>
                </c:pt>
                <c:pt idx="432">
                  <c:v>7.1824299744353315</c:v>
                </c:pt>
                <c:pt idx="433">
                  <c:v>7.1945231061179529</c:v>
                </c:pt>
                <c:pt idx="434">
                  <c:v>7.2066162378005734</c:v>
                </c:pt>
                <c:pt idx="435">
                  <c:v>7.2187093694831939</c:v>
                </c:pt>
                <c:pt idx="436">
                  <c:v>7.2308025011658135</c:v>
                </c:pt>
                <c:pt idx="437">
                  <c:v>7.2428956328484349</c:v>
                </c:pt>
                <c:pt idx="438">
                  <c:v>7.2549887645310545</c:v>
                </c:pt>
                <c:pt idx="439">
                  <c:v>7.2670818962136758</c:v>
                </c:pt>
                <c:pt idx="440">
                  <c:v>7.2791750278962963</c:v>
                </c:pt>
                <c:pt idx="441">
                  <c:v>7.2912681595789168</c:v>
                </c:pt>
                <c:pt idx="442">
                  <c:v>7.3033612912615373</c:v>
                </c:pt>
                <c:pt idx="443">
                  <c:v>7.3154544229441587</c:v>
                </c:pt>
                <c:pt idx="444">
                  <c:v>7.3275475546267783</c:v>
                </c:pt>
                <c:pt idx="445">
                  <c:v>7.3396406863093997</c:v>
                </c:pt>
                <c:pt idx="446">
                  <c:v>7.3517338179920193</c:v>
                </c:pt>
                <c:pt idx="447">
                  <c:v>7.3638269496746407</c:v>
                </c:pt>
                <c:pt idx="448">
                  <c:v>7.3759200813572603</c:v>
                </c:pt>
                <c:pt idx="449">
                  <c:v>7.3880132130398817</c:v>
                </c:pt>
                <c:pt idx="450">
                  <c:v>7.4001063447225031</c:v>
                </c:pt>
              </c:numCache>
            </c:numRef>
          </c:xVal>
          <c:yVal>
            <c:numRef>
              <c:f>fit_5NN_FCC!$H$19:$H$469</c:f>
              <c:numCache>
                <c:formatCode>0.0000</c:formatCode>
                <c:ptCount val="451"/>
                <c:pt idx="0">
                  <c:v>1.2561022836692322</c:v>
                </c:pt>
                <c:pt idx="1">
                  <c:v>0.66596850148815678</c:v>
                </c:pt>
                <c:pt idx="2">
                  <c:v>0.10155158535097648</c:v>
                </c:pt>
                <c:pt idx="3">
                  <c:v>-0.43804852182412263</c:v>
                </c:pt>
                <c:pt idx="4">
                  <c:v>-0.95370295419579254</c:v>
                </c:pt>
                <c:pt idx="5">
                  <c:v>-1.446254804347503</c:v>
                </c:pt>
                <c:pt idx="6">
                  <c:v>-1.9165199788724518</c:v>
                </c:pt>
                <c:pt idx="7">
                  <c:v>-2.3652880289224645</c:v>
                </c:pt>
                <c:pt idx="8">
                  <c:v>-2.7933229564279478</c:v>
                </c:pt>
                <c:pt idx="9">
                  <c:v>-3.2013639966766472</c:v>
                </c:pt>
                <c:pt idx="10">
                  <c:v>-3.5901263779200967</c:v>
                </c:pt>
                <c:pt idx="11">
                  <c:v>-3.9603020586583058</c:v>
                </c:pt>
                <c:pt idx="12">
                  <c:v>-4.3125604432353306</c:v>
                </c:pt>
                <c:pt idx="13">
                  <c:v>-4.6475490763610798</c:v>
                </c:pt>
                <c:pt idx="14">
                  <c:v>-4.9658943171576873</c:v>
                </c:pt>
                <c:pt idx="15">
                  <c:v>-5.2682019933124051</c:v>
                </c:pt>
                <c:pt idx="16">
                  <c:v>-5.5550580359028974</c:v>
                </c:pt>
                <c:pt idx="17">
                  <c:v>-5.8270290954452406</c:v>
                </c:pt>
                <c:pt idx="18">
                  <c:v>-6.0846631396997433</c:v>
                </c:pt>
                <c:pt idx="19">
                  <c:v>-6.3284900337549672</c:v>
                </c:pt>
                <c:pt idx="20">
                  <c:v>-6.559022102895919</c:v>
                </c:pt>
                <c:pt idx="21">
                  <c:v>-6.7767546787484072</c:v>
                </c:pt>
                <c:pt idx="22">
                  <c:v>-6.9821666291779581</c:v>
                </c:pt>
                <c:pt idx="23">
                  <c:v>-7.175720872408446</c:v>
                </c:pt>
                <c:pt idx="24">
                  <c:v>-7.3578648758126626</c:v>
                </c:pt>
                <c:pt idx="25">
                  <c:v>-7.5290311398145811</c:v>
                </c:pt>
                <c:pt idx="26">
                  <c:v>-7.6896376673307829</c:v>
                </c:pt>
                <c:pt idx="27">
                  <c:v>-7.8400884191667162</c:v>
                </c:pt>
                <c:pt idx="28">
                  <c:v>-7.9807737557718772</c:v>
                </c:pt>
                <c:pt idx="29">
                  <c:v>-8.1120708657467109</c:v>
                </c:pt>
                <c:pt idx="30">
                  <c:v>-8.2343441814831682</c:v>
                </c:pt>
                <c:pt idx="31">
                  <c:v>-8.3479457823102372</c:v>
                </c:pt>
                <c:pt idx="32">
                  <c:v>-8.4532157855052059</c:v>
                </c:pt>
                <c:pt idx="33">
                  <c:v>-8.5504827255216753</c:v>
                </c:pt>
                <c:pt idx="34">
                  <c:v>-8.6400639217752158</c:v>
                </c:pt>
                <c:pt idx="35">
                  <c:v>-8.7222658353182485</c:v>
                </c:pt>
                <c:pt idx="36">
                  <c:v>-8.7973844147263254</c:v>
                </c:pt>
                <c:pt idx="37">
                  <c:v>-8.8657054315090598</c:v>
                </c:pt>
                <c:pt idx="38">
                  <c:v>-8.9275048053500683</c:v>
                </c:pt>
                <c:pt idx="39">
                  <c:v>-8.9830489194718606</c:v>
                </c:pt>
                <c:pt idx="40">
                  <c:v>-9.0325949264131999</c:v>
                </c:pt>
                <c:pt idx="41">
                  <c:v>-9.0763910444984734</c:v>
                </c:pt>
                <c:pt idx="42">
                  <c:v>-9.114676845270651</c:v>
                </c:pt>
                <c:pt idx="43">
                  <c:v>-9.1476835321518735</c:v>
                </c:pt>
                <c:pt idx="44">
                  <c:v>-9.1756342105881554</c:v>
                </c:pt>
                <c:pt idx="45">
                  <c:v>-9.1987441499275473</c:v>
                </c:pt>
                <c:pt idx="46">
                  <c:v>-9.2172210372740313</c:v>
                </c:pt>
                <c:pt idx="47">
                  <c:v>-9.2312652235525547</c:v>
                </c:pt>
                <c:pt idx="48">
                  <c:v>-9.2410699620139916</c:v>
                </c:pt>
                <c:pt idx="49">
                  <c:v>-9.2468216394023219</c:v>
                </c:pt>
                <c:pt idx="50">
                  <c:v>-9.2486999999999995</c:v>
                </c:pt>
                <c:pt idx="51">
                  <c:v>-9.2468783627614535</c:v>
                </c:pt>
                <c:pt idx="52">
                  <c:v>-9.2415238317385384</c:v>
                </c:pt>
                <c:pt idx="53">
                  <c:v>-9.2327974999961402</c:v>
                </c:pt>
                <c:pt idx="54">
                  <c:v>-9.2208546472103912</c:v>
                </c:pt>
                <c:pt idx="55">
                  <c:v>-9.2058449311364967</c:v>
                </c:pt>
                <c:pt idx="56">
                  <c:v>-9.1879125731278961</c:v>
                </c:pt>
                <c:pt idx="57">
                  <c:v>-9.1671965378832034</c:v>
                </c:pt>
                <c:pt idx="58">
                  <c:v>-9.1438307075924463</c:v>
                </c:pt>
                <c:pt idx="59">
                  <c:v>-9.1179440506491609</c:v>
                </c:pt>
                <c:pt idx="60">
                  <c:v>-9.0896607850900839</c:v>
                </c:pt>
                <c:pt idx="61">
                  <c:v>-9.0591005369197131</c:v>
                </c:pt>
                <c:pt idx="62">
                  <c:v>-9.0263784934723308</c:v>
                </c:pt>
                <c:pt idx="63">
                  <c:v>-8.9916055519597933</c:v>
                </c:pt>
                <c:pt idx="64">
                  <c:v>-8.9548884633491586</c:v>
                </c:pt>
                <c:pt idx="65">
                  <c:v>-8.9163299717099722</c:v>
                </c:pt>
                <c:pt idx="66">
                  <c:v>-8.87602894916715</c:v>
                </c:pt>
                <c:pt idx="67">
                  <c:v>-8.8340805265913787</c:v>
                </c:pt>
                <c:pt idx="68">
                  <c:v>-8.790576220155188</c:v>
                </c:pt>
                <c:pt idx="69">
                  <c:v>-8.7456040538791626</c:v>
                </c:pt>
                <c:pt idx="70">
                  <c:v>-8.6992486782891323</c:v>
                </c:pt>
                <c:pt idx="71">
                  <c:v>-8.6515914853017328</c:v>
                </c:pt>
                <c:pt idx="72">
                  <c:v>-8.6027107194522898</c:v>
                </c:pt>
                <c:pt idx="73">
                  <c:v>-8.5526815855756873</c:v>
                </c:pt>
                <c:pt idx="74">
                  <c:v>-8.5015763530476978</c:v>
                </c:pt>
                <c:pt idx="75">
                  <c:v>-8.4494644566910893</c:v>
                </c:pt>
                <c:pt idx="76">
                  <c:v>-8.3964125944478276</c:v>
                </c:pt>
                <c:pt idx="77">
                  <c:v>-8.3424848219157273</c:v>
                </c:pt>
                <c:pt idx="78">
                  <c:v>-8.2877426438450428</c:v>
                </c:pt>
                <c:pt idx="79">
                  <c:v>-8.2322451026877026</c:v>
                </c:pt>
                <c:pt idx="80">
                  <c:v>-8.1760488642891929</c:v>
                </c:pt>
                <c:pt idx="81">
                  <c:v>-8.1192083008104756</c:v>
                </c:pt>
                <c:pt idx="82">
                  <c:v>-8.0617755709647145</c:v>
                </c:pt>
                <c:pt idx="83">
                  <c:v>-8.0038006976511973</c:v>
                </c:pt>
                <c:pt idx="84">
                  <c:v>-7.945331643066325</c:v>
                </c:pt>
                <c:pt idx="85">
                  <c:v>-7.8864143813692591</c:v>
                </c:pt>
                <c:pt idx="86">
                  <c:v>-7.8270929689775244</c:v>
                </c:pt>
                <c:pt idx="87">
                  <c:v>-7.767409612565622</c:v>
                </c:pt>
                <c:pt idx="88">
                  <c:v>-7.7074047348376151</c:v>
                </c:pt>
                <c:pt idx="89">
                  <c:v>-7.6471170381424836</c:v>
                </c:pt>
                <c:pt idx="90">
                  <c:v>-7.5865835659990619</c:v>
                </c:pt>
                <c:pt idx="91">
                  <c:v>-7.5258397625953961</c:v>
                </c:pt>
                <c:pt idx="92">
                  <c:v>-7.4649195303254228</c:v>
                </c:pt>
                <c:pt idx="93">
                  <c:v>-7.4038552854240116</c:v>
                </c:pt>
                <c:pt idx="94">
                  <c:v>-7.3426780117596158</c:v>
                </c:pt>
                <c:pt idx="95">
                  <c:v>-7.2814173128419863</c:v>
                </c:pt>
                <c:pt idx="96">
                  <c:v>-7.2201014621007475</c:v>
                </c:pt>
                <c:pt idx="97">
                  <c:v>-7.1587574514889187</c:v>
                </c:pt>
                <c:pt idx="98">
                  <c:v>-7.0974110384638642</c:v>
                </c:pt>
                <c:pt idx="99">
                  <c:v>-7.036086791396654</c:v>
                </c:pt>
                <c:pt idx="100">
                  <c:v>-6.9748081334591694</c:v>
                </c:pt>
                <c:pt idx="101">
                  <c:v>-6.9135973850369341</c:v>
                </c:pt>
                <c:pt idx="102">
                  <c:v>-6.8524758047141523</c:v>
                </c:pt>
                <c:pt idx="103">
                  <c:v>-6.7914636288760262</c:v>
                </c:pt>
                <c:pt idx="104">
                  <c:v>-6.7305801099721512</c:v>
                </c:pt>
                <c:pt idx="105">
                  <c:v>-6.6698435534833473</c:v>
                </c:pt>
                <c:pt idx="106">
                  <c:v>-6.6092713536331464</c:v>
                </c:pt>
                <c:pt idx="107">
                  <c:v>-6.5488800278838113</c:v>
                </c:pt>
                <c:pt idx="108">
                  <c:v>-6.4886852502555863</c:v>
                </c:pt>
                <c:pt idx="109">
                  <c:v>-6.4287018835067418</c:v>
                </c:pt>
                <c:pt idx="110">
                  <c:v>-6.3689440102108081</c:v>
                </c:pt>
                <c:pt idx="111">
                  <c:v>-6.3094249627662604</c:v>
                </c:pt>
                <c:pt idx="112">
                  <c:v>-6.2501573523729643</c:v>
                </c:pt>
                <c:pt idx="113">
                  <c:v>-6.1911530970084545</c:v>
                </c:pt>
                <c:pt idx="114">
                  <c:v>-6.1324234484363345</c:v>
                </c:pt>
                <c:pt idx="115">
                  <c:v>-6.0739790182779227</c:v>
                </c:pt>
                <c:pt idx="116">
                  <c:v>-6.0158298031774153</c:v>
                </c:pt>
                <c:pt idx="117">
                  <c:v>-5.9579852090898919</c:v>
                </c:pt>
                <c:pt idx="118">
                  <c:v>-5.9004540747205789</c:v>
                </c:pt>
                <c:pt idx="119">
                  <c:v>-5.8432446941429035</c:v>
                </c:pt>
                <c:pt idx="120">
                  <c:v>-5.7863648386221174</c:v>
                </c:pt>
                <c:pt idx="121">
                  <c:v>-5.7298217776702733</c:v>
                </c:pt>
                <c:pt idx="122">
                  <c:v>-5.6736222993577314</c:v>
                </c:pt>
                <c:pt idx="123">
                  <c:v>-5.6177727299054778</c:v>
                </c:pt>
                <c:pt idx="124">
                  <c:v>-5.5622789525818135</c:v>
                </c:pt>
                <c:pt idx="125">
                  <c:v>-5.5071464259262761</c:v>
                </c:pt>
                <c:pt idx="126">
                  <c:v>-5.4523802013229101</c:v>
                </c:pt>
                <c:pt idx="127">
                  <c:v>-5.397984939944334</c:v>
                </c:pt>
                <c:pt idx="128">
                  <c:v>-5.3439649290873819</c:v>
                </c:pt>
                <c:pt idx="129">
                  <c:v>-5.2903240979204691</c:v>
                </c:pt>
                <c:pt idx="130">
                  <c:v>-5.2370660326621667</c:v>
                </c:pt>
                <c:pt idx="131">
                  <c:v>-5.1841939912098871</c:v>
                </c:pt>
                <c:pt idx="132">
                  <c:v>-5.1317109172370143</c:v>
                </c:pt>
                <c:pt idx="133">
                  <c:v>-5.0796194537761776</c:v>
                </c:pt>
                <c:pt idx="134">
                  <c:v>-5.0279219563058639</c:v>
                </c:pt>
                <c:pt idx="135">
                  <c:v>-4.9766205053570323</c:v>
                </c:pt>
                <c:pt idx="136">
                  <c:v>-4.9257169186557919</c:v>
                </c:pt>
                <c:pt idx="137">
                  <c:v>-4.8752127628178226</c:v>
                </c:pt>
                <c:pt idx="138">
                  <c:v>-4.8251093646095891</c:v>
                </c:pt>
                <c:pt idx="139">
                  <c:v>-4.7754078217910436</c:v>
                </c:pt>
                <c:pt idx="140">
                  <c:v>-4.7261090135539501</c:v>
                </c:pt>
                <c:pt idx="141">
                  <c:v>-4.6772136105695976</c:v>
                </c:pt>
                <c:pt idx="142">
                  <c:v>-4.628722084659147</c:v>
                </c:pt>
                <c:pt idx="143">
                  <c:v>-4.5806347180995335</c:v>
                </c:pt>
                <c:pt idx="144">
                  <c:v>-4.5329516125773317</c:v>
                </c:pt>
                <c:pt idx="145">
                  <c:v>-4.4856726978026868</c:v>
                </c:pt>
                <c:pt idx="146">
                  <c:v>-4.4387977397949596</c:v>
                </c:pt>
                <c:pt idx="147">
                  <c:v>-4.3923263488513982</c:v>
                </c:pt>
                <c:pt idx="148">
                  <c:v>-4.3462579872097713</c:v>
                </c:pt>
                <c:pt idx="149">
                  <c:v>-4.3005919764155616</c:v>
                </c:pt>
                <c:pt idx="150">
                  <c:v>-4.2553275044039403</c:v>
                </c:pt>
                <c:pt idx="151">
                  <c:v>-4.2104636323064737</c:v>
                </c:pt>
                <c:pt idx="152">
                  <c:v>-4.165999300992123</c:v>
                </c:pt>
                <c:pt idx="153">
                  <c:v>-4.1219333373518499</c:v>
                </c:pt>
                <c:pt idx="154">
                  <c:v>-4.0782644603357827</c:v>
                </c:pt>
                <c:pt idx="155">
                  <c:v>-4.0349912867516755</c:v>
                </c:pt>
                <c:pt idx="156">
                  <c:v>-3.9921123368330163</c:v>
                </c:pt>
                <c:pt idx="157">
                  <c:v>-3.9496260395849663</c:v>
                </c:pt>
                <c:pt idx="158">
                  <c:v>-3.9075307379159754</c:v>
                </c:pt>
                <c:pt idx="159">
                  <c:v>-3.8658246935626801</c:v>
                </c:pt>
                <c:pt idx="160">
                  <c:v>-3.8245060918154561</c:v>
                </c:pt>
                <c:pt idx="161">
                  <c:v>-3.7835730460517429</c:v>
                </c:pt>
                <c:pt idx="162">
                  <c:v>-3.7430236020840244</c:v>
                </c:pt>
                <c:pt idx="163">
                  <c:v>-3.7028557423291057</c:v>
                </c:pt>
                <c:pt idx="164">
                  <c:v>-3.6630673898051582</c:v>
                </c:pt>
                <c:pt idx="165">
                  <c:v>-3.6236564119627146</c:v>
                </c:pt>
                <c:pt idx="166">
                  <c:v>-3.5846206243556691</c:v>
                </c:pt>
                <c:pt idx="167">
                  <c:v>-3.5459577941580656</c:v>
                </c:pt>
                <c:pt idx="168">
                  <c:v>-3.5076656435323152</c:v>
                </c:pt>
                <c:pt idx="169">
                  <c:v>-3.4697418528542809</c:v>
                </c:pt>
                <c:pt idx="170">
                  <c:v>-3.4321840638004608</c:v>
                </c:pt>
                <c:pt idx="171">
                  <c:v>-3.3949898823023639</c:v>
                </c:pt>
                <c:pt idx="172">
                  <c:v>-3.3581568813729779</c:v>
                </c:pt>
                <c:pt idx="173">
                  <c:v>-3.3216826038100642</c:v>
                </c:pt>
                <c:pt idx="174">
                  <c:v>-3.2855645647808647</c:v>
                </c:pt>
                <c:pt idx="175">
                  <c:v>-3.2498002542926359</c:v>
                </c:pt>
                <c:pt idx="176">
                  <c:v>-3.2143871395533008</c:v>
                </c:pt>
                <c:pt idx="177">
                  <c:v>-3.1793226672263195</c:v>
                </c:pt>
                <c:pt idx="178">
                  <c:v>-3.144604265583796</c:v>
                </c:pt>
                <c:pt idx="179">
                  <c:v>-3.1102293465616477</c:v>
                </c:pt>
                <c:pt idx="180">
                  <c:v>-3.0761953077205666</c:v>
                </c:pt>
                <c:pt idx="181">
                  <c:v>-3.0424995341163643</c:v>
                </c:pt>
                <c:pt idx="182">
                  <c:v>-3.0091394000831642</c:v>
                </c:pt>
                <c:pt idx="183">
                  <c:v>-2.9761122709327892</c:v>
                </c:pt>
                <c:pt idx="184">
                  <c:v>-2.9434155045735717</c:v>
                </c:pt>
                <c:pt idx="185">
                  <c:v>-2.9110464530517168</c:v>
                </c:pt>
                <c:pt idx="186">
                  <c:v>-2.8790024640182121</c:v>
                </c:pt>
                <c:pt idx="187">
                  <c:v>-2.8472808821242057</c:v>
                </c:pt>
                <c:pt idx="188">
                  <c:v>-2.8158790503476463</c:v>
                </c:pt>
                <c:pt idx="189">
                  <c:v>-2.7847943112538882</c:v>
                </c:pt>
                <c:pt idx="190">
                  <c:v>-2.7540240081928822</c:v>
                </c:pt>
                <c:pt idx="191">
                  <c:v>-2.7235654864354641</c:v>
                </c:pt>
                <c:pt idx="192">
                  <c:v>-2.6934160942511616</c:v>
                </c:pt>
                <c:pt idx="193">
                  <c:v>-2.6635731839298749</c:v>
                </c:pt>
                <c:pt idx="194">
                  <c:v>-2.6340341127496862</c:v>
                </c:pt>
                <c:pt idx="195">
                  <c:v>-2.604796243892971</c:v>
                </c:pt>
                <c:pt idx="196">
                  <c:v>-2.5758569473129165</c:v>
                </c:pt>
                <c:pt idx="197">
                  <c:v>-2.5472136005524737</c:v>
                </c:pt>
                <c:pt idx="198">
                  <c:v>-2.5188635895176898</c:v>
                </c:pt>
                <c:pt idx="199">
                  <c:v>-2.4908043092073107</c:v>
                </c:pt>
                <c:pt idx="200">
                  <c:v>-2.4630331644004531</c:v>
                </c:pt>
                <c:pt idx="201">
                  <c:v>-2.4355475703041107</c:v>
                </c:pt>
                <c:pt idx="202">
                  <c:v>-2.4083449531621661</c:v>
                </c:pt>
                <c:pt idx="203">
                  <c:v>-2.3814227508275341</c:v>
                </c:pt>
                <c:pt idx="204">
                  <c:v>-2.354778413299</c:v>
                </c:pt>
                <c:pt idx="205">
                  <c:v>-2.3284094032242582</c:v>
                </c:pt>
                <c:pt idx="206">
                  <c:v>-2.3023131963705956</c:v>
                </c:pt>
                <c:pt idx="207">
                  <c:v>-2.276487282064624</c:v>
                </c:pt>
                <c:pt idx="208">
                  <c:v>-2.2509291636023963</c:v>
                </c:pt>
                <c:pt idx="209">
                  <c:v>-2.2256363586312093</c:v>
                </c:pt>
                <c:pt idx="210">
                  <c:v>-2.200606399504327</c:v>
                </c:pt>
                <c:pt idx="211">
                  <c:v>-2.175836833609833</c:v>
                </c:pt>
                <c:pt idx="212">
                  <c:v>-2.1513252236747618</c:v>
                </c:pt>
                <c:pt idx="213">
                  <c:v>-2.1270691480456145</c:v>
                </c:pt>
                <c:pt idx="214">
                  <c:v>-2.1030662009463277</c:v>
                </c:pt>
                <c:pt idx="215">
                  <c:v>-2.0793139927147331</c:v>
                </c:pt>
                <c:pt idx="216">
                  <c:v>-2.055810150018472</c:v>
                </c:pt>
                <c:pt idx="217">
                  <c:v>-2.0325523160513379</c:v>
                </c:pt>
                <c:pt idx="218">
                  <c:v>-2.0095381507109433</c:v>
                </c:pt>
                <c:pt idx="219">
                  <c:v>-1.9867653307585964</c:v>
                </c:pt>
                <c:pt idx="220">
                  <c:v>-1.9642315499622236</c:v>
                </c:pt>
                <c:pt idx="221">
                  <c:v>-1.9419345192231607</c:v>
                </c:pt>
                <c:pt idx="222">
                  <c:v>-1.9198719666875699</c:v>
                </c:pt>
                <c:pt idx="223">
                  <c:v>-1.8980416378432563</c:v>
                </c:pt>
                <c:pt idx="224">
                  <c:v>-1.876441295602574</c:v>
                </c:pt>
                <c:pt idx="225">
                  <c:v>-1.8550687203721363</c:v>
                </c:pt>
                <c:pt idx="226">
                  <c:v>-1.8339217101099761</c:v>
                </c:pt>
                <c:pt idx="227">
                  <c:v>-1.8129980803707926</c:v>
                </c:pt>
                <c:pt idx="228">
                  <c:v>-1.7922956643399035</c:v>
                </c:pt>
                <c:pt idx="229">
                  <c:v>-1.7718123128564758</c:v>
                </c:pt>
                <c:pt idx="230">
                  <c:v>-1.7515458944266074</c:v>
                </c:pt>
                <c:pt idx="231">
                  <c:v>-1.7314942952267842</c:v>
                </c:pt>
                <c:pt idx="232">
                  <c:v>-1.7116554190982427</c:v>
                </c:pt>
                <c:pt idx="233">
                  <c:v>-1.69202718753272</c:v>
                </c:pt>
                <c:pt idx="234">
                  <c:v>-1.6726075396500788</c:v>
                </c:pt>
                <c:pt idx="235">
                  <c:v>-1.6533944321682437</c:v>
                </c:pt>
                <c:pt idx="236">
                  <c:v>-1.6343858393659008</c:v>
                </c:pt>
                <c:pt idx="237">
                  <c:v>-1.6155797530383669</c:v>
                </c:pt>
                <c:pt idx="238">
                  <c:v>-1.5969741824470329</c:v>
                </c:pt>
                <c:pt idx="239">
                  <c:v>-1.5785671542627564</c:v>
                </c:pt>
                <c:pt idx="240">
                  <c:v>-1.5603567125035767</c:v>
                </c:pt>
                <c:pt idx="241">
                  <c:v>-1.5423409184670946</c:v>
                </c:pt>
                <c:pt idx="242">
                  <c:v>-1.5245178506578578</c:v>
                </c:pt>
                <c:pt idx="243">
                  <c:v>-1.5068856047100663</c:v>
                </c:pt>
                <c:pt idx="244">
                  <c:v>-1.4894422933059035</c:v>
                </c:pt>
                <c:pt idx="245">
                  <c:v>-1.4721860460897898</c:v>
                </c:pt>
                <c:pt idx="246">
                  <c:v>-1.4551150095788323</c:v>
                </c:pt>
                <c:pt idx="247">
                  <c:v>-1.4382273470697389</c:v>
                </c:pt>
                <c:pt idx="248">
                  <c:v>-1.4215212385424505</c:v>
                </c:pt>
                <c:pt idx="249">
                  <c:v>-1.4049948805607329</c:v>
                </c:pt>
                <c:pt idx="250">
                  <c:v>-1.3886464861699634</c:v>
                </c:pt>
                <c:pt idx="251">
                  <c:v>-1.3724742847923284</c:v>
                </c:pt>
                <c:pt idx="252">
                  <c:v>-1.3564765221196404</c:v>
                </c:pt>
                <c:pt idx="253">
                  <c:v>-1.3406514600039872</c:v>
                </c:pt>
                <c:pt idx="254">
                  <c:v>-1.3249973763463823</c:v>
                </c:pt>
                <c:pt idx="255">
                  <c:v>-1.3095125649836206</c:v>
                </c:pt>
                <c:pt idx="256">
                  <c:v>-1.2941953355734974</c:v>
                </c:pt>
                <c:pt idx="257">
                  <c:v>-1.2790440134785617</c:v>
                </c:pt>
                <c:pt idx="258">
                  <c:v>-1.2640569396485528</c:v>
                </c:pt>
                <c:pt idx="259">
                  <c:v>-1.2492324705016755</c:v>
                </c:pt>
                <c:pt idx="260">
                  <c:v>-1.2345689778048878</c:v>
                </c:pt>
                <c:pt idx="261">
                  <c:v>-1.2200648485531929</c:v>
                </c:pt>
                <c:pt idx="262">
                  <c:v>-1.2057184848483176</c:v>
                </c:pt>
                <c:pt idx="263">
                  <c:v>-1.191528303776632</c:v>
                </c:pt>
                <c:pt idx="264">
                  <c:v>-1.1774927372866211</c:v>
                </c:pt>
                <c:pt idx="265">
                  <c:v>-1.1636102320658344</c:v>
                </c:pt>
                <c:pt idx="266">
                  <c:v>-1.1498792494176431</c:v>
                </c:pt>
                <c:pt idx="267">
                  <c:v>-1.1362982651376814</c:v>
                </c:pt>
                <c:pt idx="268">
                  <c:v>-1.1228657693902178</c:v>
                </c:pt>
                <c:pt idx="269">
                  <c:v>-1.1095802665843957</c:v>
                </c:pt>
                <c:pt idx="270">
                  <c:v>-1.0964402752506253</c:v>
                </c:pt>
                <c:pt idx="271">
                  <c:v>-1.0834443279169932</c:v>
                </c:pt>
                <c:pt idx="272">
                  <c:v>-1.070590970985926</c:v>
                </c:pt>
                <c:pt idx="273">
                  <c:v>-1.0578787646110117</c:v>
                </c:pt>
                <c:pt idx="274">
                  <c:v>-1.0453062825742518</c:v>
                </c:pt>
                <c:pt idx="275">
                  <c:v>-1.0328721121635995</c:v>
                </c:pt>
                <c:pt idx="276">
                  <c:v>-1.0205748540509885</c:v>
                </c:pt>
                <c:pt idx="277">
                  <c:v>-1.0084131221707577</c:v>
                </c:pt>
                <c:pt idx="278">
                  <c:v>-0.996385543598723</c:v>
                </c:pt>
                <c:pt idx="279">
                  <c:v>-0.98449075843172584</c:v>
                </c:pt>
                <c:pt idx="280">
                  <c:v>-0.97272741966787823</c:v>
                </c:pt>
                <c:pt idx="281">
                  <c:v>-0.96109419308736432</c:v>
                </c:pt>
                <c:pt idx="282">
                  <c:v>-0.94958975713405203</c:v>
                </c:pt>
                <c:pt idx="283">
                  <c:v>-0.93821280279777319</c:v>
                </c:pt>
                <c:pt idx="284">
                  <c:v>-0.92696203349733441</c:v>
                </c:pt>
                <c:pt idx="285">
                  <c:v>-0.91583616496438291</c:v>
                </c:pt>
                <c:pt idx="286">
                  <c:v>-0.90483392512801297</c:v>
                </c:pt>
                <c:pt idx="287">
                  <c:v>-0.89395405400030836</c:v>
                </c:pt>
                <c:pt idx="288">
                  <c:v>-0.8831953035626271</c:v>
                </c:pt>
                <c:pt idx="289">
                  <c:v>-0.87255643765285851</c:v>
                </c:pt>
                <c:pt idx="290">
                  <c:v>-0.8620362318535133</c:v>
                </c:pt>
                <c:pt idx="291">
                  <c:v>-0.85163347338080686</c:v>
                </c:pt>
                <c:pt idx="292">
                  <c:v>-0.84134696097457462</c:v>
                </c:pt>
                <c:pt idx="293">
                  <c:v>-0.83117550478920299</c:v>
                </c:pt>
                <c:pt idx="294">
                  <c:v>-0.82111792628546088</c:v>
                </c:pt>
                <c:pt idx="295">
                  <c:v>-0.81117305812336349</c:v>
                </c:pt>
                <c:pt idx="296">
                  <c:v>-0.80133974405591735</c:v>
                </c:pt>
                <c:pt idx="297">
                  <c:v>-0.79161683882391343</c:v>
                </c:pt>
                <c:pt idx="298">
                  <c:v>-0.78200320805165369</c:v>
                </c:pt>
                <c:pt idx="299">
                  <c:v>-0.77249772814373441</c:v>
                </c:pt>
                <c:pt idx="300">
                  <c:v>-0.76309928618273259</c:v>
                </c:pt>
                <c:pt idx="301">
                  <c:v>-0.75380677982795763</c:v>
                </c:pt>
                <c:pt idx="302">
                  <c:v>-0.74461911721514507</c:v>
                </c:pt>
                <c:pt idx="303">
                  <c:v>-0.73553521685722056</c:v>
                </c:pt>
                <c:pt idx="304">
                  <c:v>-0.72655400754596577</c:v>
                </c:pt>
                <c:pt idx="305">
                  <c:v>-0.71767442825475269</c:v>
                </c:pt>
                <c:pt idx="306">
                  <c:v>-0.70889542804221739</c:v>
                </c:pt>
                <c:pt idx="307">
                  <c:v>-0.70021596595699442</c:v>
                </c:pt>
                <c:pt idx="308">
                  <c:v>-0.69163501094334967</c:v>
                </c:pt>
                <c:pt idx="309">
                  <c:v>-0.68315154174785808</c:v>
                </c:pt>
                <c:pt idx="310">
                  <c:v>-0.67476454682704134</c:v>
                </c:pt>
                <c:pt idx="311">
                  <c:v>-0.66647302425597321</c:v>
                </c:pt>
                <c:pt idx="312">
                  <c:v>-0.65827598163785905</c:v>
                </c:pt>
                <c:pt idx="313">
                  <c:v>-0.65017243601457231</c:v>
                </c:pt>
                <c:pt idx="314">
                  <c:v>-0.64216141377814673</c:v>
                </c:pt>
                <c:pt idx="315">
                  <c:v>-0.63424195058321786</c:v>
                </c:pt>
                <c:pt idx="316">
                  <c:v>-0.62641309126039946</c:v>
                </c:pt>
                <c:pt idx="317">
                  <c:v>-0.61867388973059911</c:v>
                </c:pt>
                <c:pt idx="318">
                  <c:v>-0.61102340892025064</c:v>
                </c:pt>
                <c:pt idx="319">
                  <c:v>-0.60346072067747003</c:v>
                </c:pt>
                <c:pt idx="320">
                  <c:v>-0.59598490568911133</c:v>
                </c:pt>
                <c:pt idx="321">
                  <c:v>-0.58859505339872753</c:v>
                </c:pt>
                <c:pt idx="322">
                  <c:v>-0.581290261925415</c:v>
                </c:pt>
                <c:pt idx="323">
                  <c:v>-0.57406963798354438</c:v>
                </c:pt>
                <c:pt idx="324">
                  <c:v>-0.56693229680335544</c:v>
                </c:pt>
                <c:pt idx="325">
                  <c:v>-0.55987736205241967</c:v>
                </c:pt>
                <c:pt idx="326">
                  <c:v>-0.55290396575794865</c:v>
                </c:pt>
                <c:pt idx="327">
                  <c:v>-0.54601124822994918</c:v>
                </c:pt>
                <c:pt idx="328">
                  <c:v>-0.53919835798520566</c:v>
                </c:pt>
                <c:pt idx="329">
                  <c:v>-0.53246445167208867</c:v>
                </c:pt>
                <c:pt idx="330">
                  <c:v>-0.52580869399617092</c:v>
                </c:pt>
                <c:pt idx="331">
                  <c:v>-0.5192302576466491</c:v>
                </c:pt>
                <c:pt idx="332">
                  <c:v>-0.51272832322355277</c:v>
                </c:pt>
                <c:pt idx="333">
                  <c:v>-0.50630207916573999</c:v>
                </c:pt>
                <c:pt idx="334">
                  <c:v>-0.49995072167965854</c:v>
                </c:pt>
                <c:pt idx="335">
                  <c:v>-0.49367345466887258</c:v>
                </c:pt>
                <c:pt idx="336">
                  <c:v>-0.48746948966433673</c:v>
                </c:pt>
                <c:pt idx="337">
                  <c:v>-0.48133804575541517</c:v>
                </c:pt>
                <c:pt idx="338">
                  <c:v>-0.47527834952162562</c:v>
                </c:pt>
                <c:pt idx="339">
                  <c:v>-0.46928963496510867</c:v>
                </c:pt>
                <c:pt idx="340">
                  <c:v>-0.4633711434438067</c:v>
                </c:pt>
                <c:pt idx="341">
                  <c:v>-0.45752212360534067</c:v>
                </c:pt>
                <c:pt idx="342">
                  <c:v>-0.45174183132158124</c:v>
                </c:pt>
                <c:pt idx="343">
                  <c:v>-0.44602952962389747</c:v>
                </c:pt>
                <c:pt idx="344">
                  <c:v>-0.4403844886390802</c:v>
                </c:pt>
                <c:pt idx="345">
                  <c:v>-0.43480598552592248</c:v>
                </c:pt>
                <c:pt idx="346">
                  <c:v>-0.42929330441245617</c:v>
                </c:pt>
                <c:pt idx="347">
                  <c:v>-0.42384573633382716</c:v>
                </c:pt>
                <c:pt idx="348">
                  <c:v>-0.41846257917080709</c:v>
                </c:pt>
                <c:pt idx="349">
                  <c:v>-0.41314313758892496</c:v>
                </c:pt>
                <c:pt idx="350">
                  <c:v>-0.40788672297821671</c:v>
                </c:pt>
                <c:pt idx="351">
                  <c:v>-0.40269265339357752</c:v>
                </c:pt>
                <c:pt idx="352">
                  <c:v>-0.39756025349571267</c:v>
                </c:pt>
                <c:pt idx="353">
                  <c:v>-0.39248885449267329</c:v>
                </c:pt>
                <c:pt idx="354">
                  <c:v>-0.38747779408197486</c:v>
                </c:pt>
                <c:pt idx="355">
                  <c:v>-0.38252641639328105</c:v>
                </c:pt>
                <c:pt idx="356">
                  <c:v>-0.37763407193165427</c:v>
                </c:pt>
                <c:pt idx="357">
                  <c:v>-0.37280011752135489</c:v>
                </c:pt>
                <c:pt idx="358">
                  <c:v>-0.36802391625018988</c:v>
                </c:pt>
                <c:pt idx="359">
                  <c:v>-0.3633048374143944</c:v>
                </c:pt>
                <c:pt idx="360">
                  <c:v>-0.35864225646404585</c:v>
                </c:pt>
                <c:pt idx="361">
                  <c:v>-0.35403555494899591</c:v>
                </c:pt>
                <c:pt idx="362">
                  <c:v>-0.34948412046531929</c:v>
                </c:pt>
                <c:pt idx="363">
                  <c:v>-0.34498734660226438</c:v>
                </c:pt>
                <c:pt idx="364">
                  <c:v>-0.34054463288970527</c:v>
                </c:pt>
                <c:pt idx="365">
                  <c:v>-0.33615538474608347</c:v>
                </c:pt>
                <c:pt idx="366">
                  <c:v>-0.33181901342683284</c:v>
                </c:pt>
                <c:pt idx="367">
                  <c:v>-0.32753493597328215</c:v>
                </c:pt>
                <c:pt idx="368">
                  <c:v>-0.32330257516202571</c:v>
                </c:pt>
                <c:pt idx="369">
                  <c:v>-0.31912135945475878</c:v>
                </c:pt>
                <c:pt idx="370">
                  <c:v>-0.31499072294856673</c:v>
                </c:pt>
                <c:pt idx="371">
                  <c:v>-0.31091010532666591</c:v>
                </c:pt>
                <c:pt idx="372">
                  <c:v>-0.30687895180958485</c:v>
                </c:pt>
                <c:pt idx="373">
                  <c:v>-0.30289671310678529</c:v>
                </c:pt>
                <c:pt idx="374">
                  <c:v>-0.29896284536870993</c:v>
                </c:pt>
                <c:pt idx="375">
                  <c:v>-0.29507681013925852</c:v>
                </c:pt>
                <c:pt idx="376">
                  <c:v>-0.29123807430867782</c:v>
                </c:pt>
                <c:pt idx="377">
                  <c:v>-0.2874461100668686</c:v>
                </c:pt>
                <c:pt idx="378">
                  <c:v>-0.2837003948570952</c:v>
                </c:pt>
                <c:pt idx="379">
                  <c:v>-0.28000041133009979</c:v>
                </c:pt>
                <c:pt idx="380">
                  <c:v>-0.27634564729860933</c:v>
                </c:pt>
                <c:pt idx="381">
                  <c:v>-0.27273559569223504</c:v>
                </c:pt>
                <c:pt idx="382">
                  <c:v>-0.26916975451275466</c:v>
                </c:pt>
                <c:pt idx="383">
                  <c:v>-0.26564762678977716</c:v>
                </c:pt>
                <c:pt idx="384">
                  <c:v>-0.2621687205367792</c:v>
                </c:pt>
                <c:pt idx="385">
                  <c:v>-0.25873254870751411</c:v>
                </c:pt>
                <c:pt idx="386">
                  <c:v>-0.25533862915278377</c:v>
                </c:pt>
                <c:pt idx="387">
                  <c:v>-0.25198648457757233</c:v>
                </c:pt>
                <c:pt idx="388">
                  <c:v>-0.24867564249853402</c:v>
                </c:pt>
                <c:pt idx="389">
                  <c:v>-0.24540563520183331</c:v>
                </c:pt>
                <c:pt idx="390">
                  <c:v>-0.24217599970133155</c:v>
                </c:pt>
                <c:pt idx="391">
                  <c:v>-0.23898627769711461</c:v>
                </c:pt>
                <c:pt idx="392">
                  <c:v>-0.23583601553436123</c:v>
                </c:pt>
                <c:pt idx="393">
                  <c:v>-0.23272476416254198</c:v>
                </c:pt>
                <c:pt idx="394">
                  <c:v>-0.22965207909495167</c:v>
                </c:pt>
                <c:pt idx="395">
                  <c:v>-0.22661752036856458</c:v>
                </c:pt>
                <c:pt idx="396">
                  <c:v>-0.22362065250421465</c:v>
                </c:pt>
                <c:pt idx="397">
                  <c:v>-0.2206610444670912</c:v>
                </c:pt>
                <c:pt idx="398">
                  <c:v>-0.21773826962755222</c:v>
                </c:pt>
                <c:pt idx="399">
                  <c:v>-0.21485190572224591</c:v>
                </c:pt>
                <c:pt idx="400">
                  <c:v>-0.21200153481554229</c:v>
                </c:pt>
                <c:pt idx="401">
                  <c:v>-0.20918674326126677</c:v>
                </c:pt>
                <c:pt idx="402">
                  <c:v>-0.20640712166473624</c:v>
                </c:pt>
                <c:pt idx="403">
                  <c:v>-0.20366226484509109</c:v>
                </c:pt>
                <c:pt idx="404">
                  <c:v>-0.20095177179792287</c:v>
                </c:pt>
                <c:pt idx="405">
                  <c:v>-0.19827524565819193</c:v>
                </c:pt>
                <c:pt idx="406">
                  <c:v>-0.19563229366343399</c:v>
                </c:pt>
                <c:pt idx="407">
                  <c:v>-0.19302252711725101</c:v>
                </c:pt>
                <c:pt idx="408">
                  <c:v>-0.19044556135308496</c:v>
                </c:pt>
                <c:pt idx="409">
                  <c:v>-0.18790101569827014</c:v>
                </c:pt>
                <c:pt idx="410">
                  <c:v>-0.18538851343836307</c:v>
                </c:pt>
                <c:pt idx="411">
                  <c:v>-0.18290768178174432</c:v>
                </c:pt>
                <c:pt idx="412">
                  <c:v>-0.18045815182449398</c:v>
                </c:pt>
                <c:pt idx="413">
                  <c:v>-0.17803955851553321</c:v>
                </c:pt>
                <c:pt idx="414">
                  <c:v>-0.17565154062203311</c:v>
                </c:pt>
                <c:pt idx="415">
                  <c:v>-0.17329374069508727</c:v>
                </c:pt>
                <c:pt idx="416">
                  <c:v>-0.17096580503564393</c:v>
                </c:pt>
                <c:pt idx="417">
                  <c:v>-0.16866738366069897</c:v>
                </c:pt>
                <c:pt idx="418">
                  <c:v>-0.16639813026974279</c:v>
                </c:pt>
                <c:pt idx="419">
                  <c:v>-0.16415770221146353</c:v>
                </c:pt>
                <c:pt idx="420">
                  <c:v>-0.16194576045070055</c:v>
                </c:pt>
                <c:pt idx="421">
                  <c:v>-0.15976196953564886</c:v>
                </c:pt>
                <c:pt idx="422">
                  <c:v>-0.15760599756530938</c:v>
                </c:pt>
                <c:pt idx="423">
                  <c:v>-0.15547751615718705</c:v>
                </c:pt>
                <c:pt idx="424">
                  <c:v>-0.15337620041523017</c:v>
                </c:pt>
                <c:pt idx="425">
                  <c:v>-0.15130172889801283</c:v>
                </c:pt>
                <c:pt idx="426">
                  <c:v>-0.14925378358715533</c:v>
                </c:pt>
                <c:pt idx="427">
                  <c:v>-0.14723204985598429</c:v>
                </c:pt>
                <c:pt idx="428">
                  <c:v>-0.14523621643842596</c:v>
                </c:pt>
                <c:pt idx="429">
                  <c:v>-0.14326597539813593</c:v>
                </c:pt>
                <c:pt idx="430">
                  <c:v>-0.14132102209785877</c:v>
                </c:pt>
                <c:pt idx="431">
                  <c:v>-0.1394010551690201</c:v>
                </c:pt>
                <c:pt idx="432">
                  <c:v>-0.13750577648154519</c:v>
                </c:pt>
                <c:pt idx="433">
                  <c:v>-0.13563489111390664</c:v>
                </c:pt>
                <c:pt idx="434">
                  <c:v>-0.13378810732339549</c:v>
                </c:pt>
                <c:pt idx="435">
                  <c:v>-0.13196513651661754</c:v>
                </c:pt>
                <c:pt idx="436">
                  <c:v>-0.13016569322021049</c:v>
                </c:pt>
                <c:pt idx="437">
                  <c:v>-0.12838949505178285</c:v>
                </c:pt>
                <c:pt idx="438">
                  <c:v>-0.12663626269107059</c:v>
                </c:pt>
                <c:pt idx="439">
                  <c:v>-0.12490571985131223</c:v>
                </c:pt>
                <c:pt idx="440">
                  <c:v>-0.12319759325083984</c:v>
                </c:pt>
                <c:pt idx="441">
                  <c:v>-0.12151161258488383</c:v>
                </c:pt>
                <c:pt idx="442">
                  <c:v>-0.11984751049759226</c:v>
                </c:pt>
                <c:pt idx="443">
                  <c:v>-0.11820502255426012</c:v>
                </c:pt>
                <c:pt idx="444">
                  <c:v>-0.1165838872137709</c:v>
                </c:pt>
                <c:pt idx="445">
                  <c:v>-0.1149838458012454</c:v>
                </c:pt>
                <c:pt idx="446">
                  <c:v>-0.11340464248089967</c:v>
                </c:pt>
                <c:pt idx="447">
                  <c:v>-0.11184602422910794</c:v>
                </c:pt>
                <c:pt idx="448">
                  <c:v>-0.11030774080767206</c:v>
                </c:pt>
                <c:pt idx="449">
                  <c:v>-0.10878954473729323</c:v>
                </c:pt>
                <c:pt idx="450">
                  <c:v>-0.10729119127124766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2EC-4A4A-B947-4F7BFFF967D8}"/>
            </c:ext>
          </c:extLst>
        </c:ser>
        <c:ser>
          <c:idx val="1"/>
          <c:order val="1"/>
          <c:tx>
            <c:strRef>
              <c:f>fit_5NN_FCC!$K$18</c:f>
              <c:strCache>
                <c:ptCount val="1"/>
                <c:pt idx="0">
                  <c:v>E(TB-SMA)[eV]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fit_5NN_FCC!$G$19:$G$469</c:f>
              <c:numCache>
                <c:formatCode>General</c:formatCode>
                <c:ptCount val="451"/>
                <c:pt idx="0">
                  <c:v>1.9581970875432413</c:v>
                </c:pt>
                <c:pt idx="1">
                  <c:v>1.9702902192258618</c:v>
                </c:pt>
                <c:pt idx="2">
                  <c:v>1.9823833509084825</c:v>
                </c:pt>
                <c:pt idx="3">
                  <c:v>1.994476482591103</c:v>
                </c:pt>
                <c:pt idx="4">
                  <c:v>2.0065696142737237</c:v>
                </c:pt>
                <c:pt idx="5">
                  <c:v>2.0186627459563442</c:v>
                </c:pt>
                <c:pt idx="6">
                  <c:v>2.0307558776389647</c:v>
                </c:pt>
                <c:pt idx="7">
                  <c:v>2.0428490093215852</c:v>
                </c:pt>
                <c:pt idx="8">
                  <c:v>2.0549421410042057</c:v>
                </c:pt>
                <c:pt idx="9">
                  <c:v>2.0670352726868262</c:v>
                </c:pt>
                <c:pt idx="10">
                  <c:v>2.0791284043694471</c:v>
                </c:pt>
                <c:pt idx="11">
                  <c:v>2.0912215360520676</c:v>
                </c:pt>
                <c:pt idx="12">
                  <c:v>2.1033146677346881</c:v>
                </c:pt>
                <c:pt idx="13">
                  <c:v>2.1154077994173086</c:v>
                </c:pt>
                <c:pt idx="14">
                  <c:v>2.1275009310999291</c:v>
                </c:pt>
                <c:pt idx="15">
                  <c:v>2.1395940627825496</c:v>
                </c:pt>
                <c:pt idx="16">
                  <c:v>2.1516871944651705</c:v>
                </c:pt>
                <c:pt idx="17">
                  <c:v>2.163780326147791</c:v>
                </c:pt>
                <c:pt idx="18">
                  <c:v>2.1758734578304115</c:v>
                </c:pt>
                <c:pt idx="19">
                  <c:v>2.187966589513032</c:v>
                </c:pt>
                <c:pt idx="20">
                  <c:v>2.2000597211956525</c:v>
                </c:pt>
                <c:pt idx="21">
                  <c:v>2.212152852878273</c:v>
                </c:pt>
                <c:pt idx="22">
                  <c:v>2.224245984560894</c:v>
                </c:pt>
                <c:pt idx="23">
                  <c:v>2.2363391162435144</c:v>
                </c:pt>
                <c:pt idx="24">
                  <c:v>2.2484322479261349</c:v>
                </c:pt>
                <c:pt idx="25">
                  <c:v>2.2605253796087554</c:v>
                </c:pt>
                <c:pt idx="26">
                  <c:v>2.2726185112913759</c:v>
                </c:pt>
                <c:pt idx="27">
                  <c:v>2.2847116429739964</c:v>
                </c:pt>
                <c:pt idx="28">
                  <c:v>2.2968047746566169</c:v>
                </c:pt>
                <c:pt idx="29">
                  <c:v>2.3088979063392383</c:v>
                </c:pt>
                <c:pt idx="30">
                  <c:v>2.3209910380218588</c:v>
                </c:pt>
                <c:pt idx="31">
                  <c:v>2.3330841697044793</c:v>
                </c:pt>
                <c:pt idx="32">
                  <c:v>2.3451773013870998</c:v>
                </c:pt>
                <c:pt idx="33">
                  <c:v>2.3572704330697207</c:v>
                </c:pt>
                <c:pt idx="34">
                  <c:v>2.3693635647523412</c:v>
                </c:pt>
                <c:pt idx="35">
                  <c:v>2.3814566964349617</c:v>
                </c:pt>
                <c:pt idx="36">
                  <c:v>2.3935498281175822</c:v>
                </c:pt>
                <c:pt idx="37">
                  <c:v>2.4056429598002027</c:v>
                </c:pt>
                <c:pt idx="38">
                  <c:v>2.4177360914828232</c:v>
                </c:pt>
                <c:pt idx="39">
                  <c:v>2.4298292231654441</c:v>
                </c:pt>
                <c:pt idx="40">
                  <c:v>2.4419223548480646</c:v>
                </c:pt>
                <c:pt idx="41">
                  <c:v>2.4540154865306851</c:v>
                </c:pt>
                <c:pt idx="42">
                  <c:v>2.4661086182133056</c:v>
                </c:pt>
                <c:pt idx="43">
                  <c:v>2.4782017498959261</c:v>
                </c:pt>
                <c:pt idx="44">
                  <c:v>2.4902948815785466</c:v>
                </c:pt>
                <c:pt idx="45">
                  <c:v>2.5023880132611671</c:v>
                </c:pt>
                <c:pt idx="46">
                  <c:v>2.514481144943788</c:v>
                </c:pt>
                <c:pt idx="47">
                  <c:v>2.5265742766264085</c:v>
                </c:pt>
                <c:pt idx="48">
                  <c:v>2.538667408309029</c:v>
                </c:pt>
                <c:pt idx="49">
                  <c:v>2.5507605399916495</c:v>
                </c:pt>
                <c:pt idx="50">
                  <c:v>2.5628536716742696</c:v>
                </c:pt>
                <c:pt idx="51">
                  <c:v>2.5749468033568901</c:v>
                </c:pt>
                <c:pt idx="52">
                  <c:v>2.5870399350395106</c:v>
                </c:pt>
                <c:pt idx="53">
                  <c:v>2.5991330667221311</c:v>
                </c:pt>
                <c:pt idx="54">
                  <c:v>2.611226198404752</c:v>
                </c:pt>
                <c:pt idx="55">
                  <c:v>2.6233193300873725</c:v>
                </c:pt>
                <c:pt idx="56">
                  <c:v>2.635412461769993</c:v>
                </c:pt>
                <c:pt idx="57">
                  <c:v>2.6475055934526135</c:v>
                </c:pt>
                <c:pt idx="58">
                  <c:v>2.659598725135234</c:v>
                </c:pt>
                <c:pt idx="59">
                  <c:v>2.6716918568178545</c:v>
                </c:pt>
                <c:pt idx="60">
                  <c:v>2.6837849885004754</c:v>
                </c:pt>
                <c:pt idx="61">
                  <c:v>2.6958781201830959</c:v>
                </c:pt>
                <c:pt idx="62">
                  <c:v>2.7079712518657164</c:v>
                </c:pt>
                <c:pt idx="63">
                  <c:v>2.7200643835483369</c:v>
                </c:pt>
                <c:pt idx="64">
                  <c:v>2.7321575152309574</c:v>
                </c:pt>
                <c:pt idx="65">
                  <c:v>2.7442506469135779</c:v>
                </c:pt>
                <c:pt idx="66">
                  <c:v>2.7563437785961988</c:v>
                </c:pt>
                <c:pt idx="67">
                  <c:v>2.7684369102788193</c:v>
                </c:pt>
                <c:pt idx="68">
                  <c:v>2.7805300419614398</c:v>
                </c:pt>
                <c:pt idx="69">
                  <c:v>2.7926231736440603</c:v>
                </c:pt>
                <c:pt idx="70">
                  <c:v>2.8047163053266808</c:v>
                </c:pt>
                <c:pt idx="71">
                  <c:v>2.8168094370093013</c:v>
                </c:pt>
                <c:pt idx="72">
                  <c:v>2.8289025686919222</c:v>
                </c:pt>
                <c:pt idx="73">
                  <c:v>2.8409957003745427</c:v>
                </c:pt>
                <c:pt idx="74">
                  <c:v>2.8530888320571632</c:v>
                </c:pt>
                <c:pt idx="75">
                  <c:v>2.8651819637397837</c:v>
                </c:pt>
                <c:pt idx="76">
                  <c:v>2.8772750954224042</c:v>
                </c:pt>
                <c:pt idx="77">
                  <c:v>2.8893682271050247</c:v>
                </c:pt>
                <c:pt idx="78">
                  <c:v>2.9014613587876452</c:v>
                </c:pt>
                <c:pt idx="79">
                  <c:v>2.9135544904702662</c:v>
                </c:pt>
                <c:pt idx="80">
                  <c:v>2.9256476221528867</c:v>
                </c:pt>
                <c:pt idx="81">
                  <c:v>2.9377407538355071</c:v>
                </c:pt>
                <c:pt idx="82">
                  <c:v>2.9498338855181276</c:v>
                </c:pt>
                <c:pt idx="83">
                  <c:v>2.9619270172007481</c:v>
                </c:pt>
                <c:pt idx="84">
                  <c:v>2.9740201488833686</c:v>
                </c:pt>
                <c:pt idx="85">
                  <c:v>2.9861132805659896</c:v>
                </c:pt>
                <c:pt idx="86">
                  <c:v>2.9982064122486101</c:v>
                </c:pt>
                <c:pt idx="87">
                  <c:v>3.0102995439312306</c:v>
                </c:pt>
                <c:pt idx="88">
                  <c:v>3.0223926756138511</c:v>
                </c:pt>
                <c:pt idx="89">
                  <c:v>3.0344858072964715</c:v>
                </c:pt>
                <c:pt idx="90">
                  <c:v>3.046578938979092</c:v>
                </c:pt>
                <c:pt idx="91">
                  <c:v>3.058672070661713</c:v>
                </c:pt>
                <c:pt idx="92">
                  <c:v>3.0707652023443335</c:v>
                </c:pt>
                <c:pt idx="93">
                  <c:v>3.082858334026954</c:v>
                </c:pt>
                <c:pt idx="94">
                  <c:v>3.0949514657095745</c:v>
                </c:pt>
                <c:pt idx="95">
                  <c:v>3.107044597392195</c:v>
                </c:pt>
                <c:pt idx="96">
                  <c:v>3.1191377290748155</c:v>
                </c:pt>
                <c:pt idx="97">
                  <c:v>3.1312308607574364</c:v>
                </c:pt>
                <c:pt idx="98">
                  <c:v>3.1433239924400569</c:v>
                </c:pt>
                <c:pt idx="99">
                  <c:v>3.1554171241226774</c:v>
                </c:pt>
                <c:pt idx="100">
                  <c:v>3.1675102558052979</c:v>
                </c:pt>
                <c:pt idx="101">
                  <c:v>3.1796033874879184</c:v>
                </c:pt>
                <c:pt idx="102">
                  <c:v>3.1916965191705389</c:v>
                </c:pt>
                <c:pt idx="103">
                  <c:v>3.2037896508531594</c:v>
                </c:pt>
                <c:pt idx="104">
                  <c:v>3.2158827825357803</c:v>
                </c:pt>
                <c:pt idx="105">
                  <c:v>3.2279759142184008</c:v>
                </c:pt>
                <c:pt idx="106">
                  <c:v>3.2400690459010213</c:v>
                </c:pt>
                <c:pt idx="107">
                  <c:v>3.2521621775836418</c:v>
                </c:pt>
                <c:pt idx="108">
                  <c:v>3.2642553092662623</c:v>
                </c:pt>
                <c:pt idx="109">
                  <c:v>3.2763484409488828</c:v>
                </c:pt>
                <c:pt idx="110">
                  <c:v>3.2884415726315037</c:v>
                </c:pt>
                <c:pt idx="111">
                  <c:v>3.3005347043141242</c:v>
                </c:pt>
                <c:pt idx="112">
                  <c:v>3.3126278359967447</c:v>
                </c:pt>
                <c:pt idx="113">
                  <c:v>3.3247209676793652</c:v>
                </c:pt>
                <c:pt idx="114">
                  <c:v>3.3368140993619857</c:v>
                </c:pt>
                <c:pt idx="115">
                  <c:v>3.3489072310446062</c:v>
                </c:pt>
                <c:pt idx="116">
                  <c:v>3.3610003627272271</c:v>
                </c:pt>
                <c:pt idx="117">
                  <c:v>3.3730934944098476</c:v>
                </c:pt>
                <c:pt idx="118">
                  <c:v>3.3851866260924681</c:v>
                </c:pt>
                <c:pt idx="119">
                  <c:v>3.3972797577750886</c:v>
                </c:pt>
                <c:pt idx="120">
                  <c:v>3.4093728894577091</c:v>
                </c:pt>
                <c:pt idx="121">
                  <c:v>3.4214660211403296</c:v>
                </c:pt>
                <c:pt idx="122">
                  <c:v>3.4335591528229505</c:v>
                </c:pt>
                <c:pt idx="123">
                  <c:v>3.445652284505571</c:v>
                </c:pt>
                <c:pt idx="124">
                  <c:v>3.4577454161881915</c:v>
                </c:pt>
                <c:pt idx="125">
                  <c:v>3.469838547870812</c:v>
                </c:pt>
                <c:pt idx="126">
                  <c:v>3.4819316795534325</c:v>
                </c:pt>
                <c:pt idx="127">
                  <c:v>3.494024811236053</c:v>
                </c:pt>
                <c:pt idx="128">
                  <c:v>3.5061179429186735</c:v>
                </c:pt>
                <c:pt idx="129">
                  <c:v>3.5182110746012945</c:v>
                </c:pt>
                <c:pt idx="130">
                  <c:v>3.5303042062839149</c:v>
                </c:pt>
                <c:pt idx="131">
                  <c:v>3.5423973379665354</c:v>
                </c:pt>
                <c:pt idx="132">
                  <c:v>3.5544904696491559</c:v>
                </c:pt>
                <c:pt idx="133">
                  <c:v>3.5665836013317764</c:v>
                </c:pt>
                <c:pt idx="134">
                  <c:v>3.5786767330143969</c:v>
                </c:pt>
                <c:pt idx="135">
                  <c:v>3.5907698646970179</c:v>
                </c:pt>
                <c:pt idx="136">
                  <c:v>3.6028629963796384</c:v>
                </c:pt>
                <c:pt idx="137">
                  <c:v>3.6149561280622589</c:v>
                </c:pt>
                <c:pt idx="138">
                  <c:v>3.6270492597448794</c:v>
                </c:pt>
                <c:pt idx="139">
                  <c:v>3.6391423914274998</c:v>
                </c:pt>
                <c:pt idx="140">
                  <c:v>3.6512355231101203</c:v>
                </c:pt>
                <c:pt idx="141">
                  <c:v>3.6633286547927413</c:v>
                </c:pt>
                <c:pt idx="142">
                  <c:v>3.6754217864753618</c:v>
                </c:pt>
                <c:pt idx="143">
                  <c:v>3.6875149181579823</c:v>
                </c:pt>
                <c:pt idx="144">
                  <c:v>3.6996080498406028</c:v>
                </c:pt>
                <c:pt idx="145">
                  <c:v>3.7117011815232233</c:v>
                </c:pt>
                <c:pt idx="146">
                  <c:v>3.7237943132058438</c:v>
                </c:pt>
                <c:pt idx="147">
                  <c:v>3.7358874448884647</c:v>
                </c:pt>
                <c:pt idx="148">
                  <c:v>3.7479805765710852</c:v>
                </c:pt>
                <c:pt idx="149">
                  <c:v>3.7600737082537057</c:v>
                </c:pt>
                <c:pt idx="150">
                  <c:v>3.7721668399363262</c:v>
                </c:pt>
                <c:pt idx="151">
                  <c:v>3.7842599716189467</c:v>
                </c:pt>
                <c:pt idx="152">
                  <c:v>3.7963531033015672</c:v>
                </c:pt>
                <c:pt idx="153">
                  <c:v>3.8084462349841877</c:v>
                </c:pt>
                <c:pt idx="154">
                  <c:v>3.8205393666668086</c:v>
                </c:pt>
                <c:pt idx="155">
                  <c:v>3.8326324983494291</c:v>
                </c:pt>
                <c:pt idx="156">
                  <c:v>3.8447256300320496</c:v>
                </c:pt>
                <c:pt idx="157">
                  <c:v>3.8568187617146701</c:v>
                </c:pt>
                <c:pt idx="158">
                  <c:v>3.8689118933972906</c:v>
                </c:pt>
                <c:pt idx="159">
                  <c:v>3.8810050250799111</c:v>
                </c:pt>
                <c:pt idx="160">
                  <c:v>3.893098156762532</c:v>
                </c:pt>
                <c:pt idx="161">
                  <c:v>3.9051912884451525</c:v>
                </c:pt>
                <c:pt idx="162">
                  <c:v>3.917284420127773</c:v>
                </c:pt>
                <c:pt idx="163">
                  <c:v>3.9293775518103935</c:v>
                </c:pt>
                <c:pt idx="164">
                  <c:v>3.941470683493014</c:v>
                </c:pt>
                <c:pt idx="165">
                  <c:v>3.9535638151756345</c:v>
                </c:pt>
                <c:pt idx="166">
                  <c:v>3.9656569468582554</c:v>
                </c:pt>
                <c:pt idx="167">
                  <c:v>3.9777500785408759</c:v>
                </c:pt>
                <c:pt idx="168">
                  <c:v>3.9898432102234964</c:v>
                </c:pt>
                <c:pt idx="169">
                  <c:v>4.0019363419061174</c:v>
                </c:pt>
                <c:pt idx="170">
                  <c:v>4.0140294735887379</c:v>
                </c:pt>
                <c:pt idx="171">
                  <c:v>4.0261226052713583</c:v>
                </c:pt>
                <c:pt idx="172">
                  <c:v>4.0382157369539788</c:v>
                </c:pt>
                <c:pt idx="173">
                  <c:v>4.0503088686365993</c:v>
                </c:pt>
                <c:pt idx="174">
                  <c:v>4.0624020003192198</c:v>
                </c:pt>
                <c:pt idx="175">
                  <c:v>4.0744951320018403</c:v>
                </c:pt>
                <c:pt idx="176">
                  <c:v>4.0865882636844608</c:v>
                </c:pt>
                <c:pt idx="177">
                  <c:v>4.0986813953670813</c:v>
                </c:pt>
                <c:pt idx="178">
                  <c:v>4.1107745270497018</c:v>
                </c:pt>
                <c:pt idx="179">
                  <c:v>4.1228676587323223</c:v>
                </c:pt>
                <c:pt idx="180">
                  <c:v>4.1349607904149428</c:v>
                </c:pt>
                <c:pt idx="181">
                  <c:v>4.1470539220975633</c:v>
                </c:pt>
                <c:pt idx="182">
                  <c:v>4.1591470537801847</c:v>
                </c:pt>
                <c:pt idx="183">
                  <c:v>4.1712401854628052</c:v>
                </c:pt>
                <c:pt idx="184">
                  <c:v>4.1833333171454257</c:v>
                </c:pt>
                <c:pt idx="185">
                  <c:v>4.1954264488280462</c:v>
                </c:pt>
                <c:pt idx="186">
                  <c:v>4.2075195805106667</c:v>
                </c:pt>
                <c:pt idx="187">
                  <c:v>4.2196127121932872</c:v>
                </c:pt>
                <c:pt idx="188">
                  <c:v>4.2317058438759076</c:v>
                </c:pt>
                <c:pt idx="189">
                  <c:v>4.2437989755585281</c:v>
                </c:pt>
                <c:pt idx="190">
                  <c:v>4.2558921072411486</c:v>
                </c:pt>
                <c:pt idx="191">
                  <c:v>4.2679852389237691</c:v>
                </c:pt>
                <c:pt idx="192">
                  <c:v>4.2800783706063896</c:v>
                </c:pt>
                <c:pt idx="193">
                  <c:v>4.2921715022890101</c:v>
                </c:pt>
                <c:pt idx="194">
                  <c:v>4.3042646339716315</c:v>
                </c:pt>
                <c:pt idx="195">
                  <c:v>4.316357765654252</c:v>
                </c:pt>
                <c:pt idx="196">
                  <c:v>4.3284508973368725</c:v>
                </c:pt>
                <c:pt idx="197">
                  <c:v>4.340544029019493</c:v>
                </c:pt>
                <c:pt idx="198">
                  <c:v>4.3526371607021135</c:v>
                </c:pt>
                <c:pt idx="199">
                  <c:v>4.364730292384734</c:v>
                </c:pt>
                <c:pt idx="200">
                  <c:v>4.3768234240673545</c:v>
                </c:pt>
                <c:pt idx="201">
                  <c:v>4.388916555749975</c:v>
                </c:pt>
                <c:pt idx="202">
                  <c:v>4.4010096874325955</c:v>
                </c:pt>
                <c:pt idx="203">
                  <c:v>4.413102819115216</c:v>
                </c:pt>
                <c:pt idx="204">
                  <c:v>4.4251959507978365</c:v>
                </c:pt>
                <c:pt idx="205">
                  <c:v>4.4372890824804569</c:v>
                </c:pt>
                <c:pt idx="206">
                  <c:v>4.4493822141630774</c:v>
                </c:pt>
                <c:pt idx="207">
                  <c:v>4.4614753458456988</c:v>
                </c:pt>
                <c:pt idx="208">
                  <c:v>4.4735684775283193</c:v>
                </c:pt>
                <c:pt idx="209">
                  <c:v>4.4856616092109398</c:v>
                </c:pt>
                <c:pt idx="210">
                  <c:v>4.4977547408935603</c:v>
                </c:pt>
                <c:pt idx="211">
                  <c:v>4.5098478725761808</c:v>
                </c:pt>
                <c:pt idx="212">
                  <c:v>4.5219410042588013</c:v>
                </c:pt>
                <c:pt idx="213">
                  <c:v>4.5340341359414218</c:v>
                </c:pt>
                <c:pt idx="214">
                  <c:v>4.5461272676240423</c:v>
                </c:pt>
                <c:pt idx="215">
                  <c:v>4.5582203993066628</c:v>
                </c:pt>
                <c:pt idx="216">
                  <c:v>4.5703135309892833</c:v>
                </c:pt>
                <c:pt idx="217">
                  <c:v>4.5824066626719038</c:v>
                </c:pt>
                <c:pt idx="218">
                  <c:v>4.5944997943545243</c:v>
                </c:pt>
                <c:pt idx="219">
                  <c:v>4.6065929260371457</c:v>
                </c:pt>
                <c:pt idx="220">
                  <c:v>4.6186860577197661</c:v>
                </c:pt>
                <c:pt idx="221">
                  <c:v>4.6307791894023866</c:v>
                </c:pt>
                <c:pt idx="222">
                  <c:v>4.6428723210850071</c:v>
                </c:pt>
                <c:pt idx="223">
                  <c:v>4.6549654527676276</c:v>
                </c:pt>
                <c:pt idx="224">
                  <c:v>4.6670585844502481</c:v>
                </c:pt>
                <c:pt idx="225">
                  <c:v>4.6791517161328686</c:v>
                </c:pt>
                <c:pt idx="226">
                  <c:v>4.6912448478154891</c:v>
                </c:pt>
                <c:pt idx="227">
                  <c:v>4.7033379794981096</c:v>
                </c:pt>
                <c:pt idx="228">
                  <c:v>4.7154311111807301</c:v>
                </c:pt>
                <c:pt idx="229">
                  <c:v>4.7275242428633506</c:v>
                </c:pt>
                <c:pt idx="230">
                  <c:v>4.7396173745459711</c:v>
                </c:pt>
                <c:pt idx="231">
                  <c:v>4.7517105062285916</c:v>
                </c:pt>
                <c:pt idx="232">
                  <c:v>4.763803637911213</c:v>
                </c:pt>
                <c:pt idx="233">
                  <c:v>4.7758967695938335</c:v>
                </c:pt>
                <c:pt idx="234">
                  <c:v>4.787989901276454</c:v>
                </c:pt>
                <c:pt idx="235">
                  <c:v>4.8000830329590745</c:v>
                </c:pt>
                <c:pt idx="236">
                  <c:v>4.812176164641695</c:v>
                </c:pt>
                <c:pt idx="237">
                  <c:v>4.8242692963243154</c:v>
                </c:pt>
                <c:pt idx="238">
                  <c:v>4.8363624280069359</c:v>
                </c:pt>
                <c:pt idx="239">
                  <c:v>4.8484555596895564</c:v>
                </c:pt>
                <c:pt idx="240">
                  <c:v>4.8605486913721769</c:v>
                </c:pt>
                <c:pt idx="241">
                  <c:v>4.8726418230547974</c:v>
                </c:pt>
                <c:pt idx="242">
                  <c:v>4.8847349547374179</c:v>
                </c:pt>
                <c:pt idx="243">
                  <c:v>4.8968280864200384</c:v>
                </c:pt>
                <c:pt idx="244">
                  <c:v>4.9089212181026598</c:v>
                </c:pt>
                <c:pt idx="245">
                  <c:v>4.9210143497852803</c:v>
                </c:pt>
                <c:pt idx="246">
                  <c:v>4.9331074814679008</c:v>
                </c:pt>
                <c:pt idx="247">
                  <c:v>4.9452006131505213</c:v>
                </c:pt>
                <c:pt idx="248">
                  <c:v>4.9572937448331418</c:v>
                </c:pt>
                <c:pt idx="249">
                  <c:v>4.9693868765157623</c:v>
                </c:pt>
                <c:pt idx="250">
                  <c:v>4.9814800081983828</c:v>
                </c:pt>
                <c:pt idx="251">
                  <c:v>4.9935731398810024</c:v>
                </c:pt>
                <c:pt idx="252">
                  <c:v>5.0056662715636238</c:v>
                </c:pt>
                <c:pt idx="253">
                  <c:v>5.0177594032462443</c:v>
                </c:pt>
                <c:pt idx="254">
                  <c:v>5.0298525349288647</c:v>
                </c:pt>
                <c:pt idx="255">
                  <c:v>5.0419456666114852</c:v>
                </c:pt>
                <c:pt idx="256">
                  <c:v>5.0540387982941057</c:v>
                </c:pt>
                <c:pt idx="257">
                  <c:v>5.0661319299767262</c:v>
                </c:pt>
                <c:pt idx="258">
                  <c:v>5.0782250616593476</c:v>
                </c:pt>
                <c:pt idx="259">
                  <c:v>5.0903181933419743</c:v>
                </c:pt>
                <c:pt idx="260">
                  <c:v>5.1024113250245886</c:v>
                </c:pt>
                <c:pt idx="261">
                  <c:v>5.1145044567072082</c:v>
                </c:pt>
                <c:pt idx="262">
                  <c:v>5.1265975883898296</c:v>
                </c:pt>
                <c:pt idx="263">
                  <c:v>5.1386907200724563</c:v>
                </c:pt>
                <c:pt idx="264">
                  <c:v>5.1507838517550706</c:v>
                </c:pt>
                <c:pt idx="265">
                  <c:v>5.162876983437692</c:v>
                </c:pt>
                <c:pt idx="266">
                  <c:v>5.1749701151203116</c:v>
                </c:pt>
                <c:pt idx="267">
                  <c:v>5.1870632468029383</c:v>
                </c:pt>
                <c:pt idx="268">
                  <c:v>5.1991563784855526</c:v>
                </c:pt>
                <c:pt idx="269">
                  <c:v>5.2112495101681739</c:v>
                </c:pt>
                <c:pt idx="270">
                  <c:v>5.2233426418507944</c:v>
                </c:pt>
                <c:pt idx="271">
                  <c:v>5.2354357735334212</c:v>
                </c:pt>
                <c:pt idx="272">
                  <c:v>5.2475289052160354</c:v>
                </c:pt>
                <c:pt idx="273">
                  <c:v>5.2596220368986559</c:v>
                </c:pt>
                <c:pt idx="274">
                  <c:v>5.2717151685812764</c:v>
                </c:pt>
                <c:pt idx="275">
                  <c:v>5.2838083002639031</c:v>
                </c:pt>
                <c:pt idx="276">
                  <c:v>5.2959014319465174</c:v>
                </c:pt>
                <c:pt idx="277">
                  <c:v>5.3079945636291388</c:v>
                </c:pt>
                <c:pt idx="278">
                  <c:v>5.3200876953117584</c:v>
                </c:pt>
                <c:pt idx="279">
                  <c:v>5.3321808269943851</c:v>
                </c:pt>
                <c:pt idx="280">
                  <c:v>5.3442739586769994</c:v>
                </c:pt>
                <c:pt idx="281">
                  <c:v>5.3563670903596208</c:v>
                </c:pt>
                <c:pt idx="282">
                  <c:v>5.3684602220422475</c:v>
                </c:pt>
                <c:pt idx="283">
                  <c:v>5.380553353724868</c:v>
                </c:pt>
                <c:pt idx="284">
                  <c:v>5.3926464854074876</c:v>
                </c:pt>
                <c:pt idx="285">
                  <c:v>5.4047396170901028</c:v>
                </c:pt>
                <c:pt idx="286">
                  <c:v>5.4168327487727304</c:v>
                </c:pt>
                <c:pt idx="287">
                  <c:v>5.42892588045535</c:v>
                </c:pt>
                <c:pt idx="288">
                  <c:v>5.4410190121379696</c:v>
                </c:pt>
                <c:pt idx="289">
                  <c:v>5.4531121438205856</c:v>
                </c:pt>
                <c:pt idx="290">
                  <c:v>5.4652052755032114</c:v>
                </c:pt>
                <c:pt idx="291">
                  <c:v>5.4772984071858319</c:v>
                </c:pt>
                <c:pt idx="292">
                  <c:v>5.4893915388684524</c:v>
                </c:pt>
                <c:pt idx="293">
                  <c:v>5.5014846705510676</c:v>
                </c:pt>
                <c:pt idx="294">
                  <c:v>5.5135778022336934</c:v>
                </c:pt>
                <c:pt idx="295">
                  <c:v>5.5256709339163148</c:v>
                </c:pt>
                <c:pt idx="296">
                  <c:v>5.5377640655989344</c:v>
                </c:pt>
                <c:pt idx="297">
                  <c:v>5.5498571972815496</c:v>
                </c:pt>
                <c:pt idx="298">
                  <c:v>5.5619503289641754</c:v>
                </c:pt>
                <c:pt idx="299">
                  <c:v>5.5740434606467968</c:v>
                </c:pt>
                <c:pt idx="300">
                  <c:v>5.5861365923294164</c:v>
                </c:pt>
                <c:pt idx="301">
                  <c:v>5.5982297240120324</c:v>
                </c:pt>
                <c:pt idx="302">
                  <c:v>5.6103228556946583</c:v>
                </c:pt>
                <c:pt idx="303">
                  <c:v>5.6224159873772788</c:v>
                </c:pt>
                <c:pt idx="304">
                  <c:v>5.6345091190598993</c:v>
                </c:pt>
                <c:pt idx="305">
                  <c:v>5.6466022507425144</c:v>
                </c:pt>
                <c:pt idx="306">
                  <c:v>5.6586953824251411</c:v>
                </c:pt>
                <c:pt idx="307">
                  <c:v>5.6707885141077616</c:v>
                </c:pt>
                <c:pt idx="308">
                  <c:v>5.6828816457903812</c:v>
                </c:pt>
                <c:pt idx="309">
                  <c:v>5.6949747774730026</c:v>
                </c:pt>
                <c:pt idx="310">
                  <c:v>5.707067909155624</c:v>
                </c:pt>
                <c:pt idx="311">
                  <c:v>5.7191610408382436</c:v>
                </c:pt>
                <c:pt idx="312">
                  <c:v>5.7312541725208632</c:v>
                </c:pt>
                <c:pt idx="313">
                  <c:v>5.7433473042034837</c:v>
                </c:pt>
                <c:pt idx="314">
                  <c:v>5.755440435886106</c:v>
                </c:pt>
                <c:pt idx="315">
                  <c:v>5.7675335675687256</c:v>
                </c:pt>
                <c:pt idx="316">
                  <c:v>5.7796266992513461</c:v>
                </c:pt>
                <c:pt idx="317">
                  <c:v>5.7917198309339657</c:v>
                </c:pt>
                <c:pt idx="318">
                  <c:v>5.803812962616588</c:v>
                </c:pt>
                <c:pt idx="319">
                  <c:v>5.8159060942992085</c:v>
                </c:pt>
                <c:pt idx="320">
                  <c:v>5.8279992259818281</c:v>
                </c:pt>
                <c:pt idx="321">
                  <c:v>5.8400923576644477</c:v>
                </c:pt>
                <c:pt idx="322">
                  <c:v>5.8521854893470699</c:v>
                </c:pt>
                <c:pt idx="323">
                  <c:v>5.8642786210296904</c:v>
                </c:pt>
                <c:pt idx="324">
                  <c:v>5.87637175271231</c:v>
                </c:pt>
                <c:pt idx="325">
                  <c:v>5.8884648843949305</c:v>
                </c:pt>
                <c:pt idx="326">
                  <c:v>5.9005580160775528</c:v>
                </c:pt>
                <c:pt idx="327">
                  <c:v>5.9126511477601724</c:v>
                </c:pt>
                <c:pt idx="328">
                  <c:v>5.9247442794427929</c:v>
                </c:pt>
                <c:pt idx="329">
                  <c:v>5.9368374111254125</c:v>
                </c:pt>
                <c:pt idx="330">
                  <c:v>5.9489305428080348</c:v>
                </c:pt>
                <c:pt idx="331">
                  <c:v>5.9610236744906553</c:v>
                </c:pt>
                <c:pt idx="332">
                  <c:v>5.9731168061732749</c:v>
                </c:pt>
                <c:pt idx="333">
                  <c:v>5.9852099378558963</c:v>
                </c:pt>
                <c:pt idx="334">
                  <c:v>5.9973030695385168</c:v>
                </c:pt>
                <c:pt idx="335">
                  <c:v>6.0093962012211373</c:v>
                </c:pt>
                <c:pt idx="336">
                  <c:v>6.0214893329037569</c:v>
                </c:pt>
                <c:pt idx="337">
                  <c:v>6.0335824645863783</c:v>
                </c:pt>
                <c:pt idx="338">
                  <c:v>6.0456755962689979</c:v>
                </c:pt>
                <c:pt idx="339">
                  <c:v>6.0577687279516192</c:v>
                </c:pt>
                <c:pt idx="340">
                  <c:v>6.0698618596342397</c:v>
                </c:pt>
                <c:pt idx="341">
                  <c:v>6.0819549913168602</c:v>
                </c:pt>
                <c:pt idx="342">
                  <c:v>6.0940481229994807</c:v>
                </c:pt>
                <c:pt idx="343">
                  <c:v>6.1061412546821021</c:v>
                </c:pt>
                <c:pt idx="344">
                  <c:v>6.1182343863647217</c:v>
                </c:pt>
                <c:pt idx="345">
                  <c:v>6.1303275180473431</c:v>
                </c:pt>
                <c:pt idx="346">
                  <c:v>6.1424206497299627</c:v>
                </c:pt>
                <c:pt idx="347">
                  <c:v>6.1545137814125841</c:v>
                </c:pt>
                <c:pt idx="348">
                  <c:v>6.1666069130952037</c:v>
                </c:pt>
                <c:pt idx="349">
                  <c:v>6.1787000447778251</c:v>
                </c:pt>
                <c:pt idx="350">
                  <c:v>6.1907931764604447</c:v>
                </c:pt>
                <c:pt idx="351">
                  <c:v>6.2028863081430661</c:v>
                </c:pt>
                <c:pt idx="352">
                  <c:v>6.2149794398256866</c:v>
                </c:pt>
                <c:pt idx="353">
                  <c:v>6.2270725715083071</c:v>
                </c:pt>
                <c:pt idx="354">
                  <c:v>6.2391657031909276</c:v>
                </c:pt>
                <c:pt idx="355">
                  <c:v>6.2512588348735481</c:v>
                </c:pt>
                <c:pt idx="356">
                  <c:v>6.2633519665561685</c:v>
                </c:pt>
                <c:pt idx="357">
                  <c:v>6.2754450982387899</c:v>
                </c:pt>
                <c:pt idx="358">
                  <c:v>6.2875382299214104</c:v>
                </c:pt>
                <c:pt idx="359">
                  <c:v>6.2996313616040309</c:v>
                </c:pt>
                <c:pt idx="360">
                  <c:v>6.3117244932866505</c:v>
                </c:pt>
                <c:pt idx="361">
                  <c:v>6.3238176249692719</c:v>
                </c:pt>
                <c:pt idx="362">
                  <c:v>6.3359107566518933</c:v>
                </c:pt>
                <c:pt idx="363">
                  <c:v>6.3480038883345129</c:v>
                </c:pt>
                <c:pt idx="364">
                  <c:v>6.3600970200171334</c:v>
                </c:pt>
                <c:pt idx="365">
                  <c:v>6.372190151699753</c:v>
                </c:pt>
                <c:pt idx="366">
                  <c:v>6.3842832833823753</c:v>
                </c:pt>
                <c:pt idx="367">
                  <c:v>6.3963764150649949</c:v>
                </c:pt>
                <c:pt idx="368">
                  <c:v>6.4084695467476154</c:v>
                </c:pt>
                <c:pt idx="369">
                  <c:v>6.420562678430235</c:v>
                </c:pt>
                <c:pt idx="370">
                  <c:v>6.4326558101128573</c:v>
                </c:pt>
                <c:pt idx="371">
                  <c:v>6.4447489417954777</c:v>
                </c:pt>
                <c:pt idx="372">
                  <c:v>6.4568420734780974</c:v>
                </c:pt>
                <c:pt idx="373">
                  <c:v>6.4689352051607178</c:v>
                </c:pt>
                <c:pt idx="374">
                  <c:v>6.4810283368433401</c:v>
                </c:pt>
                <c:pt idx="375">
                  <c:v>6.4931214685259597</c:v>
                </c:pt>
                <c:pt idx="376">
                  <c:v>6.5052146002085802</c:v>
                </c:pt>
                <c:pt idx="377">
                  <c:v>6.5173077318911998</c:v>
                </c:pt>
                <c:pt idx="378">
                  <c:v>6.5294008635738221</c:v>
                </c:pt>
                <c:pt idx="379">
                  <c:v>6.5414939952564417</c:v>
                </c:pt>
                <c:pt idx="380">
                  <c:v>6.5535871269390622</c:v>
                </c:pt>
                <c:pt idx="381">
                  <c:v>6.5656802586216836</c:v>
                </c:pt>
                <c:pt idx="382">
                  <c:v>6.5777733903043041</c:v>
                </c:pt>
                <c:pt idx="383">
                  <c:v>6.5898665219869246</c:v>
                </c:pt>
                <c:pt idx="384">
                  <c:v>6.6019596536695442</c:v>
                </c:pt>
                <c:pt idx="385">
                  <c:v>6.6140527853521656</c:v>
                </c:pt>
                <c:pt idx="386">
                  <c:v>6.6261459170347869</c:v>
                </c:pt>
                <c:pt idx="387">
                  <c:v>6.6382390487174066</c:v>
                </c:pt>
                <c:pt idx="388">
                  <c:v>6.6503321804000262</c:v>
                </c:pt>
                <c:pt idx="389">
                  <c:v>6.6624253120826475</c:v>
                </c:pt>
                <c:pt idx="390">
                  <c:v>6.674518443765268</c:v>
                </c:pt>
                <c:pt idx="391">
                  <c:v>6.6866115754478885</c:v>
                </c:pt>
                <c:pt idx="392">
                  <c:v>6.698704707130509</c:v>
                </c:pt>
                <c:pt idx="393">
                  <c:v>6.7107978388131304</c:v>
                </c:pt>
                <c:pt idx="394">
                  <c:v>6.72289097049575</c:v>
                </c:pt>
                <c:pt idx="395">
                  <c:v>6.7349841021783714</c:v>
                </c:pt>
                <c:pt idx="396">
                  <c:v>6.747077233860991</c:v>
                </c:pt>
                <c:pt idx="397">
                  <c:v>6.7591703655436124</c:v>
                </c:pt>
                <c:pt idx="398">
                  <c:v>6.771263497226232</c:v>
                </c:pt>
                <c:pt idx="399">
                  <c:v>6.7833566289088534</c:v>
                </c:pt>
                <c:pt idx="400">
                  <c:v>6.795449760591473</c:v>
                </c:pt>
                <c:pt idx="401">
                  <c:v>6.8075428922740944</c:v>
                </c:pt>
                <c:pt idx="402">
                  <c:v>6.8196360239567149</c:v>
                </c:pt>
                <c:pt idx="403">
                  <c:v>6.8317291556393354</c:v>
                </c:pt>
                <c:pt idx="404">
                  <c:v>6.8438222873219559</c:v>
                </c:pt>
                <c:pt idx="405">
                  <c:v>6.8559154190045763</c:v>
                </c:pt>
                <c:pt idx="406">
                  <c:v>6.8680085506871977</c:v>
                </c:pt>
                <c:pt idx="407">
                  <c:v>6.8801016823698182</c:v>
                </c:pt>
                <c:pt idx="408">
                  <c:v>6.8921948140524378</c:v>
                </c:pt>
                <c:pt idx="409">
                  <c:v>6.9042879457350592</c:v>
                </c:pt>
                <c:pt idx="410">
                  <c:v>6.9163810774176806</c:v>
                </c:pt>
                <c:pt idx="411">
                  <c:v>6.9284742091003002</c:v>
                </c:pt>
                <c:pt idx="412">
                  <c:v>6.9405673407829198</c:v>
                </c:pt>
                <c:pt idx="413">
                  <c:v>6.9526604724655403</c:v>
                </c:pt>
                <c:pt idx="414">
                  <c:v>6.9647536041481626</c:v>
                </c:pt>
                <c:pt idx="415">
                  <c:v>6.9768467358307822</c:v>
                </c:pt>
                <c:pt idx="416">
                  <c:v>6.9889398675134027</c:v>
                </c:pt>
                <c:pt idx="417">
                  <c:v>7.0010329991960223</c:v>
                </c:pt>
                <c:pt idx="418">
                  <c:v>7.0131261308786446</c:v>
                </c:pt>
                <c:pt idx="419">
                  <c:v>7.0252192625612651</c:v>
                </c:pt>
                <c:pt idx="420">
                  <c:v>7.0373123942438847</c:v>
                </c:pt>
                <c:pt idx="421">
                  <c:v>7.0494055259265043</c:v>
                </c:pt>
                <c:pt idx="422">
                  <c:v>7.0614986576091265</c:v>
                </c:pt>
                <c:pt idx="423">
                  <c:v>7.073591789291747</c:v>
                </c:pt>
                <c:pt idx="424">
                  <c:v>7.0856849209743666</c:v>
                </c:pt>
                <c:pt idx="425">
                  <c:v>7.0977780526569871</c:v>
                </c:pt>
                <c:pt idx="426">
                  <c:v>7.1098711843396094</c:v>
                </c:pt>
                <c:pt idx="427">
                  <c:v>7.121964316022229</c:v>
                </c:pt>
                <c:pt idx="428">
                  <c:v>7.1340574477048495</c:v>
                </c:pt>
                <c:pt idx="429">
                  <c:v>7.1461505793874691</c:v>
                </c:pt>
                <c:pt idx="430">
                  <c:v>7.1582437110700914</c:v>
                </c:pt>
                <c:pt idx="431">
                  <c:v>7.1703368427527119</c:v>
                </c:pt>
                <c:pt idx="432">
                  <c:v>7.1824299744353315</c:v>
                </c:pt>
                <c:pt idx="433">
                  <c:v>7.1945231061179529</c:v>
                </c:pt>
                <c:pt idx="434">
                  <c:v>7.2066162378005734</c:v>
                </c:pt>
                <c:pt idx="435">
                  <c:v>7.2187093694831939</c:v>
                </c:pt>
                <c:pt idx="436">
                  <c:v>7.2308025011658135</c:v>
                </c:pt>
                <c:pt idx="437">
                  <c:v>7.2428956328484349</c:v>
                </c:pt>
                <c:pt idx="438">
                  <c:v>7.2549887645310545</c:v>
                </c:pt>
                <c:pt idx="439">
                  <c:v>7.2670818962136758</c:v>
                </c:pt>
                <c:pt idx="440">
                  <c:v>7.2791750278962963</c:v>
                </c:pt>
                <c:pt idx="441">
                  <c:v>7.2912681595789168</c:v>
                </c:pt>
                <c:pt idx="442">
                  <c:v>7.3033612912615373</c:v>
                </c:pt>
                <c:pt idx="443">
                  <c:v>7.3154544229441587</c:v>
                </c:pt>
                <c:pt idx="444">
                  <c:v>7.3275475546267783</c:v>
                </c:pt>
                <c:pt idx="445">
                  <c:v>7.3396406863093997</c:v>
                </c:pt>
                <c:pt idx="446">
                  <c:v>7.3517338179920193</c:v>
                </c:pt>
                <c:pt idx="447">
                  <c:v>7.3638269496746407</c:v>
                </c:pt>
                <c:pt idx="448">
                  <c:v>7.3759200813572603</c:v>
                </c:pt>
                <c:pt idx="449">
                  <c:v>7.3880132130398817</c:v>
                </c:pt>
                <c:pt idx="450">
                  <c:v>7.4001063447225031</c:v>
                </c:pt>
              </c:numCache>
            </c:numRef>
          </c:xVal>
          <c:yVal>
            <c:numRef>
              <c:f>fit_5NN_FCC!$K$19:$K$469</c:f>
              <c:numCache>
                <c:formatCode>General</c:formatCode>
                <c:ptCount val="451"/>
                <c:pt idx="0">
                  <c:v>6.9730064194698951</c:v>
                </c:pt>
                <c:pt idx="1">
                  <c:v>6.2825929606981106</c:v>
                </c:pt>
                <c:pt idx="2">
                  <c:v>5.6337162673156209</c:v>
                </c:pt>
                <c:pt idx="3">
                  <c:v>5.0240675725027373</c:v>
                </c:pt>
                <c:pt idx="4">
                  <c:v>4.4514648586701444</c:v>
                </c:pt>
                <c:pt idx="5">
                  <c:v>3.9138458522253536</c:v>
                </c:pt>
                <c:pt idx="6">
                  <c:v>3.4092614120744216</c:v>
                </c:pt>
                <c:pt idx="7">
                  <c:v>2.9358692891312836</c:v>
                </c:pt>
                <c:pt idx="8">
                  <c:v>2.4919282354694596</c:v>
                </c:pt>
                <c:pt idx="9">
                  <c:v>2.0757924430286394</c:v>
                </c:pt>
                <c:pt idx="10">
                  <c:v>1.6859062929850435</c:v>
                </c:pt>
                <c:pt idx="11">
                  <c:v>1.320799398016816</c:v>
                </c:pt>
                <c:pt idx="12">
                  <c:v>0.97908192074703049</c:v>
                </c:pt>
                <c:pt idx="13">
                  <c:v>0.65944015263458144</c:v>
                </c:pt>
                <c:pt idx="14">
                  <c:v>0.36063233850801701</c:v>
                </c:pt>
                <c:pt idx="15">
                  <c:v>8.1484732806790916E-2</c:v>
                </c:pt>
                <c:pt idx="16">
                  <c:v>-0.1791121255905237</c:v>
                </c:pt>
                <c:pt idx="17">
                  <c:v>-0.42220693230543915</c:v>
                </c:pt>
                <c:pt idx="18">
                  <c:v>-0.64879094180217312</c:v>
                </c:pt>
                <c:pt idx="19">
                  <c:v>-0.85980110809335297</c:v>
                </c:pt>
                <c:pt idx="20">
                  <c:v>-1.0561230521346259</c:v>
                </c:pt>
                <c:pt idx="21">
                  <c:v>-1.2385938656370863</c:v>
                </c:pt>
                <c:pt idx="22">
                  <c:v>-1.4080047604660546</c:v>
                </c:pt>
                <c:pt idx="23">
                  <c:v>-1.5651035722673674</c:v>
                </c:pt>
                <c:pt idx="24">
                  <c:v>-1.7105971264671513</c:v>
                </c:pt>
                <c:pt idx="25">
                  <c:v>-1.8451534743241891</c:v>
                </c:pt>
                <c:pt idx="26">
                  <c:v>-1.969404006275949</c:v>
                </c:pt>
                <c:pt idx="27">
                  <c:v>-2.0839454494063605</c:v>
                </c:pt>
                <c:pt idx="28">
                  <c:v>-2.1893417554751213</c:v>
                </c:pt>
                <c:pt idx="29">
                  <c:v>-2.2861258855827264</c:v>
                </c:pt>
                <c:pt idx="30">
                  <c:v>-2.3748014972012204</c:v>
                </c:pt>
                <c:pt idx="31">
                  <c:v>-2.4558445389767267</c:v>
                </c:pt>
                <c:pt idx="32">
                  <c:v>-2.5297047584043657</c:v>
                </c:pt>
                <c:pt idx="33">
                  <c:v>-2.5968071271889928</c:v>
                </c:pt>
                <c:pt idx="34">
                  <c:v>-2.6575531888341541</c:v>
                </c:pt>
                <c:pt idx="35">
                  <c:v>-2.7123223327466959</c:v>
                </c:pt>
                <c:pt idx="36">
                  <c:v>-2.7614729989038374</c:v>
                </c:pt>
                <c:pt idx="37">
                  <c:v>-2.8053438169030853</c:v>
                </c:pt>
                <c:pt idx="38">
                  <c:v>-2.8442546830016604</c:v>
                </c:pt>
                <c:pt idx="39">
                  <c:v>-2.8785077785508157</c:v>
                </c:pt>
                <c:pt idx="40">
                  <c:v>-2.9083885330405215</c:v>
                </c:pt>
                <c:pt idx="41">
                  <c:v>-2.9341665347910353</c:v>
                </c:pt>
                <c:pt idx="42">
                  <c:v>-2.9560963921589689</c:v>
                </c:pt>
                <c:pt idx="43">
                  <c:v>-2.9744185479663123</c:v>
                </c:pt>
                <c:pt idx="44">
                  <c:v>-2.9893600497105779</c:v>
                </c:pt>
                <c:pt idx="45">
                  <c:v>-3.0011352779726073</c:v>
                </c:pt>
                <c:pt idx="46">
                  <c:v>-3.0099466353048063</c:v>
                </c:pt>
                <c:pt idx="47">
                  <c:v>-3.0159851977564713</c:v>
                </c:pt>
                <c:pt idx="48">
                  <c:v>-3.0194313310737897</c:v>
                </c:pt>
                <c:pt idx="49">
                  <c:v>-3.0204552734997163</c:v>
                </c:pt>
                <c:pt idx="50">
                  <c:v>-3.0192176869929126</c:v>
                </c:pt>
                <c:pt idx="51">
                  <c:v>-3.0158701785847772</c:v>
                </c:pt>
                <c:pt idx="52">
                  <c:v>-3.0105557934991127</c:v>
                </c:pt>
                <c:pt idx="53">
                  <c:v>-3.0034094815697183</c:v>
                </c:pt>
                <c:pt idx="54">
                  <c:v>-2.9945585384069542</c:v>
                </c:pt>
                <c:pt idx="55">
                  <c:v>-2.9841230226847641</c:v>
                </c:pt>
                <c:pt idx="56">
                  <c:v>-2.9722161508444942</c:v>
                </c:pt>
                <c:pt idx="57">
                  <c:v>-2.9589446704408982</c:v>
                </c:pt>
                <c:pt idx="58">
                  <c:v>-2.9444092132886963</c:v>
                </c:pt>
                <c:pt idx="59">
                  <c:v>-2.9287046295047281</c:v>
                </c:pt>
                <c:pt idx="60">
                  <c:v>-2.9119203034809678</c:v>
                </c:pt>
                <c:pt idx="61">
                  <c:v>-2.8941404527671488</c:v>
                </c:pt>
                <c:pt idx="62">
                  <c:v>-2.8754444107883783</c:v>
                </c:pt>
                <c:pt idx="63">
                  <c:v>-2.855906894272688</c:v>
                </c:pt>
                <c:pt idx="64">
                  <c:v>-2.8355982562158233</c:v>
                </c:pt>
                <c:pt idx="65">
                  <c:v>-2.8145847251655431</c:v>
                </c:pt>
                <c:pt idx="66">
                  <c:v>-2.7929286315651352</c:v>
                </c:pt>
                <c:pt idx="67">
                  <c:v>-2.7706886218556739</c:v>
                </c:pt>
                <c:pt idx="68">
                  <c:v>-2.7479198609985005</c:v>
                </c:pt>
                <c:pt idx="69">
                  <c:v>-2.7246742240435311</c:v>
                </c:pt>
                <c:pt idx="70">
                  <c:v>-2.7010004773349992</c:v>
                </c:pt>
                <c:pt idx="71">
                  <c:v>-2.6769444499141857</c:v>
                </c:pt>
                <c:pt idx="72">
                  <c:v>-2.652549195648338</c:v>
                </c:pt>
                <c:pt idx="73">
                  <c:v>-2.6278551465862874</c:v>
                </c:pt>
                <c:pt idx="74">
                  <c:v>-2.6029002580141949</c:v>
                </c:pt>
                <c:pt idx="75">
                  <c:v>-2.5777201456591921</c:v>
                </c:pt>
                <c:pt idx="76">
                  <c:v>-2.5523482154644719</c:v>
                </c:pt>
                <c:pt idx="77">
                  <c:v>-2.526815786336464</c:v>
                </c:pt>
                <c:pt idx="78">
                  <c:v>-2.5011522062430602</c:v>
                </c:pt>
                <c:pt idx="79">
                  <c:v>-2.4753849620213804</c:v>
                </c:pt>
                <c:pt idx="80">
                  <c:v>-2.4495397832341959</c:v>
                </c:pt>
                <c:pt idx="81">
                  <c:v>-2.4236407403958014</c:v>
                </c:pt>
                <c:pt idx="82">
                  <c:v>-2.3977103378708202</c:v>
                </c:pt>
                <c:pt idx="83">
                  <c:v>-2.3717696017330319</c:v>
                </c:pt>
                <c:pt idx="84">
                  <c:v>-2.3458381628558262</c:v>
                </c:pt>
                <c:pt idx="85">
                  <c:v>-2.319934335491237</c:v>
                </c:pt>
                <c:pt idx="86">
                  <c:v>-2.2940751915806437</c:v>
                </c:pt>
                <c:pt idx="87">
                  <c:v>-2.2682766310271361</c:v>
                </c:pt>
                <c:pt idx="88">
                  <c:v>-2.2425534481471221</c:v>
                </c:pt>
                <c:pt idx="89">
                  <c:v>-2.2169193945070536</c:v>
                </c:pt>
                <c:pt idx="90">
                  <c:v>-2.191387238340035</c:v>
                </c:pt>
                <c:pt idx="91">
                  <c:v>-2.1659688207266075</c:v>
                </c:pt>
                <c:pt idx="92">
                  <c:v>-2.1406751087140599</c:v>
                </c:pt>
                <c:pt idx="93">
                  <c:v>-2.115516245539236</c:v>
                </c:pt>
                <c:pt idx="94">
                  <c:v>-2.0905015981109463</c:v>
                </c:pt>
                <c:pt idx="95">
                  <c:v>-2.0656398018996462</c:v>
                </c:pt>
                <c:pt idx="96">
                  <c:v>-2.0409388033741571</c:v>
                </c:pt>
                <c:pt idx="97">
                  <c:v>-2.0164059001176202</c:v>
                </c:pt>
                <c:pt idx="98">
                  <c:v>-1.9920477787478275</c:v>
                </c:pt>
                <c:pt idx="99">
                  <c:v>-1.9678705507602876</c:v>
                </c:pt>
                <c:pt idx="100">
                  <c:v>-1.9438797864060582</c:v>
                </c:pt>
                <c:pt idx="101">
                  <c:v>-1.9200805467103241</c:v>
                </c:pt>
                <c:pt idx="102">
                  <c:v>-1.8964774137320308</c:v>
                </c:pt>
                <c:pt idx="103">
                  <c:v>-1.8730745191594593</c:v>
                </c:pt>
                <c:pt idx="104">
                  <c:v>-1.849875571331552</c:v>
                </c:pt>
                <c:pt idx="105">
                  <c:v>-1.826883880769959</c:v>
                </c:pt>
                <c:pt idx="106">
                  <c:v>-1.8041023843022124</c:v>
                </c:pt>
                <c:pt idx="107">
                  <c:v>-1.7815336678521116</c:v>
                </c:pt>
                <c:pt idx="108">
                  <c:v>-1.7591799879693135</c:v>
                </c:pt>
                <c:pt idx="109">
                  <c:v>-1.7370432921662611</c:v>
                </c:pt>
                <c:pt idx="110">
                  <c:v>-1.7151252381269029</c:v>
                </c:pt>
                <c:pt idx="111">
                  <c:v>-1.6934272118482183</c:v>
                </c:pt>
                <c:pt idx="112">
                  <c:v>-1.6719503447722626</c:v>
                </c:pt>
                <c:pt idx="113">
                  <c:v>-1.6506955299633537</c:v>
                </c:pt>
                <c:pt idx="114">
                  <c:v>-1.6296634373820922</c:v>
                </c:pt>
                <c:pt idx="115">
                  <c:v>-1.6088545283051152</c:v>
                </c:pt>
                <c:pt idx="116">
                  <c:v>-1.5882690689368706</c:v>
                </c:pt>
                <c:pt idx="117">
                  <c:v>-1.5679071432571976</c:v>
                </c:pt>
                <c:pt idx="118">
                  <c:v>-1.5477686651461646</c:v>
                </c:pt>
                <c:pt idx="119">
                  <c:v>-1.5278533898253572</c:v>
                </c:pt>
                <c:pt idx="120">
                  <c:v>-1.5081609246527428</c:v>
                </c:pt>
                <c:pt idx="121">
                  <c:v>-1.4886907393062014</c:v>
                </c:pt>
                <c:pt idx="122">
                  <c:v>-1.4694421753889588</c:v>
                </c:pt>
                <c:pt idx="123">
                  <c:v>-1.4504144554883502</c:v>
                </c:pt>
                <c:pt idx="124">
                  <c:v>-1.4316066917176618</c:v>
                </c:pt>
                <c:pt idx="125">
                  <c:v>-1.4130178937691968</c:v>
                </c:pt>
                <c:pt idx="126">
                  <c:v>-1.3946469765051959</c:v>
                </c:pt>
                <c:pt idx="127">
                  <c:v>-1.3764927671118141</c:v>
                </c:pt>
                <c:pt idx="128">
                  <c:v>-1.3585540118399926</c:v>
                </c:pt>
                <c:pt idx="129">
                  <c:v>-1.3408293823557929</c:v>
                </c:pt>
                <c:pt idx="130">
                  <c:v>-1.3233174817215301</c:v>
                </c:pt>
                <c:pt idx="131">
                  <c:v>-1.3060168500279119</c:v>
                </c:pt>
                <c:pt idx="132">
                  <c:v>-1.2889259696962858</c:v>
                </c:pt>
                <c:pt idx="133">
                  <c:v>-1.2720432704690767</c:v>
                </c:pt>
                <c:pt idx="134">
                  <c:v>-1.2553671341055226</c:v>
                </c:pt>
                <c:pt idx="135">
                  <c:v>-1.2388958987988912</c:v>
                </c:pt>
                <c:pt idx="136">
                  <c:v>-1.2226278633304903</c:v>
                </c:pt>
                <c:pt idx="137">
                  <c:v>-1.2065612909749592</c:v>
                </c:pt>
                <c:pt idx="138">
                  <c:v>-1.1906944131705448</c:v>
                </c:pt>
                <c:pt idx="139">
                  <c:v>-1.1750254329673326</c:v>
                </c:pt>
                <c:pt idx="140">
                  <c:v>-1.1595525282656916</c:v>
                </c:pt>
                <c:pt idx="141">
                  <c:v>-1.1442738548565479</c:v>
                </c:pt>
                <c:pt idx="142">
                  <c:v>-1.1291875492744543</c:v>
                </c:pt>
                <c:pt idx="143">
                  <c:v>-1.1142917314738481</c:v>
                </c:pt>
                <c:pt idx="144">
                  <c:v>-1.0995845073383161</c:v>
                </c:pt>
                <c:pt idx="145">
                  <c:v>-1.0850639710321621</c:v>
                </c:pt>
                <c:pt idx="146">
                  <c:v>-1.0707282072030646</c:v>
                </c:pt>
                <c:pt idx="147">
                  <c:v>-1.0565752930441406</c:v>
                </c:pt>
                <c:pt idx="148">
                  <c:v>-1.0426033002232766</c:v>
                </c:pt>
                <c:pt idx="149">
                  <c:v>-1.0288102966871704</c:v>
                </c:pt>
                <c:pt idx="150">
                  <c:v>-1.0151943483471124</c:v>
                </c:pt>
                <c:pt idx="151">
                  <c:v>-1.0017535206531649</c:v>
                </c:pt>
                <c:pt idx="152">
                  <c:v>-0.98848588006302807</c:v>
                </c:pt>
                <c:pt idx="153">
                  <c:v>-0.97538949541154829</c:v>
                </c:pt>
                <c:pt idx="154">
                  <c:v>-0.96246243918649177</c:v>
                </c:pt>
                <c:pt idx="155">
                  <c:v>-0.94970278871590896</c:v>
                </c:pt>
                <c:pt idx="156">
                  <c:v>-0.9371086272721203</c:v>
                </c:pt>
                <c:pt idx="157">
                  <c:v>-0.92467804509708362</c:v>
                </c:pt>
                <c:pt idx="158">
                  <c:v>-0.91240914035364018</c:v>
                </c:pt>
                <c:pt idx="159">
                  <c:v>-0.90030002000689657</c:v>
                </c:pt>
                <c:pt idx="160">
                  <c:v>-0.8883488006397614</c:v>
                </c:pt>
                <c:pt idx="161">
                  <c:v>-0.87655360920644254</c:v>
                </c:pt>
                <c:pt idx="162">
                  <c:v>-0.8649125837274978</c:v>
                </c:pt>
                <c:pt idx="163">
                  <c:v>-0.85342387392983665</c:v>
                </c:pt>
                <c:pt idx="164">
                  <c:v>-0.84208564183488843</c:v>
                </c:pt>
                <c:pt idx="165">
                  <c:v>-0.83089606229796886</c:v>
                </c:pt>
                <c:pt idx="166">
                  <c:v>-0.81985332350171825</c:v>
                </c:pt>
                <c:pt idx="167">
                  <c:v>-0.80895562740632176</c:v>
                </c:pt>
                <c:pt idx="168">
                  <c:v>-0.79820119015907576</c:v>
                </c:pt>
                <c:pt idx="169">
                  <c:v>-0.78758824246572057</c:v>
                </c:pt>
                <c:pt idx="170">
                  <c:v>-0.7771150299258327</c:v>
                </c:pt>
                <c:pt idx="171">
                  <c:v>-0.7667798133344309</c:v>
                </c:pt>
                <c:pt idx="172">
                  <c:v>-0.7565808689518474</c:v>
                </c:pt>
                <c:pt idx="173">
                  <c:v>-0.74651648874379317</c:v>
                </c:pt>
                <c:pt idx="174">
                  <c:v>-0.73658498059343303</c:v>
                </c:pt>
                <c:pt idx="175">
                  <c:v>-0.7267846684872018</c:v>
                </c:pt>
                <c:pt idx="176">
                  <c:v>-0.71711389267598313</c:v>
                </c:pt>
                <c:pt idx="177">
                  <c:v>-0.70757100981318721</c:v>
                </c:pt>
                <c:pt idx="178">
                  <c:v>-0.69815439307117999</c:v>
                </c:pt>
                <c:pt idx="179">
                  <c:v>-0.68886243223743104</c:v>
                </c:pt>
                <c:pt idx="180">
                  <c:v>-0.67969353379167297</c:v>
                </c:pt>
                <c:pt idx="181">
                  <c:v>-0.6706461209652973</c:v>
                </c:pt>
                <c:pt idx="182">
                  <c:v>-0.66171863378413065</c:v>
                </c:pt>
                <c:pt idx="183">
                  <c:v>-0.65290952909568944</c:v>
                </c:pt>
                <c:pt idx="184">
                  <c:v>-0.64421728058192462</c:v>
                </c:pt>
                <c:pt idx="185">
                  <c:v>-0.63564037875843904</c:v>
                </c:pt>
                <c:pt idx="186">
                  <c:v>-0.6271773309610843</c:v>
                </c:pt>
                <c:pt idx="187">
                  <c:v>-0.61882666132079556</c:v>
                </c:pt>
                <c:pt idx="188">
                  <c:v>-0.61058691072748228</c:v>
                </c:pt>
                <c:pt idx="189">
                  <c:v>-0.60245663678373795</c:v>
                </c:pt>
                <c:pt idx="190">
                  <c:v>-0.59443441374909201</c:v>
                </c:pt>
                <c:pt idx="191">
                  <c:v>-0.58651883247548586</c:v>
                </c:pt>
                <c:pt idx="192">
                  <c:v>-0.57870850033461174</c:v>
                </c:pt>
                <c:pt idx="193">
                  <c:v>-0.57100204113772346</c:v>
                </c:pt>
                <c:pt idx="194">
                  <c:v>-0.56339809504848637</c:v>
                </c:pt>
                <c:pt idx="195">
                  <c:v>-0.55589531848940388</c:v>
                </c:pt>
                <c:pt idx="196">
                  <c:v>-0.54849238404232359</c:v>
                </c:pt>
                <c:pt idx="197">
                  <c:v>-0.54118798034350268</c:v>
                </c:pt>
                <c:pt idx="198">
                  <c:v>-0.53398081197368219</c:v>
                </c:pt>
                <c:pt idx="199">
                  <c:v>-0.52686959934358246</c:v>
                </c:pt>
                <c:pt idx="200">
                  <c:v>-0.51985307857522878</c:v>
                </c:pt>
                <c:pt idx="201">
                  <c:v>-0.51293000137946954</c:v>
                </c:pt>
                <c:pt idx="202">
                  <c:v>-0.50609913493004521</c:v>
                </c:pt>
                <c:pt idx="203">
                  <c:v>-0.49935926173453504</c:v>
                </c:pt>
                <c:pt idx="204">
                  <c:v>-0.49270917950248977</c:v>
                </c:pt>
                <c:pt idx="205">
                  <c:v>-0.48614770101104432</c:v>
                </c:pt>
                <c:pt idx="206">
                  <c:v>-0.47967365396828432</c:v>
                </c:pt>
                <c:pt idx="207">
                  <c:v>-0.47328588087461881</c:v>
                </c:pt>
                <c:pt idx="208">
                  <c:v>-0.46698323888240584</c:v>
                </c:pt>
                <c:pt idx="209">
                  <c:v>-0.46076459965404964</c:v>
                </c:pt>
                <c:pt idx="210">
                  <c:v>-0.45462884921878899</c:v>
                </c:pt>
                <c:pt idx="211">
                  <c:v>-0.44857488782837146</c:v>
                </c:pt>
                <c:pt idx="212">
                  <c:v>-0.44260162981179674</c:v>
                </c:pt>
                <c:pt idx="213">
                  <c:v>-0.43670800342930866</c:v>
                </c:pt>
                <c:pt idx="214">
                  <c:v>-0.43089295072579414</c:v>
                </c:pt>
                <c:pt idx="215">
                  <c:v>-0.4251554273837434</c:v>
                </c:pt>
                <c:pt idx="216">
                  <c:v>-0.4194944025759148</c:v>
                </c:pt>
                <c:pt idx="217">
                  <c:v>-0.41390885881783301</c:v>
                </c:pt>
                <c:pt idx="218">
                  <c:v>-0.40839779182024932</c:v>
                </c:pt>
                <c:pt idx="219">
                  <c:v>-0.40296021034167739</c:v>
                </c:pt>
                <c:pt idx="220">
                  <c:v>-0.39759513604111163</c:v>
                </c:pt>
                <c:pt idx="221">
                  <c:v>-0.39230160333102887</c:v>
                </c:pt>
                <c:pt idx="222">
                  <c:v>-0.38707865923076601</c:v>
                </c:pt>
                <c:pt idx="223">
                  <c:v>-0.3819253632203638</c:v>
                </c:pt>
                <c:pt idx="224">
                  <c:v>-0.3768407870949525</c:v>
                </c:pt>
                <c:pt idx="225">
                  <c:v>-0.37182401481975369</c:v>
                </c:pt>
                <c:pt idx="226">
                  <c:v>-0.36687414238577315</c:v>
                </c:pt>
                <c:pt idx="227">
                  <c:v>-0.36199027766624103</c:v>
                </c:pt>
                <c:pt idx="228">
                  <c:v>-0.35717154027386389</c:v>
                </c:pt>
                <c:pt idx="229">
                  <c:v>-0.35241706141893853</c:v>
                </c:pt>
                <c:pt idx="230">
                  <c:v>-0.34772598376838065</c:v>
                </c:pt>
                <c:pt idx="231">
                  <c:v>-0.34309746130571284</c:v>
                </c:pt>
                <c:pt idx="232">
                  <c:v>-0.33853065919205177</c:v>
                </c:pt>
                <c:pt idx="233">
                  <c:v>-0.33402475362813888</c:v>
                </c:pt>
                <c:pt idx="234">
                  <c:v>-0.32957893171743879</c:v>
                </c:pt>
                <c:pt idx="235">
                  <c:v>-0.32519239133034844</c:v>
                </c:pt>
                <c:pt idx="236">
                  <c:v>-0.32086434096954031</c:v>
                </c:pt>
                <c:pt idx="237">
                  <c:v>-0.3165939996364624</c:v>
                </c:pt>
                <c:pt idx="238">
                  <c:v>-0.31238059669902513</c:v>
                </c:pt>
                <c:pt idx="239">
                  <c:v>-0.3082233717604887</c:v>
                </c:pt>
                <c:pt idx="240">
                  <c:v>-0.3041215745295755</c:v>
                </c:pt>
                <c:pt idx="241">
                  <c:v>-0.30007446469181775</c:v>
                </c:pt>
                <c:pt idx="242">
                  <c:v>-0.29608131178216024</c:v>
                </c:pt>
                <c:pt idx="243">
                  <c:v>-0.29214139505882336</c:v>
                </c:pt>
                <c:pt idx="244">
                  <c:v>-0.28825400337844426</c:v>
                </c:pt>
                <c:pt idx="245">
                  <c:v>-0.28441843507250075</c:v>
                </c:pt>
                <c:pt idx="246">
                  <c:v>-0.28063399782502046</c:v>
                </c:pt>
                <c:pt idx="247">
                  <c:v>-0.2769000085515908</c:v>
                </c:pt>
                <c:pt idx="248">
                  <c:v>-0.27321579327966727</c:v>
                </c:pt>
                <c:pt idx="249">
                  <c:v>-0.2695806870301814</c:v>
                </c:pt>
                <c:pt idx="250">
                  <c:v>-0.26599403370045654</c:v>
                </c:pt>
                <c:pt idx="251">
                  <c:v>-0.26245518594842487</c:v>
                </c:pt>
                <c:pt idx="252">
                  <c:v>-0.25896350507814925</c:v>
                </c:pt>
                <c:pt idx="253">
                  <c:v>-0.25551836092664981</c:v>
                </c:pt>
                <c:pt idx="254">
                  <c:v>-0.25211913175202649</c:v>
                </c:pt>
                <c:pt idx="255">
                  <c:v>-0.24876520412288</c:v>
                </c:pt>
                <c:pt idx="256">
                  <c:v>-0.24545597280902642</c:v>
                </c:pt>
                <c:pt idx="257">
                  <c:v>-0.24219084067349719</c:v>
                </c:pt>
                <c:pt idx="258">
                  <c:v>-0.23896921856582271</c:v>
                </c:pt>
                <c:pt idx="259">
                  <c:v>-0.23579052521659058</c:v>
                </c:pt>
                <c:pt idx="260">
                  <c:v>-0.23265418713328079</c:v>
                </c:pt>
                <c:pt idx="261">
                  <c:v>-0.22955963849734165</c:v>
                </c:pt>
                <c:pt idx="262">
                  <c:v>-0.22650632106254981</c:v>
                </c:pt>
                <c:pt idx="263">
                  <c:v>-0.22349368405459338</c:v>
                </c:pt>
                <c:pt idx="264">
                  <c:v>-0.22052118407190899</c:v>
                </c:pt>
                <c:pt idx="265">
                  <c:v>-0.21758828498772401</c:v>
                </c:pt>
                <c:pt idx="266">
                  <c:v>-0.21469445785335003</c:v>
                </c:pt>
                <c:pt idx="267">
                  <c:v>-0.2118391808026589</c:v>
                </c:pt>
                <c:pt idx="268">
                  <c:v>-0.20902193895777932</c:v>
                </c:pt>
                <c:pt idx="269">
                  <c:v>-0.20624222433595799</c:v>
                </c:pt>
                <c:pt idx="270">
                  <c:v>-0.20349953575763052</c:v>
                </c:pt>
                <c:pt idx="271">
                  <c:v>-0.2007933787556358</c:v>
                </c:pt>
                <c:pt idx="272">
                  <c:v>-0.19812326548560791</c:v>
                </c:pt>
                <c:pt idx="273">
                  <c:v>-0.1954887146374909</c:v>
                </c:pt>
                <c:pt idx="274">
                  <c:v>-0.19288925134821849</c:v>
                </c:pt>
                <c:pt idx="275">
                  <c:v>-0.1903244071154945</c:v>
                </c:pt>
                <c:pt idx="276">
                  <c:v>-0.18779371971270553</c:v>
                </c:pt>
                <c:pt idx="277">
                  <c:v>-0.18529673310491201</c:v>
                </c:pt>
                <c:pt idx="278">
                  <c:v>-0.18283299736595832</c:v>
                </c:pt>
                <c:pt idx="279">
                  <c:v>-0.18040206859663818</c:v>
                </c:pt>
                <c:pt idx="280">
                  <c:v>-0.17800350884394567</c:v>
                </c:pt>
                <c:pt idx="281">
                  <c:v>-0.17563688602135988</c:v>
                </c:pt>
                <c:pt idx="282">
                  <c:v>-0.17330177383019899</c:v>
                </c:pt>
                <c:pt idx="283">
                  <c:v>-0.17099775168199233</c:v>
                </c:pt>
                <c:pt idx="284">
                  <c:v>-0.16872440462187008</c:v>
                </c:pt>
                <c:pt idx="285">
                  <c:v>-0.1664813232529733</c:v>
                </c:pt>
                <c:pt idx="286">
                  <c:v>-0.16426810366185007</c:v>
                </c:pt>
                <c:pt idx="287">
                  <c:v>-0.16208434734485305</c:v>
                </c:pt>
                <c:pt idx="288">
                  <c:v>-0.15992966113549092</c:v>
                </c:pt>
                <c:pt idx="289">
                  <c:v>-0.15780365713275948</c:v>
                </c:pt>
                <c:pt idx="290">
                  <c:v>-0.1557059526304127</c:v>
                </c:pt>
                <c:pt idx="291">
                  <c:v>-0.15363617004718683</c:v>
                </c:pt>
                <c:pt idx="292">
                  <c:v>-0.1515939368579366</c:v>
                </c:pt>
                <c:pt idx="293">
                  <c:v>-0.14957888552570084</c:v>
                </c:pt>
                <c:pt idx="294">
                  <c:v>-0.14759065343466579</c:v>
                </c:pt>
                <c:pt idx="295">
                  <c:v>-0.14562888282403472</c:v>
                </c:pt>
                <c:pt idx="296">
                  <c:v>-0.1436932207227658</c:v>
                </c:pt>
                <c:pt idx="297">
                  <c:v>-0.14178331888519408</c:v>
                </c:pt>
                <c:pt idx="298">
                  <c:v>-0.13989883372750725</c:v>
                </c:pt>
                <c:pt idx="299">
                  <c:v>-0.13803942626508336</c:v>
                </c:pt>
                <c:pt idx="300">
                  <c:v>-0.13620476205065377</c:v>
                </c:pt>
                <c:pt idx="301">
                  <c:v>-0.13439451111330633</c:v>
                </c:pt>
                <c:pt idx="302">
                  <c:v>-0.1326083478983002</c:v>
                </c:pt>
                <c:pt idx="303">
                  <c:v>-0.13084595120769887</c:v>
                </c:pt>
                <c:pt idx="304">
                  <c:v>-0.12910700414178752</c:v>
                </c:pt>
                <c:pt idx="305">
                  <c:v>-0.12739119404128815</c:v>
                </c:pt>
                <c:pt idx="306">
                  <c:v>-0.12569821243034487</c:v>
                </c:pt>
                <c:pt idx="307">
                  <c:v>-0.12402775496028737</c:v>
                </c:pt>
                <c:pt idx="308">
                  <c:v>-0.1223795213541357</c:v>
                </c:pt>
                <c:pt idx="309">
                  <c:v>-0.12075321535186531</c:v>
                </c:pt>
                <c:pt idx="310">
                  <c:v>-0.1191485446564044</c:v>
                </c:pt>
                <c:pt idx="311">
                  <c:v>-0.11756522088035938</c:v>
                </c:pt>
                <c:pt idx="312">
                  <c:v>-0.11600295949345857</c:v>
                </c:pt>
                <c:pt idx="313">
                  <c:v>-0.11446147977070538</c:v>
                </c:pt>
                <c:pt idx="314">
                  <c:v>-0.11294050474122996</c:v>
                </c:pt>
                <c:pt idx="315">
                  <c:v>-0.11143976113783265</c:v>
                </c:pt>
                <c:pt idx="316">
                  <c:v>-0.10995897934720529</c:v>
                </c:pt>
                <c:pt idx="317">
                  <c:v>-0.10849789336082738</c:v>
                </c:pt>
                <c:pt idx="318">
                  <c:v>-0.10705624072652391</c:v>
                </c:pt>
                <c:pt idx="319">
                  <c:v>-0.10563376250067785</c:v>
                </c:pt>
                <c:pt idx="320">
                  <c:v>-0.10423020320108665</c:v>
                </c:pt>
                <c:pt idx="321">
                  <c:v>-0.10284531076045707</c:v>
                </c:pt>
                <c:pt idx="322">
                  <c:v>-0.10147883648052745</c:v>
                </c:pt>
                <c:pt idx="323">
                  <c:v>-0.10013053498681046</c:v>
                </c:pt>
                <c:pt idx="324">
                  <c:v>-9.8800164183945549E-2</c:v>
                </c:pt>
                <c:pt idx="325">
                  <c:v>-9.7487485211656746E-2</c:v>
                </c:pt>
                <c:pt idx="326">
                  <c:v>-9.6192262401304088E-2</c:v>
                </c:pt>
                <c:pt idx="327">
                  <c:v>-9.4914263233023669E-2</c:v>
                </c:pt>
                <c:pt idx="328">
                  <c:v>-9.3653258293444619E-2</c:v>
                </c:pt>
                <c:pt idx="329">
                  <c:v>-9.2409021233979732E-2</c:v>
                </c:pt>
                <c:pt idx="330">
                  <c:v>-9.1181328729678157E-2</c:v>
                </c:pt>
                <c:pt idx="331">
                  <c:v>-8.996996043863574E-2</c:v>
                </c:pt>
                <c:pt idx="332">
                  <c:v>-8.8774698961951809E-2</c:v>
                </c:pt>
                <c:pt idx="333">
                  <c:v>-8.7595329804228655E-2</c:v>
                </c:pt>
                <c:pt idx="334">
                  <c:v>-8.6431641334604681E-2</c:v>
                </c:pt>
                <c:pt idx="335">
                  <c:v>-8.52834247483132E-2</c:v>
                </c:pt>
                <c:pt idx="336">
                  <c:v>-8.4150474028761496E-2</c:v>
                </c:pt>
                <c:pt idx="337">
                  <c:v>-8.3032585910121637E-2</c:v>
                </c:pt>
                <c:pt idx="338">
                  <c:v>-8.1929559840427657E-2</c:v>
                </c:pt>
                <c:pt idx="339">
                  <c:v>-8.0841197945169821E-2</c:v>
                </c:pt>
                <c:pt idx="340">
                  <c:v>-7.9767304991382404E-2</c:v>
                </c:pt>
                <c:pt idx="341">
                  <c:v>-7.8707688352214783E-2</c:v>
                </c:pt>
                <c:pt idx="342">
                  <c:v>-7.7662157971982976E-2</c:v>
                </c:pt>
                <c:pt idx="343">
                  <c:v>-7.6630526331691193E-2</c:v>
                </c:pt>
                <c:pt idx="344">
                  <c:v>-7.5612608415020946E-2</c:v>
                </c:pt>
                <c:pt idx="345">
                  <c:v>-7.4608221674777625E-2</c:v>
                </c:pt>
                <c:pt idx="346">
                  <c:v>-7.3617185999791779E-2</c:v>
                </c:pt>
                <c:pt idx="347">
                  <c:v>-7.2639323682265694E-2</c:v>
                </c:pt>
                <c:pt idx="348">
                  <c:v>-7.16744593855623E-2</c:v>
                </c:pt>
                <c:pt idx="349">
                  <c:v>-7.0722420112427284E-2</c:v>
                </c:pt>
                <c:pt idx="350">
                  <c:v>-6.9783035173641692E-2</c:v>
                </c:pt>
                <c:pt idx="351">
                  <c:v>-6.8856136157096112E-2</c:v>
                </c:pt>
                <c:pt idx="352">
                  <c:v>-6.794155689728329E-2</c:v>
                </c:pt>
                <c:pt idx="353">
                  <c:v>-6.7039133445201474E-2</c:v>
                </c:pt>
                <c:pt idx="354">
                  <c:v>-6.6148704038664727E-2</c:v>
                </c:pt>
                <c:pt idx="355">
                  <c:v>-6.5270109073012408E-2</c:v>
                </c:pt>
                <c:pt idx="356">
                  <c:v>-6.440319107221508E-2</c:v>
                </c:pt>
                <c:pt idx="357">
                  <c:v>-6.3547794660368903E-2</c:v>
                </c:pt>
                <c:pt idx="358">
                  <c:v>-6.270376653357547E-2</c:v>
                </c:pt>
                <c:pt idx="359">
                  <c:v>-6.1870955432199691E-2</c:v>
                </c:pt>
                <c:pt idx="360">
                  <c:v>-6.1049212113502262E-2</c:v>
                </c:pt>
                <c:pt idx="361">
                  <c:v>-6.0238389324640845E-2</c:v>
                </c:pt>
                <c:pt idx="362">
                  <c:v>-5.9438341776035436E-2</c:v>
                </c:pt>
                <c:pt idx="363">
                  <c:v>-5.8648926115091947E-2</c:v>
                </c:pt>
                <c:pt idx="364">
                  <c:v>-5.7870000900280161E-2</c:v>
                </c:pt>
                <c:pt idx="365">
                  <c:v>-5.7101426575561248E-2</c:v>
                </c:pt>
                <c:pt idx="366">
                  <c:v>-5.634306544515897E-2</c:v>
                </c:pt>
                <c:pt idx="367">
                  <c:v>-5.5594781648671571E-2</c:v>
                </c:pt>
                <c:pt idx="368">
                  <c:v>-5.4856441136517692E-2</c:v>
                </c:pt>
                <c:pt idx="369">
                  <c:v>-5.4127911645714052E-2</c:v>
                </c:pt>
                <c:pt idx="370">
                  <c:v>-5.3409062675978149E-2</c:v>
                </c:pt>
                <c:pt idx="371">
                  <c:v>-5.2699765466153632E-2</c:v>
                </c:pt>
                <c:pt idx="372">
                  <c:v>-5.1999892970952102E-2</c:v>
                </c:pt>
                <c:pt idx="373">
                  <c:v>-5.1309319838008245E-2</c:v>
                </c:pt>
                <c:pt idx="374">
                  <c:v>-5.0627922385243669E-2</c:v>
                </c:pt>
                <c:pt idx="375">
                  <c:v>-4.9955578578535602E-2</c:v>
                </c:pt>
                <c:pt idx="376">
                  <c:v>-4.9292168009685181E-2</c:v>
                </c:pt>
                <c:pt idx="377">
                  <c:v>-4.8637571874682706E-2</c:v>
                </c:pt>
                <c:pt idx="378">
                  <c:v>-4.7991672952264822E-2</c:v>
                </c:pt>
                <c:pt idx="379">
                  <c:v>-4.7354355582760743E-2</c:v>
                </c:pt>
                <c:pt idx="380">
                  <c:v>-4.672550564722143E-2</c:v>
                </c:pt>
                <c:pt idx="381">
                  <c:v>-4.6105010546830687E-2</c:v>
                </c:pt>
                <c:pt idx="382">
                  <c:v>-4.5492759182592477E-2</c:v>
                </c:pt>
                <c:pt idx="383">
                  <c:v>-4.4888641935291192E-2</c:v>
                </c:pt>
                <c:pt idx="384">
                  <c:v>-4.4292550645720956E-2</c:v>
                </c:pt>
                <c:pt idx="385">
                  <c:v>-4.3704378595181018E-2</c:v>
                </c:pt>
                <c:pt idx="386">
                  <c:v>-4.3124020486232949E-2</c:v>
                </c:pt>
                <c:pt idx="387">
                  <c:v>-4.2551372423716413E-2</c:v>
                </c:pt>
                <c:pt idx="388">
                  <c:v>-4.1986331896019365E-2</c:v>
                </c:pt>
                <c:pt idx="389">
                  <c:v>-4.1428797756600515E-2</c:v>
                </c:pt>
                <c:pt idx="390">
                  <c:v>-4.0878670205759547E-2</c:v>
                </c:pt>
                <c:pt idx="391">
                  <c:v>-4.0335850772651775E-2</c:v>
                </c:pt>
                <c:pt idx="392">
                  <c:v>-3.9800242297544947E-2</c:v>
                </c:pt>
                <c:pt idx="393">
                  <c:v>-3.9271748914313231E-2</c:v>
                </c:pt>
                <c:pt idx="394">
                  <c:v>-3.8750276033167087E-2</c:v>
                </c:pt>
                <c:pt idx="395">
                  <c:v>-3.8235730323614062E-2</c:v>
                </c:pt>
                <c:pt idx="396">
                  <c:v>-3.7728019697648982E-2</c:v>
                </c:pt>
                <c:pt idx="397">
                  <c:v>-3.7227053293168742E-2</c:v>
                </c:pt>
                <c:pt idx="398">
                  <c:v>-3.673274145761047E-2</c:v>
                </c:pt>
                <c:pt idx="399">
                  <c:v>-3.6244995731808338E-2</c:v>
                </c:pt>
                <c:pt idx="400">
                  <c:v>-3.5763728834067643E-2</c:v>
                </c:pt>
                <c:pt idx="401">
                  <c:v>-3.5288854644451563E-2</c:v>
                </c:pt>
                <c:pt idx="402">
                  <c:v>-3.4820288189279403E-2</c:v>
                </c:pt>
                <c:pt idx="403">
                  <c:v>-3.435794562583197E-2</c:v>
                </c:pt>
                <c:pt idx="404">
                  <c:v>-3.3901744227262672E-2</c:v>
                </c:pt>
                <c:pt idx="405">
                  <c:v>-3.345160236770995E-2</c:v>
                </c:pt>
                <c:pt idx="406">
                  <c:v>-3.3007439507610078E-2</c:v>
                </c:pt>
                <c:pt idx="407">
                  <c:v>-3.2569176179206405E-2</c:v>
                </c:pt>
                <c:pt idx="408">
                  <c:v>-3.2136733972252446E-2</c:v>
                </c:pt>
                <c:pt idx="409">
                  <c:v>-3.1710035519907039E-2</c:v>
                </c:pt>
                <c:pt idx="410">
                  <c:v>-3.1289004484818146E-2</c:v>
                </c:pt>
                <c:pt idx="411">
                  <c:v>-3.0873565545393229E-2</c:v>
                </c:pt>
                <c:pt idx="412">
                  <c:v>-3.0463644382253088E-2</c:v>
                </c:pt>
                <c:pt idx="413">
                  <c:v>-3.0059167664867579E-2</c:v>
                </c:pt>
                <c:pt idx="414">
                  <c:v>-2.9660063038369978E-2</c:v>
                </c:pt>
                <c:pt idx="415">
                  <c:v>-2.9266259110548247E-2</c:v>
                </c:pt>
                <c:pt idx="416">
                  <c:v>-2.8877685439009738E-2</c:v>
                </c:pt>
                <c:pt idx="417">
                  <c:v>-2.8494272518518434E-2</c:v>
                </c:pt>
                <c:pt idx="418">
                  <c:v>-2.8115951768501242E-2</c:v>
                </c:pt>
                <c:pt idx="419">
                  <c:v>-2.7742655520721912E-2</c:v>
                </c:pt>
                <c:pt idx="420">
                  <c:v>-2.7374317007119182E-2</c:v>
                </c:pt>
                <c:pt idx="421">
                  <c:v>-2.7010870347808386E-2</c:v>
                </c:pt>
                <c:pt idx="422">
                  <c:v>-2.6652250539243114E-2</c:v>
                </c:pt>
                <c:pt idx="423">
                  <c:v>-2.6298393442535751E-2</c:v>
                </c:pt>
                <c:pt idx="424">
                  <c:v>-2.5949235771933466E-2</c:v>
                </c:pt>
                <c:pt idx="425">
                  <c:v>-2.5604715083449067E-2</c:v>
                </c:pt>
                <c:pt idx="426">
                  <c:v>-2.5264769763643502E-2</c:v>
                </c:pt>
                <c:pt idx="427">
                  <c:v>-2.4929339018558795E-2</c:v>
                </c:pt>
                <c:pt idx="428">
                  <c:v>-2.4598362862798234E-2</c:v>
                </c:pt>
                <c:pt idx="429">
                  <c:v>-2.4271782108753297E-2</c:v>
                </c:pt>
                <c:pt idx="430">
                  <c:v>-2.3949538355974187E-2</c:v>
                </c:pt>
                <c:pt idx="431">
                  <c:v>-2.363157398068284E-2</c:v>
                </c:pt>
                <c:pt idx="432">
                  <c:v>-2.3317832125425493E-2</c:v>
                </c:pt>
                <c:pt idx="433">
                  <c:v>-2.3008256688864182E-2</c:v>
                </c:pt>
                <c:pt idx="434">
                  <c:v>-2.2702792315704368E-2</c:v>
                </c:pt>
                <c:pt idx="435">
                  <c:v>-2.2401384386757303E-2</c:v>
                </c:pt>
                <c:pt idx="436">
                  <c:v>-2.2103979009134949E-2</c:v>
                </c:pt>
                <c:pt idx="437">
                  <c:v>-2.1810523006576189E-2</c:v>
                </c:pt>
                <c:pt idx="438">
                  <c:v>-2.152096390990221E-2</c:v>
                </c:pt>
                <c:pt idx="439">
                  <c:v>-2.1235249947599222E-2</c:v>
                </c:pt>
                <c:pt idx="440">
                  <c:v>-2.0953330036527322E-2</c:v>
                </c:pt>
                <c:pt idx="441">
                  <c:v>-2.0675153772753037E-2</c:v>
                </c:pt>
                <c:pt idx="442">
                  <c:v>-2.040067142250471E-2</c:v>
                </c:pt>
                <c:pt idx="443">
                  <c:v>-2.0129833913248376E-2</c:v>
                </c:pt>
                <c:pt idx="444">
                  <c:v>-1.9862592824883115E-2</c:v>
                </c:pt>
                <c:pt idx="445">
                  <c:v>-1.9598900381053604E-2</c:v>
                </c:pt>
                <c:pt idx="446">
                  <c:v>-1.9338709440579048E-2</c:v>
                </c:pt>
                <c:pt idx="447">
                  <c:v>-1.908197348899629E-2</c:v>
                </c:pt>
                <c:pt idx="448">
                  <c:v>-1.8828646630215953E-2</c:v>
                </c:pt>
                <c:pt idx="449">
                  <c:v>-1.8578683578289866E-2</c:v>
                </c:pt>
                <c:pt idx="450">
                  <c:v>-1.8332039649288527E-2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EC-4A4A-B947-4F7BFFF967D8}"/>
            </c:ext>
          </c:extLst>
        </c:ser>
        <c:ser>
          <c:idx val="2"/>
          <c:order val="2"/>
          <c:tx>
            <c:strRef>
              <c:f>fit_5NN_FCC!$M$18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fit_5NN_FCC!$G$19:$G$469</c:f>
              <c:numCache>
                <c:formatCode>General</c:formatCode>
                <c:ptCount val="451"/>
                <c:pt idx="0">
                  <c:v>1.9581970875432413</c:v>
                </c:pt>
                <c:pt idx="1">
                  <c:v>1.9702902192258618</c:v>
                </c:pt>
                <c:pt idx="2">
                  <c:v>1.9823833509084825</c:v>
                </c:pt>
                <c:pt idx="3">
                  <c:v>1.994476482591103</c:v>
                </c:pt>
                <c:pt idx="4">
                  <c:v>2.0065696142737237</c:v>
                </c:pt>
                <c:pt idx="5">
                  <c:v>2.0186627459563442</c:v>
                </c:pt>
                <c:pt idx="6">
                  <c:v>2.0307558776389647</c:v>
                </c:pt>
                <c:pt idx="7">
                  <c:v>2.0428490093215852</c:v>
                </c:pt>
                <c:pt idx="8">
                  <c:v>2.0549421410042057</c:v>
                </c:pt>
                <c:pt idx="9">
                  <c:v>2.0670352726868262</c:v>
                </c:pt>
                <c:pt idx="10">
                  <c:v>2.0791284043694471</c:v>
                </c:pt>
                <c:pt idx="11">
                  <c:v>2.0912215360520676</c:v>
                </c:pt>
                <c:pt idx="12">
                  <c:v>2.1033146677346881</c:v>
                </c:pt>
                <c:pt idx="13">
                  <c:v>2.1154077994173086</c:v>
                </c:pt>
                <c:pt idx="14">
                  <c:v>2.1275009310999291</c:v>
                </c:pt>
                <c:pt idx="15">
                  <c:v>2.1395940627825496</c:v>
                </c:pt>
                <c:pt idx="16">
                  <c:v>2.1516871944651705</c:v>
                </c:pt>
                <c:pt idx="17">
                  <c:v>2.163780326147791</c:v>
                </c:pt>
                <c:pt idx="18">
                  <c:v>2.1758734578304115</c:v>
                </c:pt>
                <c:pt idx="19">
                  <c:v>2.187966589513032</c:v>
                </c:pt>
                <c:pt idx="20">
                  <c:v>2.2000597211956525</c:v>
                </c:pt>
                <c:pt idx="21">
                  <c:v>2.212152852878273</c:v>
                </c:pt>
                <c:pt idx="22">
                  <c:v>2.224245984560894</c:v>
                </c:pt>
                <c:pt idx="23">
                  <c:v>2.2363391162435144</c:v>
                </c:pt>
                <c:pt idx="24">
                  <c:v>2.2484322479261349</c:v>
                </c:pt>
                <c:pt idx="25">
                  <c:v>2.2605253796087554</c:v>
                </c:pt>
                <c:pt idx="26">
                  <c:v>2.2726185112913759</c:v>
                </c:pt>
                <c:pt idx="27">
                  <c:v>2.2847116429739964</c:v>
                </c:pt>
                <c:pt idx="28">
                  <c:v>2.2968047746566169</c:v>
                </c:pt>
                <c:pt idx="29">
                  <c:v>2.3088979063392383</c:v>
                </c:pt>
                <c:pt idx="30">
                  <c:v>2.3209910380218588</c:v>
                </c:pt>
                <c:pt idx="31">
                  <c:v>2.3330841697044793</c:v>
                </c:pt>
                <c:pt idx="32">
                  <c:v>2.3451773013870998</c:v>
                </c:pt>
                <c:pt idx="33">
                  <c:v>2.3572704330697207</c:v>
                </c:pt>
                <c:pt idx="34">
                  <c:v>2.3693635647523412</c:v>
                </c:pt>
                <c:pt idx="35">
                  <c:v>2.3814566964349617</c:v>
                </c:pt>
                <c:pt idx="36">
                  <c:v>2.3935498281175822</c:v>
                </c:pt>
                <c:pt idx="37">
                  <c:v>2.4056429598002027</c:v>
                </c:pt>
                <c:pt idx="38">
                  <c:v>2.4177360914828232</c:v>
                </c:pt>
                <c:pt idx="39">
                  <c:v>2.4298292231654441</c:v>
                </c:pt>
                <c:pt idx="40">
                  <c:v>2.4419223548480646</c:v>
                </c:pt>
                <c:pt idx="41">
                  <c:v>2.4540154865306851</c:v>
                </c:pt>
                <c:pt idx="42">
                  <c:v>2.4661086182133056</c:v>
                </c:pt>
                <c:pt idx="43">
                  <c:v>2.4782017498959261</c:v>
                </c:pt>
                <c:pt idx="44">
                  <c:v>2.4902948815785466</c:v>
                </c:pt>
                <c:pt idx="45">
                  <c:v>2.5023880132611671</c:v>
                </c:pt>
                <c:pt idx="46">
                  <c:v>2.514481144943788</c:v>
                </c:pt>
                <c:pt idx="47">
                  <c:v>2.5265742766264085</c:v>
                </c:pt>
                <c:pt idx="48">
                  <c:v>2.538667408309029</c:v>
                </c:pt>
                <c:pt idx="49">
                  <c:v>2.5507605399916495</c:v>
                </c:pt>
                <c:pt idx="50">
                  <c:v>2.5628536716742696</c:v>
                </c:pt>
                <c:pt idx="51">
                  <c:v>2.5749468033568901</c:v>
                </c:pt>
                <c:pt idx="52">
                  <c:v>2.5870399350395106</c:v>
                </c:pt>
                <c:pt idx="53">
                  <c:v>2.5991330667221311</c:v>
                </c:pt>
                <c:pt idx="54">
                  <c:v>2.611226198404752</c:v>
                </c:pt>
                <c:pt idx="55">
                  <c:v>2.6233193300873725</c:v>
                </c:pt>
                <c:pt idx="56">
                  <c:v>2.635412461769993</c:v>
                </c:pt>
                <c:pt idx="57">
                  <c:v>2.6475055934526135</c:v>
                </c:pt>
                <c:pt idx="58">
                  <c:v>2.659598725135234</c:v>
                </c:pt>
                <c:pt idx="59">
                  <c:v>2.6716918568178545</c:v>
                </c:pt>
                <c:pt idx="60">
                  <c:v>2.6837849885004754</c:v>
                </c:pt>
                <c:pt idx="61">
                  <c:v>2.6958781201830959</c:v>
                </c:pt>
                <c:pt idx="62">
                  <c:v>2.7079712518657164</c:v>
                </c:pt>
                <c:pt idx="63">
                  <c:v>2.7200643835483369</c:v>
                </c:pt>
                <c:pt idx="64">
                  <c:v>2.7321575152309574</c:v>
                </c:pt>
                <c:pt idx="65">
                  <c:v>2.7442506469135779</c:v>
                </c:pt>
                <c:pt idx="66">
                  <c:v>2.7563437785961988</c:v>
                </c:pt>
                <c:pt idx="67">
                  <c:v>2.7684369102788193</c:v>
                </c:pt>
                <c:pt idx="68">
                  <c:v>2.7805300419614398</c:v>
                </c:pt>
                <c:pt idx="69">
                  <c:v>2.7926231736440603</c:v>
                </c:pt>
                <c:pt idx="70">
                  <c:v>2.8047163053266808</c:v>
                </c:pt>
                <c:pt idx="71">
                  <c:v>2.8168094370093013</c:v>
                </c:pt>
                <c:pt idx="72">
                  <c:v>2.8289025686919222</c:v>
                </c:pt>
                <c:pt idx="73">
                  <c:v>2.8409957003745427</c:v>
                </c:pt>
                <c:pt idx="74">
                  <c:v>2.8530888320571632</c:v>
                </c:pt>
                <c:pt idx="75">
                  <c:v>2.8651819637397837</c:v>
                </c:pt>
                <c:pt idx="76">
                  <c:v>2.8772750954224042</c:v>
                </c:pt>
                <c:pt idx="77">
                  <c:v>2.8893682271050247</c:v>
                </c:pt>
                <c:pt idx="78">
                  <c:v>2.9014613587876452</c:v>
                </c:pt>
                <c:pt idx="79">
                  <c:v>2.9135544904702662</c:v>
                </c:pt>
                <c:pt idx="80">
                  <c:v>2.9256476221528867</c:v>
                </c:pt>
                <c:pt idx="81">
                  <c:v>2.9377407538355071</c:v>
                </c:pt>
                <c:pt idx="82">
                  <c:v>2.9498338855181276</c:v>
                </c:pt>
                <c:pt idx="83">
                  <c:v>2.9619270172007481</c:v>
                </c:pt>
                <c:pt idx="84">
                  <c:v>2.9740201488833686</c:v>
                </c:pt>
                <c:pt idx="85">
                  <c:v>2.9861132805659896</c:v>
                </c:pt>
                <c:pt idx="86">
                  <c:v>2.9982064122486101</c:v>
                </c:pt>
                <c:pt idx="87">
                  <c:v>3.0102995439312306</c:v>
                </c:pt>
                <c:pt idx="88">
                  <c:v>3.0223926756138511</c:v>
                </c:pt>
                <c:pt idx="89">
                  <c:v>3.0344858072964715</c:v>
                </c:pt>
                <c:pt idx="90">
                  <c:v>3.046578938979092</c:v>
                </c:pt>
                <c:pt idx="91">
                  <c:v>3.058672070661713</c:v>
                </c:pt>
                <c:pt idx="92">
                  <c:v>3.0707652023443335</c:v>
                </c:pt>
                <c:pt idx="93">
                  <c:v>3.082858334026954</c:v>
                </c:pt>
                <c:pt idx="94">
                  <c:v>3.0949514657095745</c:v>
                </c:pt>
                <c:pt idx="95">
                  <c:v>3.107044597392195</c:v>
                </c:pt>
                <c:pt idx="96">
                  <c:v>3.1191377290748155</c:v>
                </c:pt>
                <c:pt idx="97">
                  <c:v>3.1312308607574364</c:v>
                </c:pt>
                <c:pt idx="98">
                  <c:v>3.1433239924400569</c:v>
                </c:pt>
                <c:pt idx="99">
                  <c:v>3.1554171241226774</c:v>
                </c:pt>
                <c:pt idx="100">
                  <c:v>3.1675102558052979</c:v>
                </c:pt>
                <c:pt idx="101">
                  <c:v>3.1796033874879184</c:v>
                </c:pt>
                <c:pt idx="102">
                  <c:v>3.1916965191705389</c:v>
                </c:pt>
                <c:pt idx="103">
                  <c:v>3.2037896508531594</c:v>
                </c:pt>
                <c:pt idx="104">
                  <c:v>3.2158827825357803</c:v>
                </c:pt>
                <c:pt idx="105">
                  <c:v>3.2279759142184008</c:v>
                </c:pt>
                <c:pt idx="106">
                  <c:v>3.2400690459010213</c:v>
                </c:pt>
                <c:pt idx="107">
                  <c:v>3.2521621775836418</c:v>
                </c:pt>
                <c:pt idx="108">
                  <c:v>3.2642553092662623</c:v>
                </c:pt>
                <c:pt idx="109">
                  <c:v>3.2763484409488828</c:v>
                </c:pt>
                <c:pt idx="110">
                  <c:v>3.2884415726315037</c:v>
                </c:pt>
                <c:pt idx="111">
                  <c:v>3.3005347043141242</c:v>
                </c:pt>
                <c:pt idx="112">
                  <c:v>3.3126278359967447</c:v>
                </c:pt>
                <c:pt idx="113">
                  <c:v>3.3247209676793652</c:v>
                </c:pt>
                <c:pt idx="114">
                  <c:v>3.3368140993619857</c:v>
                </c:pt>
                <c:pt idx="115">
                  <c:v>3.3489072310446062</c:v>
                </c:pt>
                <c:pt idx="116">
                  <c:v>3.3610003627272271</c:v>
                </c:pt>
                <c:pt idx="117">
                  <c:v>3.3730934944098476</c:v>
                </c:pt>
                <c:pt idx="118">
                  <c:v>3.3851866260924681</c:v>
                </c:pt>
                <c:pt idx="119">
                  <c:v>3.3972797577750886</c:v>
                </c:pt>
                <c:pt idx="120">
                  <c:v>3.4093728894577091</c:v>
                </c:pt>
                <c:pt idx="121">
                  <c:v>3.4214660211403296</c:v>
                </c:pt>
                <c:pt idx="122">
                  <c:v>3.4335591528229505</c:v>
                </c:pt>
                <c:pt idx="123">
                  <c:v>3.445652284505571</c:v>
                </c:pt>
                <c:pt idx="124">
                  <c:v>3.4577454161881915</c:v>
                </c:pt>
                <c:pt idx="125">
                  <c:v>3.469838547870812</c:v>
                </c:pt>
                <c:pt idx="126">
                  <c:v>3.4819316795534325</c:v>
                </c:pt>
                <c:pt idx="127">
                  <c:v>3.494024811236053</c:v>
                </c:pt>
                <c:pt idx="128">
                  <c:v>3.5061179429186735</c:v>
                </c:pt>
                <c:pt idx="129">
                  <c:v>3.5182110746012945</c:v>
                </c:pt>
                <c:pt idx="130">
                  <c:v>3.5303042062839149</c:v>
                </c:pt>
                <c:pt idx="131">
                  <c:v>3.5423973379665354</c:v>
                </c:pt>
                <c:pt idx="132">
                  <c:v>3.5544904696491559</c:v>
                </c:pt>
                <c:pt idx="133">
                  <c:v>3.5665836013317764</c:v>
                </c:pt>
                <c:pt idx="134">
                  <c:v>3.5786767330143969</c:v>
                </c:pt>
                <c:pt idx="135">
                  <c:v>3.5907698646970179</c:v>
                </c:pt>
                <c:pt idx="136">
                  <c:v>3.6028629963796384</c:v>
                </c:pt>
                <c:pt idx="137">
                  <c:v>3.6149561280622589</c:v>
                </c:pt>
                <c:pt idx="138">
                  <c:v>3.6270492597448794</c:v>
                </c:pt>
                <c:pt idx="139">
                  <c:v>3.6391423914274998</c:v>
                </c:pt>
                <c:pt idx="140">
                  <c:v>3.6512355231101203</c:v>
                </c:pt>
                <c:pt idx="141">
                  <c:v>3.6633286547927413</c:v>
                </c:pt>
                <c:pt idx="142">
                  <c:v>3.6754217864753618</c:v>
                </c:pt>
                <c:pt idx="143">
                  <c:v>3.6875149181579823</c:v>
                </c:pt>
                <c:pt idx="144">
                  <c:v>3.6996080498406028</c:v>
                </c:pt>
                <c:pt idx="145">
                  <c:v>3.7117011815232233</c:v>
                </c:pt>
                <c:pt idx="146">
                  <c:v>3.7237943132058438</c:v>
                </c:pt>
                <c:pt idx="147">
                  <c:v>3.7358874448884647</c:v>
                </c:pt>
                <c:pt idx="148">
                  <c:v>3.7479805765710852</c:v>
                </c:pt>
                <c:pt idx="149">
                  <c:v>3.7600737082537057</c:v>
                </c:pt>
                <c:pt idx="150">
                  <c:v>3.7721668399363262</c:v>
                </c:pt>
                <c:pt idx="151">
                  <c:v>3.7842599716189467</c:v>
                </c:pt>
                <c:pt idx="152">
                  <c:v>3.7963531033015672</c:v>
                </c:pt>
                <c:pt idx="153">
                  <c:v>3.8084462349841877</c:v>
                </c:pt>
                <c:pt idx="154">
                  <c:v>3.8205393666668086</c:v>
                </c:pt>
                <c:pt idx="155">
                  <c:v>3.8326324983494291</c:v>
                </c:pt>
                <c:pt idx="156">
                  <c:v>3.8447256300320496</c:v>
                </c:pt>
                <c:pt idx="157">
                  <c:v>3.8568187617146701</c:v>
                </c:pt>
                <c:pt idx="158">
                  <c:v>3.8689118933972906</c:v>
                </c:pt>
                <c:pt idx="159">
                  <c:v>3.8810050250799111</c:v>
                </c:pt>
                <c:pt idx="160">
                  <c:v>3.893098156762532</c:v>
                </c:pt>
                <c:pt idx="161">
                  <c:v>3.9051912884451525</c:v>
                </c:pt>
                <c:pt idx="162">
                  <c:v>3.917284420127773</c:v>
                </c:pt>
                <c:pt idx="163">
                  <c:v>3.9293775518103935</c:v>
                </c:pt>
                <c:pt idx="164">
                  <c:v>3.941470683493014</c:v>
                </c:pt>
                <c:pt idx="165">
                  <c:v>3.9535638151756345</c:v>
                </c:pt>
                <c:pt idx="166">
                  <c:v>3.9656569468582554</c:v>
                </c:pt>
                <c:pt idx="167">
                  <c:v>3.9777500785408759</c:v>
                </c:pt>
                <c:pt idx="168">
                  <c:v>3.9898432102234964</c:v>
                </c:pt>
                <c:pt idx="169">
                  <c:v>4.0019363419061174</c:v>
                </c:pt>
                <c:pt idx="170">
                  <c:v>4.0140294735887379</c:v>
                </c:pt>
                <c:pt idx="171">
                  <c:v>4.0261226052713583</c:v>
                </c:pt>
                <c:pt idx="172">
                  <c:v>4.0382157369539788</c:v>
                </c:pt>
                <c:pt idx="173">
                  <c:v>4.0503088686365993</c:v>
                </c:pt>
                <c:pt idx="174">
                  <c:v>4.0624020003192198</c:v>
                </c:pt>
                <c:pt idx="175">
                  <c:v>4.0744951320018403</c:v>
                </c:pt>
                <c:pt idx="176">
                  <c:v>4.0865882636844608</c:v>
                </c:pt>
                <c:pt idx="177">
                  <c:v>4.0986813953670813</c:v>
                </c:pt>
                <c:pt idx="178">
                  <c:v>4.1107745270497018</c:v>
                </c:pt>
                <c:pt idx="179">
                  <c:v>4.1228676587323223</c:v>
                </c:pt>
                <c:pt idx="180">
                  <c:v>4.1349607904149428</c:v>
                </c:pt>
                <c:pt idx="181">
                  <c:v>4.1470539220975633</c:v>
                </c:pt>
                <c:pt idx="182">
                  <c:v>4.1591470537801847</c:v>
                </c:pt>
                <c:pt idx="183">
                  <c:v>4.1712401854628052</c:v>
                </c:pt>
                <c:pt idx="184">
                  <c:v>4.1833333171454257</c:v>
                </c:pt>
                <c:pt idx="185">
                  <c:v>4.1954264488280462</c:v>
                </c:pt>
                <c:pt idx="186">
                  <c:v>4.2075195805106667</c:v>
                </c:pt>
                <c:pt idx="187">
                  <c:v>4.2196127121932872</c:v>
                </c:pt>
                <c:pt idx="188">
                  <c:v>4.2317058438759076</c:v>
                </c:pt>
                <c:pt idx="189">
                  <c:v>4.2437989755585281</c:v>
                </c:pt>
                <c:pt idx="190">
                  <c:v>4.2558921072411486</c:v>
                </c:pt>
                <c:pt idx="191">
                  <c:v>4.2679852389237691</c:v>
                </c:pt>
                <c:pt idx="192">
                  <c:v>4.2800783706063896</c:v>
                </c:pt>
                <c:pt idx="193">
                  <c:v>4.2921715022890101</c:v>
                </c:pt>
                <c:pt idx="194">
                  <c:v>4.3042646339716315</c:v>
                </c:pt>
                <c:pt idx="195">
                  <c:v>4.316357765654252</c:v>
                </c:pt>
                <c:pt idx="196">
                  <c:v>4.3284508973368725</c:v>
                </c:pt>
                <c:pt idx="197">
                  <c:v>4.340544029019493</c:v>
                </c:pt>
                <c:pt idx="198">
                  <c:v>4.3526371607021135</c:v>
                </c:pt>
                <c:pt idx="199">
                  <c:v>4.364730292384734</c:v>
                </c:pt>
                <c:pt idx="200">
                  <c:v>4.3768234240673545</c:v>
                </c:pt>
                <c:pt idx="201">
                  <c:v>4.388916555749975</c:v>
                </c:pt>
                <c:pt idx="202">
                  <c:v>4.4010096874325955</c:v>
                </c:pt>
                <c:pt idx="203">
                  <c:v>4.413102819115216</c:v>
                </c:pt>
                <c:pt idx="204">
                  <c:v>4.4251959507978365</c:v>
                </c:pt>
                <c:pt idx="205">
                  <c:v>4.4372890824804569</c:v>
                </c:pt>
                <c:pt idx="206">
                  <c:v>4.4493822141630774</c:v>
                </c:pt>
                <c:pt idx="207">
                  <c:v>4.4614753458456988</c:v>
                </c:pt>
                <c:pt idx="208">
                  <c:v>4.4735684775283193</c:v>
                </c:pt>
                <c:pt idx="209">
                  <c:v>4.4856616092109398</c:v>
                </c:pt>
                <c:pt idx="210">
                  <c:v>4.4977547408935603</c:v>
                </c:pt>
                <c:pt idx="211">
                  <c:v>4.5098478725761808</c:v>
                </c:pt>
                <c:pt idx="212">
                  <c:v>4.5219410042588013</c:v>
                </c:pt>
                <c:pt idx="213">
                  <c:v>4.5340341359414218</c:v>
                </c:pt>
                <c:pt idx="214">
                  <c:v>4.5461272676240423</c:v>
                </c:pt>
                <c:pt idx="215">
                  <c:v>4.5582203993066628</c:v>
                </c:pt>
                <c:pt idx="216">
                  <c:v>4.5703135309892833</c:v>
                </c:pt>
                <c:pt idx="217">
                  <c:v>4.5824066626719038</c:v>
                </c:pt>
                <c:pt idx="218">
                  <c:v>4.5944997943545243</c:v>
                </c:pt>
                <c:pt idx="219">
                  <c:v>4.6065929260371457</c:v>
                </c:pt>
                <c:pt idx="220">
                  <c:v>4.6186860577197661</c:v>
                </c:pt>
                <c:pt idx="221">
                  <c:v>4.6307791894023866</c:v>
                </c:pt>
                <c:pt idx="222">
                  <c:v>4.6428723210850071</c:v>
                </c:pt>
                <c:pt idx="223">
                  <c:v>4.6549654527676276</c:v>
                </c:pt>
                <c:pt idx="224">
                  <c:v>4.6670585844502481</c:v>
                </c:pt>
                <c:pt idx="225">
                  <c:v>4.6791517161328686</c:v>
                </c:pt>
                <c:pt idx="226">
                  <c:v>4.6912448478154891</c:v>
                </c:pt>
                <c:pt idx="227">
                  <c:v>4.7033379794981096</c:v>
                </c:pt>
                <c:pt idx="228">
                  <c:v>4.7154311111807301</c:v>
                </c:pt>
                <c:pt idx="229">
                  <c:v>4.7275242428633506</c:v>
                </c:pt>
                <c:pt idx="230">
                  <c:v>4.7396173745459711</c:v>
                </c:pt>
                <c:pt idx="231">
                  <c:v>4.7517105062285916</c:v>
                </c:pt>
                <c:pt idx="232">
                  <c:v>4.763803637911213</c:v>
                </c:pt>
                <c:pt idx="233">
                  <c:v>4.7758967695938335</c:v>
                </c:pt>
                <c:pt idx="234">
                  <c:v>4.787989901276454</c:v>
                </c:pt>
                <c:pt idx="235">
                  <c:v>4.8000830329590745</c:v>
                </c:pt>
                <c:pt idx="236">
                  <c:v>4.812176164641695</c:v>
                </c:pt>
                <c:pt idx="237">
                  <c:v>4.8242692963243154</c:v>
                </c:pt>
                <c:pt idx="238">
                  <c:v>4.8363624280069359</c:v>
                </c:pt>
                <c:pt idx="239">
                  <c:v>4.8484555596895564</c:v>
                </c:pt>
                <c:pt idx="240">
                  <c:v>4.8605486913721769</c:v>
                </c:pt>
                <c:pt idx="241">
                  <c:v>4.8726418230547974</c:v>
                </c:pt>
                <c:pt idx="242">
                  <c:v>4.8847349547374179</c:v>
                </c:pt>
                <c:pt idx="243">
                  <c:v>4.8968280864200384</c:v>
                </c:pt>
                <c:pt idx="244">
                  <c:v>4.9089212181026598</c:v>
                </c:pt>
                <c:pt idx="245">
                  <c:v>4.9210143497852803</c:v>
                </c:pt>
                <c:pt idx="246">
                  <c:v>4.9331074814679008</c:v>
                </c:pt>
                <c:pt idx="247">
                  <c:v>4.9452006131505213</c:v>
                </c:pt>
                <c:pt idx="248">
                  <c:v>4.9572937448331418</c:v>
                </c:pt>
                <c:pt idx="249">
                  <c:v>4.9693868765157623</c:v>
                </c:pt>
                <c:pt idx="250">
                  <c:v>4.9814800081983828</c:v>
                </c:pt>
                <c:pt idx="251">
                  <c:v>4.9935731398810024</c:v>
                </c:pt>
                <c:pt idx="252">
                  <c:v>5.0056662715636238</c:v>
                </c:pt>
                <c:pt idx="253">
                  <c:v>5.0177594032462443</c:v>
                </c:pt>
                <c:pt idx="254">
                  <c:v>5.0298525349288647</c:v>
                </c:pt>
                <c:pt idx="255">
                  <c:v>5.0419456666114852</c:v>
                </c:pt>
                <c:pt idx="256">
                  <c:v>5.0540387982941057</c:v>
                </c:pt>
                <c:pt idx="257">
                  <c:v>5.0661319299767262</c:v>
                </c:pt>
                <c:pt idx="258">
                  <c:v>5.0782250616593476</c:v>
                </c:pt>
                <c:pt idx="259">
                  <c:v>5.0903181933419743</c:v>
                </c:pt>
                <c:pt idx="260">
                  <c:v>5.1024113250245886</c:v>
                </c:pt>
                <c:pt idx="261">
                  <c:v>5.1145044567072082</c:v>
                </c:pt>
                <c:pt idx="262">
                  <c:v>5.1265975883898296</c:v>
                </c:pt>
                <c:pt idx="263">
                  <c:v>5.1386907200724563</c:v>
                </c:pt>
                <c:pt idx="264">
                  <c:v>5.1507838517550706</c:v>
                </c:pt>
                <c:pt idx="265">
                  <c:v>5.162876983437692</c:v>
                </c:pt>
                <c:pt idx="266">
                  <c:v>5.1749701151203116</c:v>
                </c:pt>
                <c:pt idx="267">
                  <c:v>5.1870632468029383</c:v>
                </c:pt>
                <c:pt idx="268">
                  <c:v>5.1991563784855526</c:v>
                </c:pt>
                <c:pt idx="269">
                  <c:v>5.2112495101681739</c:v>
                </c:pt>
                <c:pt idx="270">
                  <c:v>5.2233426418507944</c:v>
                </c:pt>
                <c:pt idx="271">
                  <c:v>5.2354357735334212</c:v>
                </c:pt>
                <c:pt idx="272">
                  <c:v>5.2475289052160354</c:v>
                </c:pt>
                <c:pt idx="273">
                  <c:v>5.2596220368986559</c:v>
                </c:pt>
                <c:pt idx="274">
                  <c:v>5.2717151685812764</c:v>
                </c:pt>
                <c:pt idx="275">
                  <c:v>5.2838083002639031</c:v>
                </c:pt>
                <c:pt idx="276">
                  <c:v>5.2959014319465174</c:v>
                </c:pt>
                <c:pt idx="277">
                  <c:v>5.3079945636291388</c:v>
                </c:pt>
                <c:pt idx="278">
                  <c:v>5.3200876953117584</c:v>
                </c:pt>
                <c:pt idx="279">
                  <c:v>5.3321808269943851</c:v>
                </c:pt>
                <c:pt idx="280">
                  <c:v>5.3442739586769994</c:v>
                </c:pt>
                <c:pt idx="281">
                  <c:v>5.3563670903596208</c:v>
                </c:pt>
                <c:pt idx="282">
                  <c:v>5.3684602220422475</c:v>
                </c:pt>
                <c:pt idx="283">
                  <c:v>5.380553353724868</c:v>
                </c:pt>
                <c:pt idx="284">
                  <c:v>5.3926464854074876</c:v>
                </c:pt>
                <c:pt idx="285">
                  <c:v>5.4047396170901028</c:v>
                </c:pt>
                <c:pt idx="286">
                  <c:v>5.4168327487727304</c:v>
                </c:pt>
                <c:pt idx="287">
                  <c:v>5.42892588045535</c:v>
                </c:pt>
                <c:pt idx="288">
                  <c:v>5.4410190121379696</c:v>
                </c:pt>
                <c:pt idx="289">
                  <c:v>5.4531121438205856</c:v>
                </c:pt>
                <c:pt idx="290">
                  <c:v>5.4652052755032114</c:v>
                </c:pt>
                <c:pt idx="291">
                  <c:v>5.4772984071858319</c:v>
                </c:pt>
                <c:pt idx="292">
                  <c:v>5.4893915388684524</c:v>
                </c:pt>
                <c:pt idx="293">
                  <c:v>5.5014846705510676</c:v>
                </c:pt>
                <c:pt idx="294">
                  <c:v>5.5135778022336934</c:v>
                </c:pt>
                <c:pt idx="295">
                  <c:v>5.5256709339163148</c:v>
                </c:pt>
                <c:pt idx="296">
                  <c:v>5.5377640655989344</c:v>
                </c:pt>
                <c:pt idx="297">
                  <c:v>5.5498571972815496</c:v>
                </c:pt>
                <c:pt idx="298">
                  <c:v>5.5619503289641754</c:v>
                </c:pt>
                <c:pt idx="299">
                  <c:v>5.5740434606467968</c:v>
                </c:pt>
                <c:pt idx="300">
                  <c:v>5.5861365923294164</c:v>
                </c:pt>
                <c:pt idx="301">
                  <c:v>5.5982297240120324</c:v>
                </c:pt>
                <c:pt idx="302">
                  <c:v>5.6103228556946583</c:v>
                </c:pt>
                <c:pt idx="303">
                  <c:v>5.6224159873772788</c:v>
                </c:pt>
                <c:pt idx="304">
                  <c:v>5.6345091190598993</c:v>
                </c:pt>
                <c:pt idx="305">
                  <c:v>5.6466022507425144</c:v>
                </c:pt>
                <c:pt idx="306">
                  <c:v>5.6586953824251411</c:v>
                </c:pt>
                <c:pt idx="307">
                  <c:v>5.6707885141077616</c:v>
                </c:pt>
                <c:pt idx="308">
                  <c:v>5.6828816457903812</c:v>
                </c:pt>
                <c:pt idx="309">
                  <c:v>5.6949747774730026</c:v>
                </c:pt>
                <c:pt idx="310">
                  <c:v>5.707067909155624</c:v>
                </c:pt>
                <c:pt idx="311">
                  <c:v>5.7191610408382436</c:v>
                </c:pt>
                <c:pt idx="312">
                  <c:v>5.7312541725208632</c:v>
                </c:pt>
                <c:pt idx="313">
                  <c:v>5.7433473042034837</c:v>
                </c:pt>
                <c:pt idx="314">
                  <c:v>5.755440435886106</c:v>
                </c:pt>
                <c:pt idx="315">
                  <c:v>5.7675335675687256</c:v>
                </c:pt>
                <c:pt idx="316">
                  <c:v>5.7796266992513461</c:v>
                </c:pt>
                <c:pt idx="317">
                  <c:v>5.7917198309339657</c:v>
                </c:pt>
                <c:pt idx="318">
                  <c:v>5.803812962616588</c:v>
                </c:pt>
                <c:pt idx="319">
                  <c:v>5.8159060942992085</c:v>
                </c:pt>
                <c:pt idx="320">
                  <c:v>5.8279992259818281</c:v>
                </c:pt>
                <c:pt idx="321">
                  <c:v>5.8400923576644477</c:v>
                </c:pt>
                <c:pt idx="322">
                  <c:v>5.8521854893470699</c:v>
                </c:pt>
                <c:pt idx="323">
                  <c:v>5.8642786210296904</c:v>
                </c:pt>
                <c:pt idx="324">
                  <c:v>5.87637175271231</c:v>
                </c:pt>
                <c:pt idx="325">
                  <c:v>5.8884648843949305</c:v>
                </c:pt>
                <c:pt idx="326">
                  <c:v>5.9005580160775528</c:v>
                </c:pt>
                <c:pt idx="327">
                  <c:v>5.9126511477601724</c:v>
                </c:pt>
                <c:pt idx="328">
                  <c:v>5.9247442794427929</c:v>
                </c:pt>
                <c:pt idx="329">
                  <c:v>5.9368374111254125</c:v>
                </c:pt>
                <c:pt idx="330">
                  <c:v>5.9489305428080348</c:v>
                </c:pt>
                <c:pt idx="331">
                  <c:v>5.9610236744906553</c:v>
                </c:pt>
                <c:pt idx="332">
                  <c:v>5.9731168061732749</c:v>
                </c:pt>
                <c:pt idx="333">
                  <c:v>5.9852099378558963</c:v>
                </c:pt>
                <c:pt idx="334">
                  <c:v>5.9973030695385168</c:v>
                </c:pt>
                <c:pt idx="335">
                  <c:v>6.0093962012211373</c:v>
                </c:pt>
                <c:pt idx="336">
                  <c:v>6.0214893329037569</c:v>
                </c:pt>
                <c:pt idx="337">
                  <c:v>6.0335824645863783</c:v>
                </c:pt>
                <c:pt idx="338">
                  <c:v>6.0456755962689979</c:v>
                </c:pt>
                <c:pt idx="339">
                  <c:v>6.0577687279516192</c:v>
                </c:pt>
                <c:pt idx="340">
                  <c:v>6.0698618596342397</c:v>
                </c:pt>
                <c:pt idx="341">
                  <c:v>6.0819549913168602</c:v>
                </c:pt>
                <c:pt idx="342">
                  <c:v>6.0940481229994807</c:v>
                </c:pt>
                <c:pt idx="343">
                  <c:v>6.1061412546821021</c:v>
                </c:pt>
                <c:pt idx="344">
                  <c:v>6.1182343863647217</c:v>
                </c:pt>
                <c:pt idx="345">
                  <c:v>6.1303275180473431</c:v>
                </c:pt>
                <c:pt idx="346">
                  <c:v>6.1424206497299627</c:v>
                </c:pt>
                <c:pt idx="347">
                  <c:v>6.1545137814125841</c:v>
                </c:pt>
                <c:pt idx="348">
                  <c:v>6.1666069130952037</c:v>
                </c:pt>
                <c:pt idx="349">
                  <c:v>6.1787000447778251</c:v>
                </c:pt>
                <c:pt idx="350">
                  <c:v>6.1907931764604447</c:v>
                </c:pt>
                <c:pt idx="351">
                  <c:v>6.2028863081430661</c:v>
                </c:pt>
                <c:pt idx="352">
                  <c:v>6.2149794398256866</c:v>
                </c:pt>
                <c:pt idx="353">
                  <c:v>6.2270725715083071</c:v>
                </c:pt>
                <c:pt idx="354">
                  <c:v>6.2391657031909276</c:v>
                </c:pt>
                <c:pt idx="355">
                  <c:v>6.2512588348735481</c:v>
                </c:pt>
                <c:pt idx="356">
                  <c:v>6.2633519665561685</c:v>
                </c:pt>
                <c:pt idx="357">
                  <c:v>6.2754450982387899</c:v>
                </c:pt>
                <c:pt idx="358">
                  <c:v>6.2875382299214104</c:v>
                </c:pt>
                <c:pt idx="359">
                  <c:v>6.2996313616040309</c:v>
                </c:pt>
                <c:pt idx="360">
                  <c:v>6.3117244932866505</c:v>
                </c:pt>
                <c:pt idx="361">
                  <c:v>6.3238176249692719</c:v>
                </c:pt>
                <c:pt idx="362">
                  <c:v>6.3359107566518933</c:v>
                </c:pt>
                <c:pt idx="363">
                  <c:v>6.3480038883345129</c:v>
                </c:pt>
                <c:pt idx="364">
                  <c:v>6.3600970200171334</c:v>
                </c:pt>
                <c:pt idx="365">
                  <c:v>6.372190151699753</c:v>
                </c:pt>
                <c:pt idx="366">
                  <c:v>6.3842832833823753</c:v>
                </c:pt>
                <c:pt idx="367">
                  <c:v>6.3963764150649949</c:v>
                </c:pt>
                <c:pt idx="368">
                  <c:v>6.4084695467476154</c:v>
                </c:pt>
                <c:pt idx="369">
                  <c:v>6.420562678430235</c:v>
                </c:pt>
                <c:pt idx="370">
                  <c:v>6.4326558101128573</c:v>
                </c:pt>
                <c:pt idx="371">
                  <c:v>6.4447489417954777</c:v>
                </c:pt>
                <c:pt idx="372">
                  <c:v>6.4568420734780974</c:v>
                </c:pt>
                <c:pt idx="373">
                  <c:v>6.4689352051607178</c:v>
                </c:pt>
                <c:pt idx="374">
                  <c:v>6.4810283368433401</c:v>
                </c:pt>
                <c:pt idx="375">
                  <c:v>6.4931214685259597</c:v>
                </c:pt>
                <c:pt idx="376">
                  <c:v>6.5052146002085802</c:v>
                </c:pt>
                <c:pt idx="377">
                  <c:v>6.5173077318911998</c:v>
                </c:pt>
                <c:pt idx="378">
                  <c:v>6.5294008635738221</c:v>
                </c:pt>
                <c:pt idx="379">
                  <c:v>6.5414939952564417</c:v>
                </c:pt>
                <c:pt idx="380">
                  <c:v>6.5535871269390622</c:v>
                </c:pt>
                <c:pt idx="381">
                  <c:v>6.5656802586216836</c:v>
                </c:pt>
                <c:pt idx="382">
                  <c:v>6.5777733903043041</c:v>
                </c:pt>
                <c:pt idx="383">
                  <c:v>6.5898665219869246</c:v>
                </c:pt>
                <c:pt idx="384">
                  <c:v>6.6019596536695442</c:v>
                </c:pt>
                <c:pt idx="385">
                  <c:v>6.6140527853521656</c:v>
                </c:pt>
                <c:pt idx="386">
                  <c:v>6.6261459170347869</c:v>
                </c:pt>
                <c:pt idx="387">
                  <c:v>6.6382390487174066</c:v>
                </c:pt>
                <c:pt idx="388">
                  <c:v>6.6503321804000262</c:v>
                </c:pt>
                <c:pt idx="389">
                  <c:v>6.6624253120826475</c:v>
                </c:pt>
                <c:pt idx="390">
                  <c:v>6.674518443765268</c:v>
                </c:pt>
                <c:pt idx="391">
                  <c:v>6.6866115754478885</c:v>
                </c:pt>
                <c:pt idx="392">
                  <c:v>6.698704707130509</c:v>
                </c:pt>
                <c:pt idx="393">
                  <c:v>6.7107978388131304</c:v>
                </c:pt>
                <c:pt idx="394">
                  <c:v>6.72289097049575</c:v>
                </c:pt>
                <c:pt idx="395">
                  <c:v>6.7349841021783714</c:v>
                </c:pt>
                <c:pt idx="396">
                  <c:v>6.747077233860991</c:v>
                </c:pt>
                <c:pt idx="397">
                  <c:v>6.7591703655436124</c:v>
                </c:pt>
                <c:pt idx="398">
                  <c:v>6.771263497226232</c:v>
                </c:pt>
                <c:pt idx="399">
                  <c:v>6.7833566289088534</c:v>
                </c:pt>
                <c:pt idx="400">
                  <c:v>6.795449760591473</c:v>
                </c:pt>
                <c:pt idx="401">
                  <c:v>6.8075428922740944</c:v>
                </c:pt>
                <c:pt idx="402">
                  <c:v>6.8196360239567149</c:v>
                </c:pt>
                <c:pt idx="403">
                  <c:v>6.8317291556393354</c:v>
                </c:pt>
                <c:pt idx="404">
                  <c:v>6.8438222873219559</c:v>
                </c:pt>
                <c:pt idx="405">
                  <c:v>6.8559154190045763</c:v>
                </c:pt>
                <c:pt idx="406">
                  <c:v>6.8680085506871977</c:v>
                </c:pt>
                <c:pt idx="407">
                  <c:v>6.8801016823698182</c:v>
                </c:pt>
                <c:pt idx="408">
                  <c:v>6.8921948140524378</c:v>
                </c:pt>
                <c:pt idx="409">
                  <c:v>6.9042879457350592</c:v>
                </c:pt>
                <c:pt idx="410">
                  <c:v>6.9163810774176806</c:v>
                </c:pt>
                <c:pt idx="411">
                  <c:v>6.9284742091003002</c:v>
                </c:pt>
                <c:pt idx="412">
                  <c:v>6.9405673407829198</c:v>
                </c:pt>
                <c:pt idx="413">
                  <c:v>6.9526604724655403</c:v>
                </c:pt>
                <c:pt idx="414">
                  <c:v>6.9647536041481626</c:v>
                </c:pt>
                <c:pt idx="415">
                  <c:v>6.9768467358307822</c:v>
                </c:pt>
                <c:pt idx="416">
                  <c:v>6.9889398675134027</c:v>
                </c:pt>
                <c:pt idx="417">
                  <c:v>7.0010329991960223</c:v>
                </c:pt>
                <c:pt idx="418">
                  <c:v>7.0131261308786446</c:v>
                </c:pt>
                <c:pt idx="419">
                  <c:v>7.0252192625612651</c:v>
                </c:pt>
                <c:pt idx="420">
                  <c:v>7.0373123942438847</c:v>
                </c:pt>
                <c:pt idx="421">
                  <c:v>7.0494055259265043</c:v>
                </c:pt>
                <c:pt idx="422">
                  <c:v>7.0614986576091265</c:v>
                </c:pt>
                <c:pt idx="423">
                  <c:v>7.073591789291747</c:v>
                </c:pt>
                <c:pt idx="424">
                  <c:v>7.0856849209743666</c:v>
                </c:pt>
                <c:pt idx="425">
                  <c:v>7.0977780526569871</c:v>
                </c:pt>
                <c:pt idx="426">
                  <c:v>7.1098711843396094</c:v>
                </c:pt>
                <c:pt idx="427">
                  <c:v>7.121964316022229</c:v>
                </c:pt>
                <c:pt idx="428">
                  <c:v>7.1340574477048495</c:v>
                </c:pt>
                <c:pt idx="429">
                  <c:v>7.1461505793874691</c:v>
                </c:pt>
                <c:pt idx="430">
                  <c:v>7.1582437110700914</c:v>
                </c:pt>
                <c:pt idx="431">
                  <c:v>7.1703368427527119</c:v>
                </c:pt>
                <c:pt idx="432">
                  <c:v>7.1824299744353315</c:v>
                </c:pt>
                <c:pt idx="433">
                  <c:v>7.1945231061179529</c:v>
                </c:pt>
                <c:pt idx="434">
                  <c:v>7.2066162378005734</c:v>
                </c:pt>
                <c:pt idx="435">
                  <c:v>7.2187093694831939</c:v>
                </c:pt>
                <c:pt idx="436">
                  <c:v>7.2308025011658135</c:v>
                </c:pt>
                <c:pt idx="437">
                  <c:v>7.2428956328484349</c:v>
                </c:pt>
                <c:pt idx="438">
                  <c:v>7.2549887645310545</c:v>
                </c:pt>
                <c:pt idx="439">
                  <c:v>7.2670818962136758</c:v>
                </c:pt>
                <c:pt idx="440">
                  <c:v>7.2791750278962963</c:v>
                </c:pt>
                <c:pt idx="441">
                  <c:v>7.2912681595789168</c:v>
                </c:pt>
                <c:pt idx="442">
                  <c:v>7.3033612912615373</c:v>
                </c:pt>
                <c:pt idx="443">
                  <c:v>7.3154544229441587</c:v>
                </c:pt>
                <c:pt idx="444">
                  <c:v>7.3275475546267783</c:v>
                </c:pt>
                <c:pt idx="445">
                  <c:v>7.3396406863093997</c:v>
                </c:pt>
                <c:pt idx="446">
                  <c:v>7.3517338179920193</c:v>
                </c:pt>
                <c:pt idx="447">
                  <c:v>7.3638269496746407</c:v>
                </c:pt>
                <c:pt idx="448">
                  <c:v>7.3759200813572603</c:v>
                </c:pt>
                <c:pt idx="449">
                  <c:v>7.3880132130398817</c:v>
                </c:pt>
                <c:pt idx="450">
                  <c:v>7.4001063447225031</c:v>
                </c:pt>
              </c:numCache>
            </c:numRef>
          </c:xVal>
          <c:yVal>
            <c:numRef>
              <c:f>fit_5NN_FCC!$M$19:$M$469</c:f>
              <c:numCache>
                <c:formatCode>General</c:formatCode>
                <c:ptCount val="451"/>
                <c:pt idx="0">
                  <c:v>1.9721101117545281</c:v>
                </c:pt>
                <c:pt idx="1">
                  <c:v>1.3177713492064598</c:v>
                </c:pt>
                <c:pt idx="2">
                  <c:v>0.6940043084056704</c:v>
                </c:pt>
                <c:pt idx="3">
                  <c:v>9.9578781484474632E-2</c:v>
                </c:pt>
                <c:pt idx="4">
                  <c:v>-0.46668579809460553</c:v>
                </c:pt>
                <c:pt idx="5">
                  <c:v>-1.0059224657962211</c:v>
                </c:pt>
                <c:pt idx="6">
                  <c:v>-1.5192187398387453</c:v>
                </c:pt>
                <c:pt idx="7">
                  <c:v>-2.007618543346684</c:v>
                </c:pt>
                <c:pt idx="8">
                  <c:v>-2.4721240393346733</c:v>
                </c:pt>
                <c:pt idx="9">
                  <c:v>-2.9136973827909358</c:v>
                </c:pt>
                <c:pt idx="10">
                  <c:v>-3.3332623939035209</c:v>
                </c:pt>
                <c:pt idx="11">
                  <c:v>-3.7317061562610689</c:v>
                </c:pt>
                <c:pt idx="12">
                  <c:v>-4.1098805436602213</c:v>
                </c:pt>
                <c:pt idx="13">
                  <c:v>-4.4686036789617951</c:v>
                </c:pt>
                <c:pt idx="14">
                  <c:v>-4.8086613282606194</c:v>
                </c:pt>
                <c:pt idx="15">
                  <c:v>-5.130808233464375</c:v>
                </c:pt>
                <c:pt idx="16">
                  <c:v>-5.4357693862178955</c:v>
                </c:pt>
                <c:pt idx="17">
                  <c:v>-5.7242412459583463</c:v>
                </c:pt>
                <c:pt idx="18">
                  <c:v>-5.9968929047449784</c:v>
                </c:pt>
                <c:pt idx="19">
                  <c:v>-6.2543672013714762</c:v>
                </c:pt>
                <c:pt idx="20">
                  <c:v>-6.4972817871426933</c:v>
                </c:pt>
                <c:pt idx="21">
                  <c:v>-6.7262301455762934</c:v>
                </c:pt>
                <c:pt idx="22">
                  <c:v>-6.9417825681763237</c:v>
                </c:pt>
                <c:pt idx="23">
                  <c:v>-7.1444870883176872</c:v>
                </c:pt>
                <c:pt idx="24">
                  <c:v>-7.3348703751788289</c:v>
                </c:pt>
                <c:pt idx="25">
                  <c:v>-7.5134385895628206</c:v>
                </c:pt>
                <c:pt idx="26">
                  <c:v>-7.6806782033561607</c:v>
                </c:pt>
                <c:pt idx="27">
                  <c:v>-7.8370567842877161</c:v>
                </c:pt>
                <c:pt idx="28">
                  <c:v>-7.9830237475684118</c:v>
                </c:pt>
                <c:pt idx="29">
                  <c:v>-8.1190110759145497</c:v>
                </c:pt>
                <c:pt idx="30">
                  <c:v>-8.24543400938399</c:v>
                </c:pt>
                <c:pt idx="31">
                  <c:v>-8.362691706385128</c:v>
                </c:pt>
                <c:pt idx="32">
                  <c:v>-8.471167877151963</c:v>
                </c:pt>
                <c:pt idx="33">
                  <c:v>-8.5712313909163562</c:v>
                </c:pt>
                <c:pt idx="34">
                  <c:v>-8.663236857949105</c:v>
                </c:pt>
                <c:pt idx="35">
                  <c:v>-8.747525187585131</c:v>
                </c:pt>
                <c:pt idx="36">
                  <c:v>-8.8244241232947385</c:v>
                </c:pt>
                <c:pt idx="37">
                  <c:v>-8.8942487558121766</c:v>
                </c:pt>
                <c:pt idx="38">
                  <c:v>-8.9573020152848137</c:v>
                </c:pt>
                <c:pt idx="39">
                  <c:v>-9.0138751433605968</c:v>
                </c:pt>
                <c:pt idx="40">
                  <c:v>-9.0642481460880848</c:v>
                </c:pt>
                <c:pt idx="41">
                  <c:v>-9.1086902284624429</c:v>
                </c:pt>
                <c:pt idx="42">
                  <c:v>-9.1474602114116745</c:v>
                </c:pt>
                <c:pt idx="43">
                  <c:v>-9.1808069319803387</c:v>
                </c:pt>
                <c:pt idx="44">
                  <c:v>-9.208969627432813</c:v>
                </c:pt>
                <c:pt idx="45">
                  <c:v>-9.2321783039648153</c:v>
                </c:pt>
                <c:pt idx="46">
                  <c:v>-9.2506540906800439</c:v>
                </c:pt>
                <c:pt idx="47">
                  <c:v>-9.2646095794586447</c:v>
                </c:pt>
                <c:pt idx="48">
                  <c:v>-9.2742491513156047</c:v>
                </c:pt>
                <c:pt idx="49">
                  <c:v>-9.279769289819761</c:v>
                </c:pt>
                <c:pt idx="50">
                  <c:v>-9.2813588821182869</c:v>
                </c:pt>
                <c:pt idx="51">
                  <c:v>-9.2791995080868563</c:v>
                </c:pt>
                <c:pt idx="52">
                  <c:v>-9.2734657181021056</c:v>
                </c:pt>
                <c:pt idx="53">
                  <c:v>-9.2643252999108796</c:v>
                </c:pt>
                <c:pt idx="54">
                  <c:v>-9.2519395350493436</c:v>
                </c:pt>
                <c:pt idx="55">
                  <c:v>-9.2364634452448815</c:v>
                </c:pt>
                <c:pt idx="56">
                  <c:v>-9.2180460292145252</c:v>
                </c:pt>
                <c:pt idx="57">
                  <c:v>-9.1968304902552411</c:v>
                </c:pt>
                <c:pt idx="58">
                  <c:v>-9.1729544550039535</c:v>
                </c:pt>
                <c:pt idx="59">
                  <c:v>-9.146550183728694</c:v>
                </c:pt>
                <c:pt idx="60">
                  <c:v>-9.1177447724962697</c:v>
                </c:pt>
                <c:pt idx="61">
                  <c:v>-9.0866603475468484</c:v>
                </c:pt>
                <c:pt idx="62">
                  <c:v>-9.0534142521914802</c:v>
                </c:pt>
                <c:pt idx="63">
                  <c:v>-9.0181192265348766</c:v>
                </c:pt>
                <c:pt idx="64">
                  <c:v>-8.980883580312641</c:v>
                </c:pt>
                <c:pt idx="65">
                  <c:v>-8.941811359119793</c:v>
                </c:pt>
                <c:pt idx="66">
                  <c:v>-8.901002504295505</c:v>
                </c:pt>
                <c:pt idx="67">
                  <c:v>-8.8585530067175675</c:v>
                </c:pt>
                <c:pt idx="68">
                  <c:v>-8.8145550547494516</c:v>
                </c:pt>
                <c:pt idx="69">
                  <c:v>-8.7690971765723855</c:v>
                </c:pt>
                <c:pt idx="70">
                  <c:v>-8.7222643771250628</c:v>
                </c:pt>
                <c:pt idx="71">
                  <c:v>-8.6741382698642759</c:v>
                </c:pt>
                <c:pt idx="72">
                  <c:v>-8.6247972035506546</c:v>
                </c:pt>
                <c:pt idx="73">
                  <c:v>-8.574316384255301</c:v>
                </c:pt>
                <c:pt idx="74">
                  <c:v>-8.5227679927747815</c:v>
                </c:pt>
                <c:pt idx="75">
                  <c:v>-8.4702212976342501</c:v>
                </c:pt>
                <c:pt idx="76">
                  <c:v>-8.4167427638509054</c:v>
                </c:pt>
                <c:pt idx="77">
                  <c:v>-8.3623961576229711</c:v>
                </c:pt>
                <c:pt idx="78">
                  <c:v>-8.3072426471024716</c:v>
                </c:pt>
                <c:pt idx="79">
                  <c:v>-8.2513408994036297</c:v>
                </c:pt>
                <c:pt idx="80">
                  <c:v>-8.1947471739924733</c:v>
                </c:pt>
                <c:pt idx="81">
                  <c:v>-8.1375154125972866</c:v>
                </c:pt>
                <c:pt idx="82">
                  <c:v>-8.0796973257738252</c:v>
                </c:pt>
                <c:pt idx="83">
                  <c:v>-8.0213424762538352</c:v>
                </c:pt>
                <c:pt idx="84">
                  <c:v>-7.9624983592001497</c:v>
                </c:pt>
                <c:pt idx="85">
                  <c:v>-7.9032104794866731</c:v>
                </c:pt>
                <c:pt idx="86">
                  <c:v>-7.8435224261168299</c:v>
                </c:pt>
                <c:pt idx="87">
                  <c:v>-7.7834759438894494</c:v>
                </c:pt>
                <c:pt idx="88">
                  <c:v>-7.7231110024167169</c:v>
                </c:pt>
                <c:pt idx="89">
                  <c:v>-7.6624658625946562</c:v>
                </c:pt>
                <c:pt idx="90">
                  <c:v>-7.6015771406225658</c:v>
                </c:pt>
                <c:pt idx="91">
                  <c:v>-7.5404798696640576</c:v>
                </c:pt>
                <c:pt idx="92">
                  <c:v>-7.4792075592386214</c:v>
                </c:pt>
                <c:pt idx="93">
                  <c:v>-7.4177922524291731</c:v>
                </c:pt>
                <c:pt idx="94">
                  <c:v>-7.3562645809876441</c:v>
                </c:pt>
                <c:pt idx="95">
                  <c:v>-7.2946538184174772</c:v>
                </c:pt>
                <c:pt idx="96">
                  <c:v>-7.2329879311087417</c:v>
                </c:pt>
                <c:pt idx="97">
                  <c:v>-7.1712936275987254</c:v>
                </c:pt>
                <c:pt idx="98">
                  <c:v>-7.1095964060279009</c:v>
                </c:pt>
                <c:pt idx="99">
                  <c:v>-7.0479205998585375</c:v>
                </c:pt>
                <c:pt idx="100">
                  <c:v>-6.9862894219205529</c:v>
                </c:pt>
                <c:pt idx="101">
                  <c:v>-6.924725006846761</c:v>
                </c:pt>
                <c:pt idx="102">
                  <c:v>-6.8632484519572223</c:v>
                </c:pt>
                <c:pt idx="103">
                  <c:v>-6.8018798566501051</c:v>
                </c:pt>
                <c:pt idx="104">
                  <c:v>-6.7406383603542972</c:v>
                </c:pt>
                <c:pt idx="105">
                  <c:v>-6.6795421790968508</c:v>
                </c:pt>
                <c:pt idx="106">
                  <c:v>-6.6186086407363334</c:v>
                </c:pt>
                <c:pt idx="107">
                  <c:v>-6.5578542189111868</c:v>
                </c:pt>
                <c:pt idx="108">
                  <c:v>-6.497294565750348</c:v>
                </c:pt>
                <c:pt idx="109">
                  <c:v>-6.436944543391574</c:v>
                </c:pt>
                <c:pt idx="110">
                  <c:v>-6.3768182543511962</c:v>
                </c:pt>
                <c:pt idx="111">
                  <c:v>-6.3169290707873644</c:v>
                </c:pt>
                <c:pt idx="112">
                  <c:v>-6.2572896626972643</c:v>
                </c:pt>
                <c:pt idx="113">
                  <c:v>-6.1979120250872501</c:v>
                </c:pt>
                <c:pt idx="114">
                  <c:v>-6.1388075041533829</c:v>
                </c:pt>
                <c:pt idx="115">
                  <c:v>-6.0799868225084523</c:v>
                </c:pt>
                <c:pt idx="116">
                  <c:v>-6.0214601034901936</c:v>
                </c:pt>
                <c:pt idx="117">
                  <c:v>-5.9632368945841403</c:v>
                </c:pt>
                <c:pt idx="118">
                  <c:v>-5.9053261899932608</c:v>
                </c:pt>
                <c:pt idx="119">
                  <c:v>-5.847736452385389</c:v>
                </c:pt>
                <c:pt idx="120">
                  <c:v>-5.7904756338482306</c:v>
                </c:pt>
                <c:pt idx="121">
                  <c:v>-5.7335511960807022</c:v>
                </c:pt>
                <c:pt idx="122">
                  <c:v>-5.6769701298482129</c:v>
                </c:pt>
                <c:pt idx="123">
                  <c:v>-5.6207389737285238</c:v>
                </c:pt>
                <c:pt idx="124">
                  <c:v>-5.5648638321738453</c:v>
                </c:pt>
                <c:pt idx="125">
                  <c:v>-5.5093503929138352</c:v>
                </c:pt>
                <c:pt idx="126">
                  <c:v>-5.4542039437233019</c:v>
                </c:pt>
                <c:pt idx="127">
                  <c:v>-5.3994293885775093</c:v>
                </c:pt>
                <c:pt idx="128">
                  <c:v>-5.3450312632171526</c:v>
                </c:pt>
                <c:pt idx="129">
                  <c:v>-5.2910137501442644</c:v>
                </c:pt>
                <c:pt idx="130">
                  <c:v>-5.2373806930695208</c:v>
                </c:pt>
                <c:pt idx="131">
                  <c:v>-5.1841356108306851</c:v>
                </c:pt>
                <c:pt idx="132">
                  <c:v>-5.1312817108011899</c:v>
                </c:pt>
                <c:pt idx="133">
                  <c:v>-5.0788219018071734</c:v>
                </c:pt>
                <c:pt idx="134">
                  <c:v>-5.0267588065706139</c:v>
                </c:pt>
                <c:pt idx="135">
                  <c:v>-4.9750947736955791</c:v>
                </c:pt>
                <c:pt idx="136">
                  <c:v>-4.9238318892139565</c:v>
                </c:pt>
                <c:pt idx="137">
                  <c:v>-4.8729719877064754</c:v>
                </c:pt>
                <c:pt idx="138">
                  <c:v>-4.8225166630142251</c:v>
                </c:pt>
                <c:pt idx="139">
                  <c:v>-4.7724672785553537</c:v>
                </c:pt>
                <c:pt idx="140">
                  <c:v>-4.7228249772610686</c:v>
                </c:pt>
                <c:pt idx="141">
                  <c:v>-4.6735906911445708</c:v>
                </c:pt>
                <c:pt idx="142">
                  <c:v>-4.624765150516077</c:v>
                </c:pt>
                <c:pt idx="143">
                  <c:v>-4.5763488928565446</c:v>
                </c:pt>
                <c:pt idx="144">
                  <c:v>-4.5283422713623676</c:v>
                </c:pt>
                <c:pt idx="145">
                  <c:v>-4.4807454631727595</c:v>
                </c:pt>
                <c:pt idx="146">
                  <c:v>-4.4335584772911822</c:v>
                </c:pt>
                <c:pt idx="147">
                  <c:v>-4.3867811622117792</c:v>
                </c:pt>
                <c:pt idx="148">
                  <c:v>-4.3404132132613213</c:v>
                </c:pt>
                <c:pt idx="149">
                  <c:v>-4.2944541796668512</c:v>
                </c:pt>
                <c:pt idx="150">
                  <c:v>-4.2489034713588438</c:v>
                </c:pt>
                <c:pt idx="151">
                  <c:v>-4.2037603655192939</c:v>
                </c:pt>
                <c:pt idx="152">
                  <c:v>-4.1590240128838891</c:v>
                </c:pt>
                <c:pt idx="153">
                  <c:v>-4.1146934438070266</c:v>
                </c:pt>
                <c:pt idx="154">
                  <c:v>-4.0707675740981601</c:v>
                </c:pt>
                <c:pt idx="155">
                  <c:v>-4.0272452106376546</c:v>
                </c:pt>
                <c:pt idx="156">
                  <c:v>-3.9841250567800111</c:v>
                </c:pt>
                <c:pt idx="157">
                  <c:v>-3.9414057175521022</c:v>
                </c:pt>
                <c:pt idx="158">
                  <c:v>-3.8990857046536918</c:v>
                </c:pt>
                <c:pt idx="159">
                  <c:v>-3.8571634412673612</c:v>
                </c:pt>
                <c:pt idx="160">
                  <c:v>-3.8156372666846394</c:v>
                </c:pt>
                <c:pt idx="161">
                  <c:v>-3.7745054407549001</c:v>
                </c:pt>
                <c:pt idx="162">
                  <c:v>-3.7337661481634017</c:v>
                </c:pt>
                <c:pt idx="163">
                  <c:v>-3.6934175025445586</c:v>
                </c:pt>
                <c:pt idx="164">
                  <c:v>-3.6534575504363591</c:v>
                </c:pt>
                <c:pt idx="165">
                  <c:v>-3.6138842750816247</c:v>
                </c:pt>
                <c:pt idx="166">
                  <c:v>-3.5746956000815922</c:v>
                </c:pt>
                <c:pt idx="167">
                  <c:v>-3.5358893929071269</c:v>
                </c:pt>
                <c:pt idx="168">
                  <c:v>-3.4974634682726622</c:v>
                </c:pt>
                <c:pt idx="169">
                  <c:v>-3.4594155913778031</c:v>
                </c:pt>
                <c:pt idx="170">
                  <c:v>-3.4217434810213585</c:v>
                </c:pt>
                <c:pt idx="171">
                  <c:v>-3.384444812592359</c:v>
                </c:pt>
                <c:pt idx="172">
                  <c:v>-3.3475172209425037</c:v>
                </c:pt>
                <c:pt idx="173">
                  <c:v>-3.3109583031443259</c:v>
                </c:pt>
                <c:pt idx="174">
                  <c:v>-3.2747656211391409</c:v>
                </c:pt>
                <c:pt idx="175">
                  <c:v>-3.2389367042788026</c:v>
                </c:pt>
                <c:pt idx="176">
                  <c:v>-3.2034690517650604</c:v>
                </c:pt>
                <c:pt idx="177">
                  <c:v>-3.1683601349902473</c:v>
                </c:pt>
                <c:pt idx="178">
                  <c:v>-3.1336073997828384</c:v>
                </c:pt>
                <c:pt idx="179">
                  <c:v>-3.0992082685613322</c:v>
                </c:pt>
                <c:pt idx="180">
                  <c:v>-3.0651601423997752</c:v>
                </c:pt>
                <c:pt idx="181">
                  <c:v>-3.0314604030081389</c:v>
                </c:pt>
                <c:pt idx="182">
                  <c:v>-2.9981064146306147</c:v>
                </c:pt>
                <c:pt idx="183">
                  <c:v>-2.9650955258648501</c:v>
                </c:pt>
                <c:pt idx="184">
                  <c:v>-2.9324250714049409</c:v>
                </c:pt>
                <c:pt idx="185">
                  <c:v>-2.900092373711014</c:v>
                </c:pt>
                <c:pt idx="186">
                  <c:v>-2.8680947446080576</c:v>
                </c:pt>
                <c:pt idx="187">
                  <c:v>-2.8364294868165598</c:v>
                </c:pt>
                <c:pt idx="188">
                  <c:v>-2.8050938954174773</c:v>
                </c:pt>
                <c:pt idx="189">
                  <c:v>-2.7740852592539151</c:v>
                </c:pt>
                <c:pt idx="190">
                  <c:v>-2.7434008622718582</c:v>
                </c:pt>
                <c:pt idx="191">
                  <c:v>-2.7130379848021753</c:v>
                </c:pt>
                <c:pt idx="192">
                  <c:v>-2.6829939047860627</c:v>
                </c:pt>
                <c:pt idx="193">
                  <c:v>-2.6532658989460001</c:v>
                </c:pt>
                <c:pt idx="194">
                  <c:v>-2.6238512439042503</c:v>
                </c:pt>
                <c:pt idx="195">
                  <c:v>-2.5947472172508204</c:v>
                </c:pt>
                <c:pt idx="196">
                  <c:v>-2.5659510985627501</c:v>
                </c:pt>
                <c:pt idx="197">
                  <c:v>-2.5374601703765549</c:v>
                </c:pt>
                <c:pt idx="198">
                  <c:v>-2.5092717191155534</c:v>
                </c:pt>
                <c:pt idx="199">
                  <c:v>-2.481383035973749</c:v>
                </c:pt>
                <c:pt idx="200">
                  <c:v>-2.453791417757901</c:v>
                </c:pt>
                <c:pt idx="201">
                  <c:v>-2.4264941676893304</c:v>
                </c:pt>
                <c:pt idx="202">
                  <c:v>-2.3994885961669929</c:v>
                </c:pt>
                <c:pt idx="203">
                  <c:v>-2.3727720214932475</c:v>
                </c:pt>
                <c:pt idx="204">
                  <c:v>-2.3463417705637384</c:v>
                </c:pt>
                <c:pt idx="205">
                  <c:v>-2.3201951795227425</c:v>
                </c:pt>
                <c:pt idx="206">
                  <c:v>-2.2943295943852848</c:v>
                </c:pt>
                <c:pt idx="207">
                  <c:v>-2.2687423716272828</c:v>
                </c:pt>
                <c:pt idx="208">
                  <c:v>-2.2434308787449364</c:v>
                </c:pt>
                <c:pt idx="209">
                  <c:v>-2.2183924947845228</c:v>
                </c:pt>
                <c:pt idx="210">
                  <c:v>-2.1936246108437478</c:v>
                </c:pt>
                <c:pt idx="211">
                  <c:v>-2.1691246305457339</c:v>
                </c:pt>
                <c:pt idx="212">
                  <c:v>-2.1448899704866817</c:v>
                </c:pt>
                <c:pt idx="213">
                  <c:v>-2.1209180606582496</c:v>
                </c:pt>
                <c:pt idx="214">
                  <c:v>-2.0972063448456009</c:v>
                </c:pt>
                <c:pt idx="215">
                  <c:v>-2.0737522810020748</c:v>
                </c:pt>
                <c:pt idx="216">
                  <c:v>-2.0505533416014017</c:v>
                </c:pt>
                <c:pt idx="217">
                  <c:v>-2.0276070139683089</c:v>
                </c:pt>
                <c:pt idx="218">
                  <c:v>-2.0049108005883989</c:v>
                </c:pt>
                <c:pt idx="219">
                  <c:v>-1.9824622193980936</c:v>
                </c:pt>
                <c:pt idx="220">
                  <c:v>-1.9602588040554432</c:v>
                </c:pt>
                <c:pt idx="221">
                  <c:v>-1.9382981041925402</c:v>
                </c:pt>
                <c:pt idx="222">
                  <c:v>-1.9165776856502903</c:v>
                </c:pt>
                <c:pt idx="223">
                  <c:v>-1.8950951306962487</c:v>
                </c:pt>
                <c:pt idx="224">
                  <c:v>-1.8738480382261731</c:v>
                </c:pt>
                <c:pt idx="225">
                  <c:v>-1.8528340239499816</c:v>
                </c:pt>
                <c:pt idx="226">
                  <c:v>-1.8320507205627257</c:v>
                </c:pt>
                <c:pt idx="227">
                  <c:v>-1.8114957779012002</c:v>
                </c:pt>
                <c:pt idx="228">
                  <c:v>-1.7911668630867748</c:v>
                </c:pt>
                <c:pt idx="229">
                  <c:v>-1.7710616606550087</c:v>
                </c:pt>
                <c:pt idx="230">
                  <c:v>-1.7511778726725968</c:v>
                </c:pt>
                <c:pt idx="231">
                  <c:v>-1.7315132188421853</c:v>
                </c:pt>
                <c:pt idx="232">
                  <c:v>-1.7120654365955403</c:v>
                </c:pt>
                <c:pt idx="233">
                  <c:v>-1.6928322811755856</c:v>
                </c:pt>
                <c:pt idx="234">
                  <c:v>-1.6738115257077526</c:v>
                </c:pt>
                <c:pt idx="235">
                  <c:v>-1.655000961261117</c:v>
                </c:pt>
                <c:pt idx="236">
                  <c:v>-1.6363983968997637</c:v>
                </c:pt>
                <c:pt idx="237">
                  <c:v>-1.6180016597247755</c:v>
                </c:pt>
                <c:pt idx="238">
                  <c:v>-1.5998085949072776</c:v>
                </c:pt>
                <c:pt idx="239">
                  <c:v>-1.5818170657129174</c:v>
                </c:pt>
                <c:pt idx="240">
                  <c:v>-1.5640249535181547</c:v>
                </c:pt>
                <c:pt idx="241">
                  <c:v>-1.5464301578187392</c:v>
                </c:pt>
                <c:pt idx="242">
                  <c:v>-1.5290305962307085</c:v>
                </c:pt>
                <c:pt idx="243">
                  <c:v>-1.5118242044842494</c:v>
                </c:pt>
                <c:pt idx="244">
                  <c:v>-1.4948089364107531</c:v>
                </c:pt>
                <c:pt idx="245">
                  <c:v>-1.4779827639233794</c:v>
                </c:pt>
                <c:pt idx="246">
                  <c:v>-1.4613436769914039</c:v>
                </c:pt>
                <c:pt idx="247">
                  <c:v>-1.4448896836086735</c:v>
                </c:pt>
                <c:pt idx="248">
                  <c:v>-1.4286188097564358</c:v>
                </c:pt>
                <c:pt idx="249">
                  <c:v>-1.4125290993608006</c:v>
                </c:pt>
                <c:pt idx="250">
                  <c:v>-1.3966186142451062</c:v>
                </c:pt>
                <c:pt idx="251">
                  <c:v>-1.3808854340774304</c:v>
                </c:pt>
                <c:pt idx="252">
                  <c:v>-1.3653276563134913</c:v>
                </c:pt>
                <c:pt idx="253">
                  <c:v>-1.3499433961351774</c:v>
                </c:pt>
                <c:pt idx="254">
                  <c:v>-1.3347307863848978</c:v>
                </c:pt>
                <c:pt idx="255">
                  <c:v>-1.3196879774960009</c:v>
                </c:pt>
                <c:pt idx="256">
                  <c:v>-1.3048131374194551</c:v>
                </c:pt>
                <c:pt idx="257">
                  <c:v>-1.2901044515469782</c:v>
                </c:pt>
                <c:pt idx="258">
                  <c:v>-1.27556012263082</c:v>
                </c:pt>
                <c:pt idx="259">
                  <c:v>-1.2611783707003694</c:v>
                </c:pt>
                <c:pt idx="260">
                  <c:v>-1.2469574329758037</c:v>
                </c:pt>
                <c:pt idx="261">
                  <c:v>-1.2328955637788155</c:v>
                </c:pt>
                <c:pt idx="262">
                  <c:v>-1.2189910344408135</c:v>
                </c:pt>
                <c:pt idx="263">
                  <c:v>-1.2052421332085115</c:v>
                </c:pt>
                <c:pt idx="264">
                  <c:v>-1.1916471651472371</c:v>
                </c:pt>
                <c:pt idx="265">
                  <c:v>-1.1782044520419248</c:v>
                </c:pt>
                <c:pt idx="266">
                  <c:v>-1.1649123322961741</c:v>
                </c:pt>
                <c:pt idx="267">
                  <c:v>-1.1517691608292542</c:v>
                </c:pt>
                <c:pt idx="268">
                  <c:v>-1.1387733089713874</c:v>
                </c:pt>
                <c:pt idx="269">
                  <c:v>-1.1259231643572285</c:v>
                </c:pt>
                <c:pt idx="270">
                  <c:v>-1.113217130817916</c:v>
                </c:pt>
                <c:pt idx="271">
                  <c:v>-1.1006536282715489</c:v>
                </c:pt>
                <c:pt idx="272">
                  <c:v>-1.0882310926124072</c:v>
                </c:pt>
                <c:pt idx="273">
                  <c:v>-1.0759479755988164</c:v>
                </c:pt>
                <c:pt idx="274">
                  <c:v>-1.0638027447400034</c:v>
                </c:pt>
                <c:pt idx="275">
                  <c:v>-1.0517938831817939</c:v>
                </c:pt>
                <c:pt idx="276">
                  <c:v>-1.0399198895914412</c:v>
                </c:pt>
                <c:pt idx="277">
                  <c:v>-1.0281792780414811</c:v>
                </c:pt>
                <c:pt idx="278">
                  <c:v>-1.0165705778929346</c:v>
                </c:pt>
                <c:pt idx="279">
                  <c:v>-1.0050923336777029</c:v>
                </c:pt>
                <c:pt idx="280">
                  <c:v>-0.99374310498042184</c:v>
                </c:pt>
                <c:pt idx="281">
                  <c:v>-0.98252146631966542</c:v>
                </c:pt>
                <c:pt idx="282">
                  <c:v>-0.97142600702879145</c:v>
                </c:pt>
                <c:pt idx="283">
                  <c:v>-0.96045533113631154</c:v>
                </c:pt>
                <c:pt idx="284">
                  <c:v>-0.94960805724590114</c:v>
                </c:pt>
                <c:pt idx="285">
                  <c:v>-0.93888281841618371</c:v>
                </c:pt>
                <c:pt idx="286">
                  <c:v>-0.92827826204023844</c:v>
                </c:pt>
                <c:pt idx="287">
                  <c:v>-0.9177930497250214</c:v>
                </c:pt>
                <c:pt idx="288">
                  <c:v>-0.907425857170577</c:v>
                </c:pt>
                <c:pt idx="289">
                  <c:v>-0.89717537404927961</c:v>
                </c:pt>
                <c:pt idx="290">
                  <c:v>-0.88704030388500743</c:v>
                </c:pt>
                <c:pt idx="291">
                  <c:v>-0.87701936393242774</c:v>
                </c:pt>
                <c:pt idx="292">
                  <c:v>-0.86711128505628721</c:v>
                </c:pt>
                <c:pt idx="293">
                  <c:v>-0.85731481161089373</c:v>
                </c:pt>
                <c:pt idx="294">
                  <c:v>-0.84762870131972889</c:v>
                </c:pt>
                <c:pt idx="295">
                  <c:v>-0.83805172515533122</c:v>
                </c:pt>
                <c:pt idx="296">
                  <c:v>-0.82858266721935125</c:v>
                </c:pt>
                <c:pt idx="297">
                  <c:v>-0.81922032462294858</c:v>
                </c:pt>
                <c:pt idx="298">
                  <c:v>-0.80996350736747358</c:v>
                </c:pt>
                <c:pt idx="299">
                  <c:v>-0.80081103822554989</c:v>
                </c:pt>
                <c:pt idx="300">
                  <c:v>-0.79176175262247128</c:v>
                </c:pt>
                <c:pt idx="301">
                  <c:v>-0.7828144985180624</c:v>
                </c:pt>
                <c:pt idx="302">
                  <c:v>-0.77396813628894512</c:v>
                </c:pt>
                <c:pt idx="303">
                  <c:v>-0.7652215386113207</c:v>
                </c:pt>
                <c:pt idx="304">
                  <c:v>-0.75657359034417382</c:v>
                </c:pt>
                <c:pt idx="305">
                  <c:v>-0.74802318841304616</c:v>
                </c:pt>
                <c:pt idx="306">
                  <c:v>-0.73956924169430793</c:v>
                </c:pt>
                <c:pt idx="307">
                  <c:v>-0.7312106709000441</c:v>
                </c:pt>
                <c:pt idx="308">
                  <c:v>-0.72294640846344072</c:v>
                </c:pt>
                <c:pt idx="309">
                  <c:v>-0.71477539842483062</c:v>
                </c:pt>
                <c:pt idx="310">
                  <c:v>-0.70669659631832882</c:v>
                </c:pt>
                <c:pt idx="311">
                  <c:v>-0.69870896905910307</c:v>
                </c:pt>
                <c:pt idx="312">
                  <c:v>-0.6908114948312879</c:v>
                </c:pt>
                <c:pt idx="313">
                  <c:v>-0.68300316297656805</c:v>
                </c:pt>
                <c:pt idx="314">
                  <c:v>-0.67528297388343117</c:v>
                </c:pt>
                <c:pt idx="315">
                  <c:v>-0.66764993887711777</c:v>
                </c:pt>
                <c:pt idx="316">
                  <c:v>-0.66010308011025776</c:v>
                </c:pt>
                <c:pt idx="317">
                  <c:v>-0.65264143045423262</c:v>
                </c:pt>
                <c:pt idx="318">
                  <c:v>-0.64526403339125371</c:v>
                </c:pt>
                <c:pt idx="319">
                  <c:v>-0.63796994290717857</c:v>
                </c:pt>
                <c:pt idx="320">
                  <c:v>-0.63075822338505694</c:v>
                </c:pt>
                <c:pt idx="321">
                  <c:v>-0.62362794949943778</c:v>
                </c:pt>
                <c:pt idx="322">
                  <c:v>-0.61657820611142844</c:v>
                </c:pt>
                <c:pt idx="323">
                  <c:v>-0.60960808816452228</c:v>
                </c:pt>
                <c:pt idx="324">
                  <c:v>-0.60271670058118676</c:v>
                </c:pt>
                <c:pt idx="325">
                  <c:v>-0.59590315816023942</c:v>
                </c:pt>
                <c:pt idx="326">
                  <c:v>-0.58916658547499667</c:v>
                </c:pt>
                <c:pt idx="327">
                  <c:v>-0.58250611677221908</c:v>
                </c:pt>
                <c:pt idx="328">
                  <c:v>-0.57592089587183082</c:v>
                </c:pt>
                <c:pt idx="329">
                  <c:v>-0.56941007606744876</c:v>
                </c:pt>
                <c:pt idx="330">
                  <c:v>-0.56297282002769788</c:v>
                </c:pt>
                <c:pt idx="331">
                  <c:v>-0.55660829969833803</c:v>
                </c:pt>
                <c:pt idx="332">
                  <c:v>-0.55031569620517462</c:v>
                </c:pt>
                <c:pt idx="333">
                  <c:v>-0.5440941997577915</c:v>
                </c:pt>
                <c:pt idx="334">
                  <c:v>-0.53794300955407881</c:v>
                </c:pt>
                <c:pt idx="335">
                  <c:v>-0.53186133368557043</c:v>
                </c:pt>
                <c:pt idx="336">
                  <c:v>-0.525848389043586</c:v>
                </c:pt>
                <c:pt idx="337">
                  <c:v>-0.5199034012261825</c:v>
                </c:pt>
                <c:pt idx="338">
                  <c:v>-0.51402560444591483</c:v>
                </c:pt>
                <c:pt idx="339">
                  <c:v>-0.50821424143839733</c:v>
                </c:pt>
                <c:pt idx="340">
                  <c:v>-0.50246856337167944</c:v>
                </c:pt>
                <c:pt idx="341">
                  <c:v>-0.49678782975641878</c:v>
                </c:pt>
                <c:pt idx="342">
                  <c:v>-0.49117130835686729</c:v>
                </c:pt>
                <c:pt idx="343">
                  <c:v>-0.48561827510265121</c:v>
                </c:pt>
                <c:pt idx="344">
                  <c:v>-0.48012801400136063</c:v>
                </c:pt>
                <c:pt idx="345">
                  <c:v>-0.47469981705193071</c:v>
                </c:pt>
                <c:pt idx="346">
                  <c:v>-0.46933298415882685</c:v>
                </c:pt>
                <c:pt idx="347">
                  <c:v>-0.46402682304701742</c:v>
                </c:pt>
                <c:pt idx="348">
                  <c:v>-0.45878064917774658</c:v>
                </c:pt>
                <c:pt idx="349">
                  <c:v>-0.45359378566508801</c:v>
                </c:pt>
                <c:pt idx="350">
                  <c:v>-0.448465563193293</c:v>
                </c:pt>
                <c:pt idx="351">
                  <c:v>-0.44339531993491377</c:v>
                </c:pt>
                <c:pt idx="352">
                  <c:v>-0.43838240146971447</c:v>
                </c:pt>
                <c:pt idx="353">
                  <c:v>-0.43342616070435086</c:v>
                </c:pt>
                <c:pt idx="354">
                  <c:v>-0.4285259577928307</c:v>
                </c:pt>
                <c:pt idx="355">
                  <c:v>-0.42368116005773498</c:v>
                </c:pt>
                <c:pt idx="356">
                  <c:v>-0.41889114191221222</c:v>
                </c:pt>
                <c:pt idx="357">
                  <c:v>-0.41415528478272556</c:v>
                </c:pt>
                <c:pt idx="358">
                  <c:v>-0.40947297703256536</c:v>
                </c:pt>
                <c:pt idx="359">
                  <c:v>-0.40484361388610779</c:v>
                </c:pt>
                <c:pt idx="360">
                  <c:v>-0.4002665973538243</c:v>
                </c:pt>
                <c:pt idx="361">
                  <c:v>-0.39574133615803514</c:v>
                </c:pt>
                <c:pt idx="362">
                  <c:v>-0.39126724565940246</c:v>
                </c:pt>
                <c:pt idx="363">
                  <c:v>-0.38684374778415748</c:v>
                </c:pt>
                <c:pt idx="364">
                  <c:v>-0.38247027095205577</c:v>
                </c:pt>
                <c:pt idx="365">
                  <c:v>-0.37814625000506202</c:v>
                </c:pt>
                <c:pt idx="366">
                  <c:v>-0.37387112613675044</c:v>
                </c:pt>
                <c:pt idx="367">
                  <c:v>-0.36964434682242731</c:v>
                </c:pt>
                <c:pt idx="368">
                  <c:v>-0.36546536574995259</c:v>
                </c:pt>
                <c:pt idx="369">
                  <c:v>-0.36133364275127955</c:v>
                </c:pt>
                <c:pt idx="370">
                  <c:v>-0.35724864373468557</c:v>
                </c:pt>
                <c:pt idx="371">
                  <c:v>-0.35320984061770511</c:v>
                </c:pt>
                <c:pt idx="372">
                  <c:v>-0.34921671126074466</c:v>
                </c:pt>
                <c:pt idx="373">
                  <c:v>-0.34526873940138936</c:v>
                </c:pt>
                <c:pt idx="374">
                  <c:v>-0.34136541458938585</c:v>
                </c:pt>
                <c:pt idx="375">
                  <c:v>-0.33750623212230252</c:v>
                </c:pt>
                <c:pt idx="376">
                  <c:v>-0.33369069298185244</c:v>
                </c:pt>
                <c:pt idx="377">
                  <c:v>-0.32991830377088616</c:v>
                </c:pt>
                <c:pt idx="378">
                  <c:v>-0.3261885766510399</c:v>
                </c:pt>
                <c:pt idx="379">
                  <c:v>-0.32250102928103891</c:v>
                </c:pt>
                <c:pt idx="380">
                  <c:v>-0.31885518475564373</c:v>
                </c:pt>
                <c:pt idx="381">
                  <c:v>-0.31525057154524289</c:v>
                </c:pt>
                <c:pt idx="382">
                  <c:v>-0.31168672343608189</c:v>
                </c:pt>
                <c:pt idx="383">
                  <c:v>-0.30816317947112165</c:v>
                </c:pt>
                <c:pt idx="384">
                  <c:v>-0.30467948389152344</c:v>
                </c:pt>
                <c:pt idx="385">
                  <c:v>-0.30123518607875516</c:v>
                </c:pt>
                <c:pt idx="386">
                  <c:v>-0.29782984049731298</c:v>
                </c:pt>
                <c:pt idx="387">
                  <c:v>-0.29446300663805136</c:v>
                </c:pt>
                <c:pt idx="388">
                  <c:v>-0.29113424896211693</c:v>
                </c:pt>
                <c:pt idx="389">
                  <c:v>-0.28784313684548363</c:v>
                </c:pt>
                <c:pt idx="390">
                  <c:v>-0.28458924452408013</c:v>
                </c:pt>
                <c:pt idx="391">
                  <c:v>-0.28137215103950375</c:v>
                </c:pt>
                <c:pt idx="392">
                  <c:v>-0.2781914401853201</c:v>
                </c:pt>
                <c:pt idx="393">
                  <c:v>-0.27504670045393703</c:v>
                </c:pt>
                <c:pt idx="394">
                  <c:v>-0.27193752498405421</c:v>
                </c:pt>
                <c:pt idx="395">
                  <c:v>-0.26886351150867505</c:v>
                </c:pt>
                <c:pt idx="396">
                  <c:v>-0.26582426230368472</c:v>
                </c:pt>
                <c:pt idx="397">
                  <c:v>-0.26281938413697953</c:v>
                </c:pt>
                <c:pt idx="398">
                  <c:v>-0.25984848821815215</c:v>
                </c:pt>
                <c:pt idx="399">
                  <c:v>-0.25691119014871788</c:v>
                </c:pt>
                <c:pt idx="400">
                  <c:v>-0.25400710987288483</c:v>
                </c:pt>
                <c:pt idx="401">
                  <c:v>-0.25113587162885659</c:v>
                </c:pt>
                <c:pt idx="402">
                  <c:v>-0.24829710390066762</c:v>
                </c:pt>
                <c:pt idx="403">
                  <c:v>-0.24549043937054013</c:v>
                </c:pt>
                <c:pt idx="404">
                  <c:v>-0.24271551487176551</c:v>
                </c:pt>
                <c:pt idx="405">
                  <c:v>-0.23997197134209447</c:v>
                </c:pt>
                <c:pt idx="406">
                  <c:v>-0.23725945377764204</c:v>
                </c:pt>
                <c:pt idx="407">
                  <c:v>-0.23457761118729509</c:v>
                </c:pt>
                <c:pt idx="408">
                  <c:v>-0.23192609654761773</c:v>
                </c:pt>
                <c:pt idx="409">
                  <c:v>-0.22930456675825378</c:v>
                </c:pt>
                <c:pt idx="410">
                  <c:v>-0.2267126825978191</c:v>
                </c:pt>
                <c:pt idx="411">
                  <c:v>-0.22415010868027638</c:v>
                </c:pt>
                <c:pt idx="412">
                  <c:v>-0.22161651341179053</c:v>
                </c:pt>
                <c:pt idx="413">
                  <c:v>-0.21911156894806044</c:v>
                </c:pt>
                <c:pt idx="414">
                  <c:v>-0.21663495115211912</c:v>
                </c:pt>
                <c:pt idx="415">
                  <c:v>-0.21418633955260222</c:v>
                </c:pt>
                <c:pt idx="416">
                  <c:v>-0.21176541730247148</c:v>
                </c:pt>
                <c:pt idx="417">
                  <c:v>-0.20937187113820074</c:v>
                </c:pt>
                <c:pt idx="418">
                  <c:v>-0.20700539133940785</c:v>
                </c:pt>
                <c:pt idx="419">
                  <c:v>-0.20466567168893832</c:v>
                </c:pt>
                <c:pt idx="420">
                  <c:v>-0.20235240943338451</c:v>
                </c:pt>
                <c:pt idx="421">
                  <c:v>-0.20006530524404806</c:v>
                </c:pt>
                <c:pt idx="422">
                  <c:v>-0.1978040631783323</c:v>
                </c:pt>
                <c:pt idx="423">
                  <c:v>-0.19556839064156414</c:v>
                </c:pt>
                <c:pt idx="424">
                  <c:v>-0.19335799834923836</c:v>
                </c:pt>
                <c:pt idx="425">
                  <c:v>-0.19117260028968258</c:v>
                </c:pt>
                <c:pt idx="426">
                  <c:v>-0.18901191368713682</c:v>
                </c:pt>
                <c:pt idx="427">
                  <c:v>-0.18687565896524577</c:v>
                </c:pt>
                <c:pt idx="428">
                  <c:v>-0.18476355971095226</c:v>
                </c:pt>
                <c:pt idx="429">
                  <c:v>-0.18267534263879895</c:v>
                </c:pt>
                <c:pt idx="430">
                  <c:v>-0.18061073755562287</c:v>
                </c:pt>
                <c:pt idx="431">
                  <c:v>-0.1785694773256484</c:v>
                </c:pt>
                <c:pt idx="432">
                  <c:v>-0.17655129783596374</c:v>
                </c:pt>
                <c:pt idx="433">
                  <c:v>-0.17455593796238761</c:v>
                </c:pt>
                <c:pt idx="434">
                  <c:v>-0.17258313953571594</c:v>
                </c:pt>
                <c:pt idx="435">
                  <c:v>-0.17063264730834371</c:v>
                </c:pt>
                <c:pt idx="436">
                  <c:v>-0.16870420892126153</c:v>
                </c:pt>
                <c:pt idx="437">
                  <c:v>-0.16679757487142163</c:v>
                </c:pt>
                <c:pt idx="438">
                  <c:v>-0.16491249847946776</c:v>
                </c:pt>
                <c:pt idx="439">
                  <c:v>-0.16304873585782684</c:v>
                </c:pt>
                <c:pt idx="440">
                  <c:v>-0.16120604587915796</c:v>
                </c:pt>
                <c:pt idx="441">
                  <c:v>-0.15938419014515406</c:v>
                </c:pt>
                <c:pt idx="442">
                  <c:v>-0.15758293295569528</c:v>
                </c:pt>
                <c:pt idx="443">
                  <c:v>-0.15580204127834471</c:v>
                </c:pt>
                <c:pt idx="444">
                  <c:v>-0.15404128471819023</c:v>
                </c:pt>
                <c:pt idx="445">
                  <c:v>-0.15230043548802061</c:v>
                </c:pt>
                <c:pt idx="446">
                  <c:v>-0.15057926837884017</c:v>
                </c:pt>
                <c:pt idx="447">
                  <c:v>-0.14887756073071157</c:v>
                </c:pt>
                <c:pt idx="448">
                  <c:v>-0.1471950924039275</c:v>
                </c:pt>
                <c:pt idx="449">
                  <c:v>-0.14553164575050589</c:v>
                </c:pt>
                <c:pt idx="450">
                  <c:v>-0.14388700558600528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2EC-4A4A-B947-4F7BFFF96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fit_5NN_BCC!$D$19:$D$469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fit_5NN_BCC!$E$19:$E$469</c:f>
              <c:numCache>
                <c:formatCode>0.0000E+00</c:formatCode>
                <c:ptCount val="451"/>
                <c:pt idx="0">
                  <c:v>3.9413627248272173E-2</c:v>
                </c:pt>
                <c:pt idx="1">
                  <c:v>-1.692788005127718E-2</c:v>
                </c:pt>
                <c:pt idx="2">
                  <c:v>-7.0964501956223835E-2</c:v>
                </c:pt>
                <c:pt idx="3">
                  <c:v>-0.12276897226535158</c:v>
                </c:pt>
                <c:pt idx="4">
                  <c:v>-0.17241194257297457</c:v>
                </c:pt>
                <c:pt idx="5">
                  <c:v>-0.21996203899863609</c:v>
                </c:pt>
                <c:pt idx="6">
                  <c:v>-0.26548591741755101</c:v>
                </c:pt>
                <c:pt idx="7">
                  <c:v>-0.3090483172305683</c:v>
                </c:pt>
                <c:pt idx="8">
                  <c:v>-0.35071211371143712</c:v>
                </c:pt>
                <c:pt idx="9">
                  <c:v>-0.3905383689682016</c:v>
                </c:pt>
                <c:pt idx="10">
                  <c:v>-0.42858638155461493</c:v>
                </c:pt>
                <c:pt idx="11">
                  <c:v>-0.46491373476654713</c:v>
                </c:pt>
                <c:pt idx="12">
                  <c:v>-0.49957634365747033</c:v>
                </c:pt>
                <c:pt idx="13">
                  <c:v>-0.53262850080624069</c:v>
                </c:pt>
                <c:pt idx="14">
                  <c:v>-0.56412292086954641</c:v>
                </c:pt>
                <c:pt idx="15">
                  <c:v>-0.59411078395056671</c:v>
                </c:pt>
                <c:pt idx="16">
                  <c:v>-0.6226417778145853</c:v>
                </c:pt>
                <c:pt idx="17">
                  <c:v>-0.64976413898151397</c:v>
                </c:pt>
                <c:pt idx="18">
                  <c:v>-0.67552469272451665</c:v>
                </c:pt>
                <c:pt idx="19">
                  <c:v>-0.69996889200318813</c:v>
                </c:pt>
                <c:pt idx="20">
                  <c:v>-0.72314085535900097</c:v>
                </c:pt>
                <c:pt idx="21">
                  <c:v>-0.74508340380003912</c:v>
                </c:pt>
                <c:pt idx="22">
                  <c:v>-0.76583809670133618</c:v>
                </c:pt>
                <c:pt idx="23">
                  <c:v>-0.78544526674647275</c:v>
                </c:pt>
                <c:pt idx="24">
                  <c:v>-0.80394405393542101</c:v>
                </c:pt>
                <c:pt idx="25">
                  <c:v>-0.82137243868299381</c:v>
                </c:pt>
                <c:pt idx="26">
                  <c:v>-0.83776727403162832</c:v>
                </c:pt>
                <c:pt idx="27">
                  <c:v>-0.85316431700162532</c:v>
                </c:pt>
                <c:pt idx="28">
                  <c:v>-0.86759825910137489</c:v>
                </c:pt>
                <c:pt idx="29">
                  <c:v>-0.88110275601952504</c:v>
                </c:pt>
                <c:pt idx="30">
                  <c:v>-0.89371045652047332</c:v>
                </c:pt>
                <c:pt idx="31">
                  <c:v>-0.90545303056403725</c:v>
                </c:pt>
                <c:pt idx="32">
                  <c:v>-0.91636119666959692</c:v>
                </c:pt>
                <c:pt idx="33">
                  <c:v>-0.92646474854450034</c:v>
                </c:pt>
                <c:pt idx="34">
                  <c:v>-0.93579258099600937</c:v>
                </c:pt>
                <c:pt idx="35">
                  <c:v>-0.94437271514556653</c:v>
                </c:pt>
                <c:pt idx="36">
                  <c:v>-0.95223232296367932</c:v>
                </c:pt>
                <c:pt idx="37">
                  <c:v>-0.95939775114325698</c:v>
                </c:pt>
                <c:pt idx="38">
                  <c:v>-0.96589454432875865</c:v>
                </c:pt>
                <c:pt idx="39">
                  <c:v>-0.97174746771808762</c:v>
                </c:pt>
                <c:pt idx="40">
                  <c:v>-0.97698052905370747</c:v>
                </c:pt>
                <c:pt idx="41">
                  <c:v>-0.98161700001905217</c:v>
                </c:pt>
                <c:pt idx="42">
                  <c:v>-0.98567943705586814</c:v>
                </c:pt>
                <c:pt idx="43">
                  <c:v>-0.98918970161774122</c:v>
                </c:pt>
                <c:pt idx="44">
                  <c:v>-0.99216897987465791</c:v>
                </c:pt>
                <c:pt idx="45">
                  <c:v>-0.99463780188306361</c:v>
                </c:pt>
                <c:pt idx="46">
                  <c:v>-0.99661606023552252</c:v>
                </c:pt>
                <c:pt idx="47">
                  <c:v>-0.9981230282037008</c:v>
                </c:pt>
                <c:pt idx="48">
                  <c:v>-0.99917737738805368</c:v>
                </c:pt>
                <c:pt idx="49">
                  <c:v>-0.99979719488724672</c:v>
                </c:pt>
                <c:pt idx="50">
                  <c:v>-1</c:v>
                </c:pt>
                <c:pt idx="51">
                  <c:v>-0.99980276047172678</c:v>
                </c:pt>
                <c:pt idx="52">
                  <c:v>-0.99922190829800561</c:v>
                </c:pt>
                <c:pt idx="53">
                  <c:v>-0.99827335509661941</c:v>
                </c:pt>
                <c:pt idx="54">
                  <c:v>-0.99697250705959561</c:v>
                </c:pt>
                <c:pt idx="55">
                  <c:v>-0.9953342794963701</c:v>
                </c:pt>
                <c:pt idx="56">
                  <c:v>-0.99337311097892889</c:v>
                </c:pt>
                <c:pt idx="57">
                  <c:v>-0.9911029770994827</c:v>
                </c:pt>
                <c:pt idx="58">
                  <c:v>-0.98853740385096645</c:v>
                </c:pt>
                <c:pt idx="59">
                  <c:v>-0.98568948064038442</c:v>
                </c:pt>
                <c:pt idx="60">
                  <c:v>-0.98257187294475934</c:v>
                </c:pt>
                <c:pt idx="61">
                  <c:v>-0.97919683461919471</c:v>
                </c:pt>
                <c:pt idx="62">
                  <c:v>-0.97557621986631093</c:v>
                </c:pt>
                <c:pt idx="63">
                  <c:v>-0.9717214948760714</c:v>
                </c:pt>
                <c:pt idx="64">
                  <c:v>-0.96764374914478546</c:v>
                </c:pt>
                <c:pt idx="65">
                  <c:v>-0.96335370648183982</c:v>
                </c:pt>
                <c:pt idx="66">
                  <c:v>-0.95886173571249567</c:v>
                </c:pt>
                <c:pt idx="67">
                  <c:v>-0.9541778610848628</c:v>
                </c:pt>
                <c:pt idx="68">
                  <c:v>-0.9493117723889567</c:v>
                </c:pt>
                <c:pt idx="69">
                  <c:v>-0.94427283479553448</c:v>
                </c:pt>
                <c:pt idx="70">
                  <c:v>-0.93907009842220546</c:v>
                </c:pt>
                <c:pt idx="71">
                  <c:v>-0.93371230763411983</c:v>
                </c:pt>
                <c:pt idx="72">
                  <c:v>-0.9282079100863434</c:v>
                </c:pt>
                <c:pt idx="73">
                  <c:v>-0.92256506551483985</c:v>
                </c:pt>
                <c:pt idx="74">
                  <c:v>-0.91679165428280895</c:v>
                </c:pt>
                <c:pt idx="75">
                  <c:v>-0.9108952856889424</c:v>
                </c:pt>
                <c:pt idx="76">
                  <c:v>-0.90488330604399214</c:v>
                </c:pt>
                <c:pt idx="77">
                  <c:v>-0.89876280652188145</c:v>
                </c:pt>
                <c:pt idx="78">
                  <c:v>-0.89254063079141832</c:v>
                </c:pt>
                <c:pt idx="79">
                  <c:v>-0.88622338243451781</c:v>
                </c:pt>
                <c:pt idx="80">
                  <c:v>-0.87981743215668273</c:v>
                </c:pt>
                <c:pt idx="81">
                  <c:v>-0.87332892479534263</c:v>
                </c:pt>
                <c:pt idx="82">
                  <c:v>-0.86676378613149907</c:v>
                </c:pt>
                <c:pt idx="83">
                  <c:v>-0.86012772950999095</c:v>
                </c:pt>
                <c:pt idx="84">
                  <c:v>-0.85342626227354434</c:v>
                </c:pt>
                <c:pt idx="85">
                  <c:v>-0.84666469201564154</c:v>
                </c:pt>
                <c:pt idx="86">
                  <c:v>-0.83984813265710978</c:v>
                </c:pt>
                <c:pt idx="87">
                  <c:v>-0.83298151035120038</c:v>
                </c:pt>
                <c:pt idx="88">
                  <c:v>-0.82606956922180508</c:v>
                </c:pt>
                <c:pt idx="89">
                  <c:v>-0.81911687693933044</c:v>
                </c:pt>
                <c:pt idx="90">
                  <c:v>-0.81212783013863754</c:v>
                </c:pt>
                <c:pt idx="91">
                  <c:v>-0.80510665968333084</c:v>
                </c:pt>
                <c:pt idx="92">
                  <c:v>-0.7980574357805732</c:v>
                </c:pt>
                <c:pt idx="93">
                  <c:v>-0.79098407295049056</c:v>
                </c:pt>
                <c:pt idx="94">
                  <c:v>-0.78389033485412252</c:v>
                </c:pt>
                <c:pt idx="95">
                  <c:v>-0.77677983898377034</c:v>
                </c:pt>
                <c:pt idx="96">
                  <c:v>-0.76965606121949426</c:v>
                </c:pt>
                <c:pt idx="97">
                  <c:v>-0.76252234025540833</c:v>
                </c:pt>
                <c:pt idx="98">
                  <c:v>-0.75538188189932887</c:v>
                </c:pt>
                <c:pt idx="99">
                  <c:v>-0.74823776324923541</c:v>
                </c:pt>
                <c:pt idx="100">
                  <c:v>-0.74109293674991183</c:v>
                </c:pt>
                <c:pt idx="101">
                  <c:v>-0.73395023413304727</c:v>
                </c:pt>
                <c:pt idx="102">
                  <c:v>-0.72681237024398671</c:v>
                </c:pt>
                <c:pt idx="103">
                  <c:v>-0.71968194675824015</c:v>
                </c:pt>
                <c:pt idx="104">
                  <c:v>-0.71256145579077201</c:v>
                </c:pt>
                <c:pt idx="105">
                  <c:v>-0.70545328340101709</c:v>
                </c:pt>
                <c:pt idx="106">
                  <c:v>-0.69835971299648536</c:v>
                </c:pt>
                <c:pt idx="107">
                  <c:v>-0.69128292863774743</c:v>
                </c:pt>
                <c:pt idx="108">
                  <c:v>-0.68422501824751336</c:v>
                </c:pt>
                <c:pt idx="109">
                  <c:v>-0.67718797672644715</c:v>
                </c:pt>
                <c:pt idx="110">
                  <c:v>-0.67017370897829165</c:v>
                </c:pt>
                <c:pt idx="111">
                  <c:v>-0.66318403284679894</c:v>
                </c:pt>
                <c:pt idx="112">
                  <c:v>-0.65622068196691596</c:v>
                </c:pt>
                <c:pt idx="113">
                  <c:v>-0.64928530853257982</c:v>
                </c:pt>
                <c:pt idx="114">
                  <c:v>-0.64237948598344474</c:v>
                </c:pt>
                <c:pt idx="115">
                  <c:v>-0.63550471161277788</c:v>
                </c:pt>
                <c:pt idx="116">
                  <c:v>-0.62866240909871318</c:v>
                </c:pt>
                <c:pt idx="117">
                  <c:v>-0.62185393096098884</c:v>
                </c:pt>
                <c:pt idx="118">
                  <c:v>-0.61508056094524033</c:v>
                </c:pt>
                <c:pt idx="119">
                  <c:v>-0.60834351633685979</c:v>
                </c:pt>
                <c:pt idx="120">
                  <c:v>-0.60164395020638795</c:v>
                </c:pt>
                <c:pt idx="121">
                  <c:v>-0.59498295358833941</c:v>
                </c:pt>
                <c:pt idx="122">
                  <c:v>-0.58836155759532338</c:v>
                </c:pt>
                <c:pt idx="123">
                  <c:v>-0.58178073546926312</c:v>
                </c:pt>
                <c:pt idx="124">
                  <c:v>-0.57524140457147233</c:v>
                </c:pt>
                <c:pt idx="125">
                  <c:v>-0.56874442831330041</c:v>
                </c:pt>
                <c:pt idx="126">
                  <c:v>-0.56229061802900882</c:v>
                </c:pt>
                <c:pt idx="127">
                  <c:v>-0.55588073479249933</c:v>
                </c:pt>
                <c:pt idx="128">
                  <c:v>-0.54951549117946885</c:v>
                </c:pt>
                <c:pt idx="129">
                  <c:v>-0.54319555297652511</c:v>
                </c:pt>
                <c:pt idx="130">
                  <c:v>-0.53692154083875354</c:v>
                </c:pt>
                <c:pt idx="131">
                  <c:v>-0.53069403189718711</c:v>
                </c:pt>
                <c:pt idx="132">
                  <c:v>-0.52451356131759164</c:v>
                </c:pt>
                <c:pt idx="133">
                  <c:v>-0.5183806238119395</c:v>
                </c:pt>
                <c:pt idx="134">
                  <c:v>-0.51229567510390728</c:v>
                </c:pt>
                <c:pt idx="135">
                  <c:v>-0.50625913334970185</c:v>
                </c:pt>
                <c:pt idx="136">
                  <c:v>-0.50027138051547226</c:v>
                </c:pt>
                <c:pt idx="137">
                  <c:v>-0.49433276371254636</c:v>
                </c:pt>
                <c:pt idx="138">
                  <c:v>-0.48844359649168151</c:v>
                </c:pt>
                <c:pt idx="139">
                  <c:v>-0.48260416009750007</c:v>
                </c:pt>
                <c:pt idx="140">
                  <c:v>-0.47681470468423809</c:v>
                </c:pt>
                <c:pt idx="141">
                  <c:v>-0.47107545049391125</c:v>
                </c:pt>
                <c:pt idx="142">
                  <c:v>-0.46538658899796886</c:v>
                </c:pt>
                <c:pt idx="143">
                  <c:v>-0.45974828400347911</c:v>
                </c:pt>
                <c:pt idx="144">
                  <c:v>-0.45416067272485866</c:v>
                </c:pt>
                <c:pt idx="145">
                  <c:v>-0.44862386682213418</c:v>
                </c:pt>
                <c:pt idx="146">
                  <c:v>-0.44313795340669421</c:v>
                </c:pt>
                <c:pt idx="147">
                  <c:v>-0.43770299601546375</c:v>
                </c:pt>
                <c:pt idx="148">
                  <c:v>-0.4323190355544112</c:v>
                </c:pt>
                <c:pt idx="149">
                  <c:v>-0.42698609121226794</c:v>
                </c:pt>
                <c:pt idx="150">
                  <c:v>-0.42170416134531996</c:v>
                </c:pt>
                <c:pt idx="151">
                  <c:v>-0.41647322433410622</c:v>
                </c:pt>
                <c:pt idx="152">
                  <c:v>-0.41129323941283591</c:v>
                </c:pt>
                <c:pt idx="153">
                  <c:v>-0.40616414747231211</c:v>
                </c:pt>
                <c:pt idx="154">
                  <c:v>-0.40108587183713273</c:v>
                </c:pt>
                <c:pt idx="155">
                  <c:v>-0.39605831901791244</c:v>
                </c:pt>
                <c:pt idx="156">
                  <c:v>-0.3910813794392527</c:v>
                </c:pt>
                <c:pt idx="157">
                  <c:v>-0.38615492814416597</c:v>
                </c:pt>
                <c:pt idx="158">
                  <c:v>-0.38127882547563957</c:v>
                </c:pt>
                <c:pt idx="159">
                  <c:v>-0.37645291773600764</c:v>
                </c:pt>
                <c:pt idx="160">
                  <c:v>-0.37167703782477912</c:v>
                </c:pt>
                <c:pt idx="161">
                  <c:v>-0.36695100585555313</c:v>
                </c:pt>
                <c:pt idx="162">
                  <c:v>-0.36227462975263547</c:v>
                </c:pt>
                <c:pt idx="163">
                  <c:v>-0.35764770582795125</c:v>
                </c:pt>
                <c:pt idx="164">
                  <c:v>-0.35307001933883503</c:v>
                </c:pt>
                <c:pt idx="165">
                  <c:v>-0.34854134502726142</c:v>
                </c:pt>
                <c:pt idx="166">
                  <c:v>-0.34406144764106389</c:v>
                </c:pt>
                <c:pt idx="167">
                  <c:v>-0.33963008243767445</c:v>
                </c:pt>
                <c:pt idx="168">
                  <c:v>-0.33524699567090255</c:v>
                </c:pt>
                <c:pt idx="169">
                  <c:v>-0.33091192506125622</c:v>
                </c:pt>
                <c:pt idx="170">
                  <c:v>-0.32662460025029411</c:v>
                </c:pt>
                <c:pt idx="171">
                  <c:v>-0.32238474323948563</c:v>
                </c:pt>
                <c:pt idx="172">
                  <c:v>-0.318192068814039</c:v>
                </c:pt>
                <c:pt idx="173">
                  <c:v>-0.31404628495214959</c:v>
                </c:pt>
                <c:pt idx="174">
                  <c:v>-0.30994709322010189</c:v>
                </c:pt>
                <c:pt idx="175">
                  <c:v>-0.3058941891536523</c:v>
                </c:pt>
                <c:pt idx="176">
                  <c:v>-0.30188726262610355</c:v>
                </c:pt>
                <c:pt idx="177">
                  <c:v>-0.29792599820347221</c:v>
                </c:pt>
                <c:pt idx="178">
                  <c:v>-0.29401007548713909</c:v>
                </c:pt>
                <c:pt idx="179">
                  <c:v>-0.29013916944435997</c:v>
                </c:pt>
                <c:pt idx="180">
                  <c:v>-0.28631295072700613</c:v>
                </c:pt>
                <c:pt idx="181">
                  <c:v>-0.28253108597889076</c:v>
                </c:pt>
                <c:pt idx="182">
                  <c:v>-0.27879323813202955</c:v>
                </c:pt>
                <c:pt idx="183">
                  <c:v>-0.27509906669217193</c:v>
                </c:pt>
                <c:pt idx="184">
                  <c:v>-0.27144822801393226</c:v>
                </c:pt>
                <c:pt idx="185">
                  <c:v>-0.26784037556583801</c:v>
                </c:pt>
                <c:pt idx="186">
                  <c:v>-0.26427516018560576</c:v>
                </c:pt>
                <c:pt idx="187">
                  <c:v>-0.26075223032594497</c:v>
                </c:pt>
                <c:pt idx="188">
                  <c:v>-0.25727123229118204</c:v>
                </c:pt>
                <c:pt idx="189">
                  <c:v>-0.25383181046498793</c:v>
                </c:pt>
                <c:pt idx="190">
                  <c:v>-0.25043360752948601</c:v>
                </c:pt>
                <c:pt idx="191">
                  <c:v>-0.24707626467600705</c:v>
                </c:pt>
                <c:pt idx="192">
                  <c:v>-0.24375942180775156</c:v>
                </c:pt>
                <c:pt idx="193">
                  <c:v>-0.24048271773461286</c:v>
                </c:pt>
                <c:pt idx="194">
                  <c:v>-0.23724579036040527</c:v>
                </c:pt>
                <c:pt idx="195">
                  <c:v>-0.23404827686273674</c:v>
                </c:pt>
                <c:pt idx="196">
                  <c:v>-0.23088981386575666</c:v>
                </c:pt>
                <c:pt idx="197">
                  <c:v>-0.22777003760600406</c:v>
                </c:pt>
                <c:pt idx="198">
                  <c:v>-0.22468858409157433</c:v>
                </c:pt>
                <c:pt idx="199">
                  <c:v>-0.22164508925481669</c:v>
                </c:pt>
                <c:pt idx="200">
                  <c:v>-0.21863918909876803</c:v>
                </c:pt>
                <c:pt idx="201">
                  <c:v>-0.21567051983752294</c:v>
                </c:pt>
                <c:pt idx="202">
                  <c:v>-0.21273871803073469</c:v>
                </c:pt>
                <c:pt idx="203">
                  <c:v>-0.20984342071243442</c:v>
                </c:pt>
                <c:pt idx="204">
                  <c:v>-0.20698426551435267</c:v>
                </c:pt>
                <c:pt idx="205">
                  <c:v>-0.20416089078392036</c:v>
                </c:pt>
                <c:pt idx="206">
                  <c:v>-0.20137293569712134</c:v>
                </c:pt>
                <c:pt idx="207">
                  <c:v>-0.19862004036636466</c:v>
                </c:pt>
                <c:pt idx="208">
                  <c:v>-0.19590184594353841</c:v>
                </c:pt>
                <c:pt idx="209">
                  <c:v>-0.19321799471840284</c:v>
                </c:pt>
                <c:pt idx="210">
                  <c:v>-0.19056813021247707</c:v>
                </c:pt>
                <c:pt idx="211">
                  <c:v>-0.18795189726856509</c:v>
                </c:pt>
                <c:pt idx="212">
                  <c:v>-0.18536894213606939</c:v>
                </c:pt>
                <c:pt idx="213">
                  <c:v>-0.18281891255222829</c:v>
                </c:pt>
                <c:pt idx="214">
                  <c:v>-0.18030145781941478</c:v>
                </c:pt>
                <c:pt idx="215">
                  <c:v>-0.17781622887862883</c:v>
                </c:pt>
                <c:pt idx="216">
                  <c:v>-0.17536287837930981</c:v>
                </c:pt>
                <c:pt idx="217">
                  <c:v>-0.17294106074559393</c:v>
                </c:pt>
                <c:pt idx="218">
                  <c:v>-0.17055043223913705</c:v>
                </c:pt>
                <c:pt idx="219">
                  <c:v>-0.16819065101861957</c:v>
                </c:pt>
                <c:pt idx="220">
                  <c:v>-0.1658613771960461</c:v>
                </c:pt>
                <c:pt idx="221">
                  <c:v>-0.16356227288995101</c:v>
                </c:pt>
                <c:pt idx="222">
                  <c:v>-0.16129300227561522</c:v>
                </c:pt>
                <c:pt idx="223">
                  <c:v>-0.15905323163239882</c:v>
                </c:pt>
                <c:pt idx="224">
                  <c:v>-0.15684262938828836</c:v>
                </c:pt>
                <c:pt idx="225">
                  <c:v>-0.1546608661617577</c:v>
                </c:pt>
                <c:pt idx="226">
                  <c:v>-0.15250761480103553</c:v>
                </c:pt>
                <c:pt idx="227">
                  <c:v>-0.15038255042087173</c:v>
                </c:pt>
                <c:pt idx="228">
                  <c:v>-0.14828535043689045</c:v>
                </c:pt>
                <c:pt idx="229">
                  <c:v>-0.1462156945976171</c:v>
                </c:pt>
                <c:pt idx="230">
                  <c:v>-0.14417326501426178</c:v>
                </c:pt>
                <c:pt idx="231">
                  <c:v>-0.1421577461883399</c:v>
                </c:pt>
                <c:pt idx="232">
                  <c:v>-0.1401688250372089</c:v>
                </c:pt>
                <c:pt idx="233">
                  <c:v>-0.13820619091759662</c:v>
                </c:pt>
                <c:pt idx="234">
                  <c:v>-0.13626953564719538</c:v>
                </c:pt>
                <c:pt idx="235">
                  <c:v>-0.13435855352439244</c:v>
                </c:pt>
                <c:pt idx="236">
                  <c:v>-0.13247294134620644</c:v>
                </c:pt>
                <c:pt idx="237">
                  <c:v>-0.13061239842449707</c:v>
                </c:pt>
                <c:pt idx="238">
                  <c:v>-0.12877662660051234</c:v>
                </c:pt>
                <c:pt idx="239">
                  <c:v>-0.12696533025783655</c:v>
                </c:pt>
                <c:pt idx="240">
                  <c:v>-0.12517821633380047</c:v>
                </c:pt>
                <c:pt idx="241">
                  <c:v>-0.12341499432941164</c:v>
                </c:pt>
                <c:pt idx="242">
                  <c:v>-0.12167537631786328</c:v>
                </c:pt>
                <c:pt idx="243">
                  <c:v>-0.11995907695167628</c:v>
                </c:pt>
                <c:pt idx="244">
                  <c:v>-0.11826581346852821</c:v>
                </c:pt>
                <c:pt idx="245">
                  <c:v>-0.11659530569582156</c:v>
                </c:pt>
                <c:pt idx="246">
                  <c:v>-0.11494727605404118</c:v>
                </c:pt>
                <c:pt idx="247">
                  <c:v>-0.11332144955894992</c:v>
                </c:pt>
                <c:pt idx="248">
                  <c:v>-0.11171755382266949</c:v>
                </c:pt>
                <c:pt idx="249">
                  <c:v>-0.11013531905369205</c:v>
                </c:pt>
                <c:pt idx="250">
                  <c:v>-0.1085744780558673</c:v>
                </c:pt>
                <c:pt idx="251">
                  <c:v>-0.10703476622640735</c:v>
                </c:pt>
                <c:pt idx="252">
                  <c:v>-0.10551592155295061</c:v>
                </c:pt>
                <c:pt idx="253">
                  <c:v>-0.10401768460972578</c:v>
                </c:pt>
                <c:pt idx="254">
                  <c:v>-0.10253979855285324</c:v>
                </c:pt>
                <c:pt idx="255">
                  <c:v>-0.10108200911482289</c:v>
                </c:pt>
                <c:pt idx="256">
                  <c:v>-9.964406459818323E-2</c:v>
                </c:pt>
                <c:pt idx="257">
                  <c:v>-9.822571586847853E-2</c:v>
                </c:pt>
                <c:pt idx="258">
                  <c:v>-9.6826716346465808E-2</c:v>
                </c:pt>
                <c:pt idx="259">
                  <c:v>-9.5446821999646339E-2</c:v>
                </c:pt>
                <c:pt idx="260">
                  <c:v>-9.4085791333145874E-2</c:v>
                </c:pt>
                <c:pt idx="261">
                  <c:v>-9.274338537996149E-2</c:v>
                </c:pt>
                <c:pt idx="262">
                  <c:v>-9.141936769062789E-2</c:v>
                </c:pt>
                <c:pt idx="263">
                  <c:v>-9.0113504322307969E-2</c:v>
                </c:pt>
                <c:pt idx="264">
                  <c:v>-8.8825563827352821E-2</c:v>
                </c:pt>
                <c:pt idx="265">
                  <c:v>-8.7555317241341926E-2</c:v>
                </c:pt>
                <c:pt idx="266">
                  <c:v>-8.6302538070649928E-2</c:v>
                </c:pt>
                <c:pt idx="267">
                  <c:v>-8.5067002279544557E-2</c:v>
                </c:pt>
                <c:pt idx="268">
                  <c:v>-8.3848488276855093E-2</c:v>
                </c:pt>
                <c:pt idx="269">
                  <c:v>-8.2646776902219832E-2</c:v>
                </c:pt>
                <c:pt idx="270">
                  <c:v>-8.146165141195473E-2</c:v>
                </c:pt>
                <c:pt idx="271">
                  <c:v>-8.0292897464545168E-2</c:v>
                </c:pt>
                <c:pt idx="272">
                  <c:v>-7.9140303105796728E-2</c:v>
                </c:pt>
                <c:pt idx="273">
                  <c:v>-7.800365875365084E-2</c:v>
                </c:pt>
                <c:pt idx="274">
                  <c:v>-7.6882757182703612E-2</c:v>
                </c:pt>
                <c:pt idx="275">
                  <c:v>-7.5777393508427937E-2</c:v>
                </c:pt>
                <c:pt idx="276">
                  <c:v>-7.4687365171131059E-2</c:v>
                </c:pt>
                <c:pt idx="277">
                  <c:v>-7.3612471919651687E-2</c:v>
                </c:pt>
                <c:pt idx="278">
                  <c:v>-7.2552515794831476E-2</c:v>
                </c:pt>
                <c:pt idx="279">
                  <c:v>-7.1507301112758492E-2</c:v>
                </c:pt>
                <c:pt idx="280">
                  <c:v>-7.0476634447813657E-2</c:v>
                </c:pt>
                <c:pt idx="281">
                  <c:v>-6.9460324615519667E-2</c:v>
                </c:pt>
                <c:pt idx="282">
                  <c:v>-6.8458182655226393E-2</c:v>
                </c:pt>
                <c:pt idx="283">
                  <c:v>-6.747002181263069E-2</c:v>
                </c:pt>
                <c:pt idx="284">
                  <c:v>-6.6495657522147936E-2</c:v>
                </c:pt>
                <c:pt idx="285">
                  <c:v>-6.5534907389155572E-2</c:v>
                </c:pt>
                <c:pt idx="286">
                  <c:v>-6.4587591172110007E-2</c:v>
                </c:pt>
                <c:pt idx="287">
                  <c:v>-6.3653530764562885E-2</c:v>
                </c:pt>
                <c:pt idx="288">
                  <c:v>-6.273255017707044E-2</c:v>
                </c:pt>
                <c:pt idx="289">
                  <c:v>-6.1824475519024806E-2</c:v>
                </c:pt>
                <c:pt idx="290">
                  <c:v>-6.0929134980404663E-2</c:v>
                </c:pt>
                <c:pt idx="291">
                  <c:v>-6.0046358813467857E-2</c:v>
                </c:pt>
                <c:pt idx="292">
                  <c:v>-5.91759793143809E-2</c:v>
                </c:pt>
                <c:pt idx="293">
                  <c:v>-5.8317830804809595E-2</c:v>
                </c:pt>
                <c:pt idx="294">
                  <c:v>-5.7471749613468917E-2</c:v>
                </c:pt>
                <c:pt idx="295">
                  <c:v>-5.663757405765163E-2</c:v>
                </c:pt>
                <c:pt idx="296">
                  <c:v>-5.5815144424730366E-2</c:v>
                </c:pt>
                <c:pt idx="297">
                  <c:v>-5.5004302953654792E-2</c:v>
                </c:pt>
                <c:pt idx="298">
                  <c:v>-5.4204893816441585E-2</c:v>
                </c:pt>
                <c:pt idx="299">
                  <c:v>-5.3416763099674532E-2</c:v>
                </c:pt>
                <c:pt idx="300">
                  <c:v>-5.2639758786008822E-2</c:v>
                </c:pt>
                <c:pt idx="301">
                  <c:v>-5.1873730735699543E-2</c:v>
                </c:pt>
                <c:pt idx="302">
                  <c:v>-5.1118530668150849E-2</c:v>
                </c:pt>
                <c:pt idx="303">
                  <c:v>-5.0374012143502234E-2</c:v>
                </c:pt>
                <c:pt idx="304">
                  <c:v>-4.9640030544244387E-2</c:v>
                </c:pt>
                <c:pt idx="305">
                  <c:v>-4.8916443056884036E-2</c:v>
                </c:pt>
                <c:pt idx="306">
                  <c:v>-4.8203108653652786E-2</c:v>
                </c:pt>
                <c:pt idx="307">
                  <c:v>-4.7499888074275312E-2</c:v>
                </c:pt>
                <c:pt idx="308">
                  <c:v>-4.6806643807789018E-2</c:v>
                </c:pt>
                <c:pt idx="309">
                  <c:v>-4.6123240074432172E-2</c:v>
                </c:pt>
                <c:pt idx="310">
                  <c:v>-4.5449542807598317E-2</c:v>
                </c:pt>
                <c:pt idx="311">
                  <c:v>-4.4785419635862564E-2</c:v>
                </c:pt>
                <c:pt idx="312">
                  <c:v>-4.4130739865084902E-2</c:v>
                </c:pt>
                <c:pt idx="313">
                  <c:v>-4.3485374460593119E-2</c:v>
                </c:pt>
                <c:pt idx="314">
                  <c:v>-4.2849196029450073E-2</c:v>
                </c:pt>
                <c:pt idx="315">
                  <c:v>-4.2222078802808351E-2</c:v>
                </c:pt>
                <c:pt idx="316">
                  <c:v>-4.1603898618355534E-2</c:v>
                </c:pt>
                <c:pt idx="317">
                  <c:v>-4.0994532902853827E-2</c:v>
                </c:pt>
                <c:pt idx="318">
                  <c:v>-4.039386065477623E-2</c:v>
                </c:pt>
                <c:pt idx="319">
                  <c:v>-3.9801762427042996E-2</c:v>
                </c:pt>
                <c:pt idx="320">
                  <c:v>-3.9218120309860133E-2</c:v>
                </c:pt>
                <c:pt idx="321">
                  <c:v>-3.8642817913663419E-2</c:v>
                </c:pt>
                <c:pt idx="322">
                  <c:v>-3.8075740352169346E-2</c:v>
                </c:pt>
                <c:pt idx="323">
                  <c:v>-3.7516774225536197E-2</c:v>
                </c:pt>
                <c:pt idx="324">
                  <c:v>-3.6965807603636408E-2</c:v>
                </c:pt>
                <c:pt idx="325">
                  <c:v>-3.6422730009443141E-2</c:v>
                </c:pt>
                <c:pt idx="326">
                  <c:v>-3.5887432402531984E-2</c:v>
                </c:pt>
                <c:pt idx="327">
                  <c:v>-3.5359807162700249E-2</c:v>
                </c:pt>
                <c:pt idx="328">
                  <c:v>-3.4839748073705053E-2</c:v>
                </c:pt>
                <c:pt idx="329">
                  <c:v>-3.4327150307121808E-2</c:v>
                </c:pt>
                <c:pt idx="330">
                  <c:v>-3.3821910406324381E-2</c:v>
                </c:pt>
                <c:pt idx="331">
                  <c:v>-3.3323926270588548E-2</c:v>
                </c:pt>
                <c:pt idx="332">
                  <c:v>-3.283309713931927E-2</c:v>
                </c:pt>
                <c:pt idx="333">
                  <c:v>-3.2349323576403702E-2</c:v>
                </c:pt>
                <c:pt idx="334">
                  <c:v>-3.1872507454690002E-2</c:v>
                </c:pt>
                <c:pt idx="335">
                  <c:v>-3.1402551940593736E-2</c:v>
                </c:pt>
                <c:pt idx="336">
                  <c:v>-3.0939361478831813E-2</c:v>
                </c:pt>
                <c:pt idx="337">
                  <c:v>-3.0482841777285521E-2</c:v>
                </c:pt>
                <c:pt idx="338">
                  <c:v>-3.0032899791992421E-2</c:v>
                </c:pt>
                <c:pt idx="339">
                  <c:v>-2.9589443712268435E-2</c:v>
                </c:pt>
                <c:pt idx="340">
                  <c:v>-2.9152382945960214E-2</c:v>
                </c:pt>
                <c:pt idx="341">
                  <c:v>-2.8721628104828052E-2</c:v>
                </c:pt>
                <c:pt idx="342">
                  <c:v>-2.8297090990060236E-2</c:v>
                </c:pt>
                <c:pt idx="343">
                  <c:v>-2.7878684577918429E-2</c:v>
                </c:pt>
                <c:pt idx="344">
                  <c:v>-2.7466323005514947E-2</c:v>
                </c:pt>
                <c:pt idx="345">
                  <c:v>-2.7059921556721465E-2</c:v>
                </c:pt>
                <c:pt idx="346">
                  <c:v>-2.6659396648209877E-2</c:v>
                </c:pt>
                <c:pt idx="347">
                  <c:v>-2.6264665815624696E-2</c:v>
                </c:pt>
                <c:pt idx="348">
                  <c:v>-2.5875647699887601E-2</c:v>
                </c:pt>
                <c:pt idx="349">
                  <c:v>-2.5492262033633483E-2</c:v>
                </c:pt>
                <c:pt idx="350">
                  <c:v>-2.511442962777842E-2</c:v>
                </c:pt>
                <c:pt idx="351">
                  <c:v>-2.4742072358218875E-2</c:v>
                </c:pt>
                <c:pt idx="352">
                  <c:v>-2.4375113152662473E-2</c:v>
                </c:pt>
                <c:pt idx="353">
                  <c:v>-2.4013475977589457E-2</c:v>
                </c:pt>
                <c:pt idx="354">
                  <c:v>-2.3657085825345238E-2</c:v>
                </c:pt>
                <c:pt idx="355">
                  <c:v>-2.3305868701363041E-2</c:v>
                </c:pt>
                <c:pt idx="356">
                  <c:v>-2.2959751611516799E-2</c:v>
                </c:pt>
                <c:pt idx="357">
                  <c:v>-2.2618662549603451E-2</c:v>
                </c:pt>
                <c:pt idx="358">
                  <c:v>-2.2282530484954641E-2</c:v>
                </c:pt>
                <c:pt idx="359">
                  <c:v>-2.1951285350176878E-2</c:v>
                </c:pt>
                <c:pt idx="360">
                  <c:v>-2.1624858029020075E-2</c:v>
                </c:pt>
                <c:pt idx="361">
                  <c:v>-2.1303180344373587E-2</c:v>
                </c:pt>
                <c:pt idx="362">
                  <c:v>-2.098618504638948E-2</c:v>
                </c:pt>
                <c:pt idx="363">
                  <c:v>-2.067380580073213E-2</c:v>
                </c:pt>
                <c:pt idx="364">
                  <c:v>-2.0365977176953789E-2</c:v>
                </c:pt>
                <c:pt idx="365">
                  <c:v>-2.0062634636995435E-2</c:v>
                </c:pt>
                <c:pt idx="366">
                  <c:v>-1.9763714523812009E-2</c:v>
                </c:pt>
                <c:pt idx="367">
                  <c:v>-1.9469154050121763E-2</c:v>
                </c:pt>
                <c:pt idx="368">
                  <c:v>-1.9178891287278524E-2</c:v>
                </c:pt>
                <c:pt idx="369">
                  <c:v>-1.8892865154266657E-2</c:v>
                </c:pt>
                <c:pt idx="370">
                  <c:v>-1.8611015406817519E-2</c:v>
                </c:pt>
                <c:pt idx="371">
                  <c:v>-1.8333282626647011E-2</c:v>
                </c:pt>
                <c:pt idx="372">
                  <c:v>-1.8059608210813143E-2</c:v>
                </c:pt>
                <c:pt idx="373">
                  <c:v>-1.7789934361193131E-2</c:v>
                </c:pt>
                <c:pt idx="374">
                  <c:v>-1.7524204074078859E-2</c:v>
                </c:pt>
                <c:pt idx="375">
                  <c:v>-1.7262361129890304E-2</c:v>
                </c:pt>
                <c:pt idx="376">
                  <c:v>-1.7004350083005614E-2</c:v>
                </c:pt>
                <c:pt idx="377">
                  <c:v>-1.6750116251707522E-2</c:v>
                </c:pt>
                <c:pt idx="378">
                  <c:v>-1.6499605708244668E-2</c:v>
                </c:pt>
                <c:pt idx="379">
                  <c:v>-1.6252765269007558E-2</c:v>
                </c:pt>
                <c:pt idx="380">
                  <c:v>-1.6009542484817722E-2</c:v>
                </c:pt>
                <c:pt idx="381">
                  <c:v>-1.5769885631329649E-2</c:v>
                </c:pt>
                <c:pt idx="382">
                  <c:v>-1.5533743699544264E-2</c:v>
                </c:pt>
                <c:pt idx="383">
                  <c:v>-1.5301066386433351E-2</c:v>
                </c:pt>
                <c:pt idx="384">
                  <c:v>-1.5071804085673679E-2</c:v>
                </c:pt>
                <c:pt idx="385">
                  <c:v>-1.4845907878490276E-2</c:v>
                </c:pt>
                <c:pt idx="386">
                  <c:v>-1.4623329524607622E-2</c:v>
                </c:pt>
                <c:pt idx="387">
                  <c:v>-1.4404021453308114E-2</c:v>
                </c:pt>
                <c:pt idx="388">
                  <c:v>-1.4187936754596607E-2</c:v>
                </c:pt>
                <c:pt idx="389">
                  <c:v>-1.3975029170470346E-2</c:v>
                </c:pt>
                <c:pt idx="390">
                  <c:v>-1.3765253086293242E-2</c:v>
                </c:pt>
                <c:pt idx="391">
                  <c:v>-1.3558563522273489E-2</c:v>
                </c:pt>
                <c:pt idx="392">
                  <c:v>-1.3354916125043801E-2</c:v>
                </c:pt>
                <c:pt idx="393">
                  <c:v>-1.3154267159343045E-2</c:v>
                </c:pt>
                <c:pt idx="394">
                  <c:v>-1.2956573499798646E-2</c:v>
                </c:pt>
                <c:pt idx="395">
                  <c:v>-1.2761792622808518E-2</c:v>
                </c:pt>
                <c:pt idx="396">
                  <c:v>-1.2569882598521856E-2</c:v>
                </c:pt>
                <c:pt idx="397">
                  <c:v>-1.238080208291761E-2</c:v>
                </c:pt>
                <c:pt idx="398">
                  <c:v>-1.2194510309979915E-2</c:v>
                </c:pt>
                <c:pt idx="399">
                  <c:v>-1.2010967083969364E-2</c:v>
                </c:pt>
                <c:pt idx="400">
                  <c:v>-1.1830132771789315E-2</c:v>
                </c:pt>
                <c:pt idx="401">
                  <c:v>-1.1651968295446184E-2</c:v>
                </c:pt>
                <c:pt idx="402">
                  <c:v>-1.1476435124602946E-2</c:v>
                </c:pt>
                <c:pt idx="403">
                  <c:v>-1.1303495269224705E-2</c:v>
                </c:pt>
                <c:pt idx="404">
                  <c:v>-1.1133111272315624E-2</c:v>
                </c:pt>
                <c:pt idx="405">
                  <c:v>-1.096524620274608E-2</c:v>
                </c:pt>
                <c:pt idx="406">
                  <c:v>-1.0799863648169315E-2</c:v>
                </c:pt>
                <c:pt idx="407">
                  <c:v>-1.0636927708026498E-2</c:v>
                </c:pt>
                <c:pt idx="408">
                  <c:v>-1.0476402986639407E-2</c:v>
                </c:pt>
                <c:pt idx="409">
                  <c:v>-1.0318254586389708E-2</c:v>
                </c:pt>
                <c:pt idx="410">
                  <c:v>-1.016244810098405E-2</c:v>
                </c:pt>
                <c:pt idx="411">
                  <c:v>-1.0008949608803904E-2</c:v>
                </c:pt>
                <c:pt idx="412">
                  <c:v>-9.8577256663394449E-3</c:v>
                </c:pt>
                <c:pt idx="413">
                  <c:v>-9.7087433017063653E-3</c:v>
                </c:pt>
                <c:pt idx="414">
                  <c:v>-9.5619700082449112E-3</c:v>
                </c:pt>
                <c:pt idx="415">
                  <c:v>-9.4173737382001761E-3</c:v>
                </c:pt>
                <c:pt idx="416">
                  <c:v>-9.274922896482702E-3</c:v>
                </c:pt>
                <c:pt idx="417">
                  <c:v>-9.1345863345086761E-3</c:v>
                </c:pt>
                <c:pt idx="418">
                  <c:v>-8.9963333441186594E-3</c:v>
                </c:pt>
                <c:pt idx="419">
                  <c:v>-8.8601336515741636E-3</c:v>
                </c:pt>
                <c:pt idx="420">
                  <c:v>-8.725957411631043E-3</c:v>
                </c:pt>
                <c:pt idx="421">
                  <c:v>-8.5937752016890055E-3</c:v>
                </c:pt>
                <c:pt idx="422">
                  <c:v>-8.4635580160162208E-3</c:v>
                </c:pt>
                <c:pt idx="423">
                  <c:v>-8.3352772600483981E-3</c:v>
                </c:pt>
                <c:pt idx="424">
                  <c:v>-8.2089047447612331E-3</c:v>
                </c:pt>
                <c:pt idx="425">
                  <c:v>-8.0844126811156578E-3</c:v>
                </c:pt>
                <c:pt idx="426">
                  <c:v>-7.9617736745748128E-3</c:v>
                </c:pt>
                <c:pt idx="427">
                  <c:v>-7.8409607196921732E-3</c:v>
                </c:pt>
                <c:pt idx="428">
                  <c:v>-7.7219471947697583E-3</c:v>
                </c:pt>
                <c:pt idx="429">
                  <c:v>-7.6047068565858614E-3</c:v>
                </c:pt>
                <c:pt idx="430">
                  <c:v>-7.4892138351912701E-3</c:v>
                </c:pt>
                <c:pt idx="431">
                  <c:v>-7.3754426287733947E-3</c:v>
                </c:pt>
                <c:pt idx="432">
                  <c:v>-7.2633680985873085E-3</c:v>
                </c:pt>
                <c:pt idx="433">
                  <c:v>-7.1529654639531258E-3</c:v>
                </c:pt>
                <c:pt idx="434">
                  <c:v>-7.0442102973187273E-3</c:v>
                </c:pt>
                <c:pt idx="435">
                  <c:v>-6.9370785193872651E-3</c:v>
                </c:pt>
                <c:pt idx="436">
                  <c:v>-6.8315463943085146E-3</c:v>
                </c:pt>
                <c:pt idx="437">
                  <c:v>-6.7275905249334494E-3</c:v>
                </c:pt>
                <c:pt idx="438">
                  <c:v>-6.625187848131181E-3</c:v>
                </c:pt>
                <c:pt idx="439">
                  <c:v>-6.5243156301675936E-3</c:v>
                </c:pt>
                <c:pt idx="440">
                  <c:v>-6.4249514621449308E-3</c:v>
                </c:pt>
                <c:pt idx="441">
                  <c:v>-6.3270732555015304E-3</c:v>
                </c:pt>
                <c:pt idx="442">
                  <c:v>-6.2306592375711021E-3</c:v>
                </c:pt>
                <c:pt idx="443">
                  <c:v>-6.1356879472007049E-3</c:v>
                </c:pt>
                <c:pt idx="444">
                  <c:v>-6.042138230426838E-3</c:v>
                </c:pt>
                <c:pt idx="445">
                  <c:v>-5.9499892362088174E-3</c:v>
                </c:pt>
                <c:pt idx="446">
                  <c:v>-5.8592204122188659E-3</c:v>
                </c:pt>
                <c:pt idx="447">
                  <c:v>-5.7698115006881018E-3</c:v>
                </c:pt>
                <c:pt idx="448">
                  <c:v>-5.6817425343078567E-3</c:v>
                </c:pt>
                <c:pt idx="449">
                  <c:v>-5.5949938321855578E-3</c:v>
                </c:pt>
                <c:pt idx="450">
                  <c:v>-5.5095459958545588E-3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6F-4167-BC78-27FC78A402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TB-SMA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fit_5NN_BCC!$H$18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fit_5NN_BCC!$G$19:$G$469</c:f>
              <c:numCache>
                <c:formatCode>General</c:formatCode>
                <c:ptCount val="451"/>
                <c:pt idx="0">
                  <c:v>1.8679457629785796</c:v>
                </c:pt>
                <c:pt idx="1">
                  <c:v>1.879992108872266</c:v>
                </c:pt>
                <c:pt idx="2">
                  <c:v>1.8920384547659523</c:v>
                </c:pt>
                <c:pt idx="3">
                  <c:v>1.9040848006596387</c:v>
                </c:pt>
                <c:pt idx="4">
                  <c:v>1.9161311465533251</c:v>
                </c:pt>
                <c:pt idx="5">
                  <c:v>1.9281774924470112</c:v>
                </c:pt>
                <c:pt idx="6">
                  <c:v>1.9402238383406976</c:v>
                </c:pt>
                <c:pt idx="7">
                  <c:v>1.9522701842343839</c:v>
                </c:pt>
                <c:pt idx="8">
                  <c:v>1.9643165301280703</c:v>
                </c:pt>
                <c:pt idx="9">
                  <c:v>1.9763628760217564</c:v>
                </c:pt>
                <c:pt idx="10">
                  <c:v>1.9884092219154428</c:v>
                </c:pt>
                <c:pt idx="11">
                  <c:v>2.0004555678091291</c:v>
                </c:pt>
                <c:pt idx="12">
                  <c:v>2.0125019137028155</c:v>
                </c:pt>
                <c:pt idx="13">
                  <c:v>2.0245482595965019</c:v>
                </c:pt>
                <c:pt idx="14">
                  <c:v>2.0365946054901882</c:v>
                </c:pt>
                <c:pt idx="15">
                  <c:v>2.0486409513838741</c:v>
                </c:pt>
                <c:pt idx="16">
                  <c:v>2.0606872972775605</c:v>
                </c:pt>
                <c:pt idx="17">
                  <c:v>2.0727336431712469</c:v>
                </c:pt>
                <c:pt idx="18">
                  <c:v>2.0847799890649328</c:v>
                </c:pt>
                <c:pt idx="19">
                  <c:v>2.0968263349586191</c:v>
                </c:pt>
                <c:pt idx="20">
                  <c:v>2.1088726808523055</c:v>
                </c:pt>
                <c:pt idx="21">
                  <c:v>2.1209190267459919</c:v>
                </c:pt>
                <c:pt idx="22">
                  <c:v>2.1329653726396782</c:v>
                </c:pt>
                <c:pt idx="23">
                  <c:v>2.1450117185333646</c:v>
                </c:pt>
                <c:pt idx="24">
                  <c:v>2.1570580644270509</c:v>
                </c:pt>
                <c:pt idx="25">
                  <c:v>2.1691044103207373</c:v>
                </c:pt>
                <c:pt idx="26">
                  <c:v>2.1811507562144237</c:v>
                </c:pt>
                <c:pt idx="27">
                  <c:v>2.19319710210811</c:v>
                </c:pt>
                <c:pt idx="28">
                  <c:v>2.2052434480017959</c:v>
                </c:pt>
                <c:pt idx="29">
                  <c:v>2.2172897938954832</c:v>
                </c:pt>
                <c:pt idx="30">
                  <c:v>2.2293361397891691</c:v>
                </c:pt>
                <c:pt idx="31">
                  <c:v>2.2413824856828555</c:v>
                </c:pt>
                <c:pt idx="32">
                  <c:v>2.2534288315765418</c:v>
                </c:pt>
                <c:pt idx="33">
                  <c:v>2.2654751774702282</c:v>
                </c:pt>
                <c:pt idx="34">
                  <c:v>2.2775215233639146</c:v>
                </c:pt>
                <c:pt idx="35">
                  <c:v>2.2895678692576005</c:v>
                </c:pt>
                <c:pt idx="36">
                  <c:v>2.3016142151512868</c:v>
                </c:pt>
                <c:pt idx="37">
                  <c:v>2.3136605610449732</c:v>
                </c:pt>
                <c:pt idx="38">
                  <c:v>2.3257069069386596</c:v>
                </c:pt>
                <c:pt idx="39">
                  <c:v>2.3377532528323459</c:v>
                </c:pt>
                <c:pt idx="40">
                  <c:v>2.3497995987260323</c:v>
                </c:pt>
                <c:pt idx="41">
                  <c:v>2.3618459446197186</c:v>
                </c:pt>
                <c:pt idx="42">
                  <c:v>2.373892290513405</c:v>
                </c:pt>
                <c:pt idx="43">
                  <c:v>2.3859386364070914</c:v>
                </c:pt>
                <c:pt idx="44">
                  <c:v>2.3979849823007773</c:v>
                </c:pt>
                <c:pt idx="45">
                  <c:v>2.4100313281944636</c:v>
                </c:pt>
                <c:pt idx="46">
                  <c:v>2.42207767408815</c:v>
                </c:pt>
                <c:pt idx="47">
                  <c:v>2.4341240199818364</c:v>
                </c:pt>
                <c:pt idx="48">
                  <c:v>2.4461703658755227</c:v>
                </c:pt>
                <c:pt idx="49">
                  <c:v>2.4582167117692086</c:v>
                </c:pt>
                <c:pt idx="50">
                  <c:v>2.4702630576628946</c:v>
                </c:pt>
                <c:pt idx="51">
                  <c:v>2.4823094035565809</c:v>
                </c:pt>
                <c:pt idx="52">
                  <c:v>2.4943557494502673</c:v>
                </c:pt>
                <c:pt idx="53">
                  <c:v>2.5064020953439536</c:v>
                </c:pt>
                <c:pt idx="54">
                  <c:v>2.51844844123764</c:v>
                </c:pt>
                <c:pt idx="55">
                  <c:v>2.5304947871313259</c:v>
                </c:pt>
                <c:pt idx="56">
                  <c:v>2.5425411330250123</c:v>
                </c:pt>
                <c:pt idx="57">
                  <c:v>2.5545874789186986</c:v>
                </c:pt>
                <c:pt idx="58">
                  <c:v>2.566633824812385</c:v>
                </c:pt>
                <c:pt idx="59">
                  <c:v>2.5786801707060714</c:v>
                </c:pt>
                <c:pt idx="60">
                  <c:v>2.5907265165997577</c:v>
                </c:pt>
                <c:pt idx="61">
                  <c:v>2.6027728624934441</c:v>
                </c:pt>
                <c:pt idx="62">
                  <c:v>2.6148192083871304</c:v>
                </c:pt>
                <c:pt idx="63">
                  <c:v>2.6268655542808164</c:v>
                </c:pt>
                <c:pt idx="64">
                  <c:v>2.6389119001745027</c:v>
                </c:pt>
                <c:pt idx="65">
                  <c:v>2.6509582460681886</c:v>
                </c:pt>
                <c:pt idx="66">
                  <c:v>2.663004591961875</c:v>
                </c:pt>
                <c:pt idx="67">
                  <c:v>2.6750509378555614</c:v>
                </c:pt>
                <c:pt idx="68">
                  <c:v>2.6870972837492477</c:v>
                </c:pt>
                <c:pt idx="69">
                  <c:v>2.6991436296429341</c:v>
                </c:pt>
                <c:pt idx="70">
                  <c:v>2.7111899755366204</c:v>
                </c:pt>
                <c:pt idx="71">
                  <c:v>2.7232363214303068</c:v>
                </c:pt>
                <c:pt idx="72">
                  <c:v>2.7352826673239932</c:v>
                </c:pt>
                <c:pt idx="73">
                  <c:v>2.7473290132176795</c:v>
                </c:pt>
                <c:pt idx="74">
                  <c:v>2.7593753591113659</c:v>
                </c:pt>
                <c:pt idx="75">
                  <c:v>2.7714217050050518</c:v>
                </c:pt>
                <c:pt idx="76">
                  <c:v>2.7834680508987382</c:v>
                </c:pt>
                <c:pt idx="77">
                  <c:v>2.7955143967924245</c:v>
                </c:pt>
                <c:pt idx="78">
                  <c:v>2.8075607426861109</c:v>
                </c:pt>
                <c:pt idx="79">
                  <c:v>2.8196070885797972</c:v>
                </c:pt>
                <c:pt idx="80">
                  <c:v>2.8316534344734836</c:v>
                </c:pt>
                <c:pt idx="81">
                  <c:v>2.84369978036717</c:v>
                </c:pt>
                <c:pt idx="82">
                  <c:v>2.8557461262608563</c:v>
                </c:pt>
                <c:pt idx="83">
                  <c:v>2.8677924721545427</c:v>
                </c:pt>
                <c:pt idx="84">
                  <c:v>2.8798388180482282</c:v>
                </c:pt>
                <c:pt idx="85">
                  <c:v>2.8918851639419145</c:v>
                </c:pt>
                <c:pt idx="86">
                  <c:v>2.9039315098356009</c:v>
                </c:pt>
                <c:pt idx="87">
                  <c:v>2.9159778557292872</c:v>
                </c:pt>
                <c:pt idx="88">
                  <c:v>2.9280242016229736</c:v>
                </c:pt>
                <c:pt idx="89">
                  <c:v>2.94007054751666</c:v>
                </c:pt>
                <c:pt idx="90">
                  <c:v>2.9521168934103463</c:v>
                </c:pt>
                <c:pt idx="91">
                  <c:v>2.9641632393040327</c:v>
                </c:pt>
                <c:pt idx="92">
                  <c:v>2.9762095851977191</c:v>
                </c:pt>
                <c:pt idx="93">
                  <c:v>2.988255931091405</c:v>
                </c:pt>
                <c:pt idx="94">
                  <c:v>3.0003022769850918</c:v>
                </c:pt>
                <c:pt idx="95">
                  <c:v>3.0123486228787777</c:v>
                </c:pt>
                <c:pt idx="96">
                  <c:v>3.0243949687724641</c:v>
                </c:pt>
                <c:pt idx="97">
                  <c:v>3.0364413146661504</c:v>
                </c:pt>
                <c:pt idx="98">
                  <c:v>3.0484876605598368</c:v>
                </c:pt>
                <c:pt idx="99">
                  <c:v>3.0605340064535231</c:v>
                </c:pt>
                <c:pt idx="100">
                  <c:v>3.0725803523472095</c:v>
                </c:pt>
                <c:pt idx="101">
                  <c:v>3.0846266982408959</c:v>
                </c:pt>
                <c:pt idx="102">
                  <c:v>3.0966730441345822</c:v>
                </c:pt>
                <c:pt idx="103">
                  <c:v>3.1087193900282686</c:v>
                </c:pt>
                <c:pt idx="104">
                  <c:v>3.1207657359219541</c:v>
                </c:pt>
                <c:pt idx="105">
                  <c:v>3.1328120818156413</c:v>
                </c:pt>
                <c:pt idx="106">
                  <c:v>3.1448584277093268</c:v>
                </c:pt>
                <c:pt idx="107">
                  <c:v>3.1569047736030131</c:v>
                </c:pt>
                <c:pt idx="108">
                  <c:v>3.1689511194966995</c:v>
                </c:pt>
                <c:pt idx="109">
                  <c:v>3.1809974653903859</c:v>
                </c:pt>
                <c:pt idx="110">
                  <c:v>3.1930438112840722</c:v>
                </c:pt>
                <c:pt idx="111">
                  <c:v>3.2050901571777586</c:v>
                </c:pt>
                <c:pt idx="112">
                  <c:v>3.2171365030714449</c:v>
                </c:pt>
                <c:pt idx="113">
                  <c:v>3.2291828489651309</c:v>
                </c:pt>
                <c:pt idx="114">
                  <c:v>3.2412291948588177</c:v>
                </c:pt>
                <c:pt idx="115">
                  <c:v>3.2532755407525036</c:v>
                </c:pt>
                <c:pt idx="116">
                  <c:v>3.2653218866461899</c:v>
                </c:pt>
                <c:pt idx="117">
                  <c:v>3.2773682325398763</c:v>
                </c:pt>
                <c:pt idx="118">
                  <c:v>3.2894145784335627</c:v>
                </c:pt>
                <c:pt idx="119">
                  <c:v>3.301460924327249</c:v>
                </c:pt>
                <c:pt idx="120">
                  <c:v>3.3135072702209354</c:v>
                </c:pt>
                <c:pt idx="121">
                  <c:v>3.3255536161146217</c:v>
                </c:pt>
                <c:pt idx="122">
                  <c:v>3.3375999620083077</c:v>
                </c:pt>
                <c:pt idx="123">
                  <c:v>3.3496463079019945</c:v>
                </c:pt>
                <c:pt idx="124">
                  <c:v>3.3616926537956804</c:v>
                </c:pt>
                <c:pt idx="125">
                  <c:v>3.3737389996893667</c:v>
                </c:pt>
                <c:pt idx="126">
                  <c:v>3.3857853455830531</c:v>
                </c:pt>
                <c:pt idx="127">
                  <c:v>3.3978316914767395</c:v>
                </c:pt>
                <c:pt idx="128">
                  <c:v>3.4098780373704258</c:v>
                </c:pt>
                <c:pt idx="129">
                  <c:v>3.4219243832641122</c:v>
                </c:pt>
                <c:pt idx="130">
                  <c:v>3.4339707291577981</c:v>
                </c:pt>
                <c:pt idx="131">
                  <c:v>3.4460170750514845</c:v>
                </c:pt>
                <c:pt idx="132">
                  <c:v>3.4580634209451708</c:v>
                </c:pt>
                <c:pt idx="133">
                  <c:v>3.4701097668388567</c:v>
                </c:pt>
                <c:pt idx="134">
                  <c:v>3.4821561127325431</c:v>
                </c:pt>
                <c:pt idx="135">
                  <c:v>3.4942024586262295</c:v>
                </c:pt>
                <c:pt idx="136">
                  <c:v>3.5062488045199158</c:v>
                </c:pt>
                <c:pt idx="137">
                  <c:v>3.5182951504136022</c:v>
                </c:pt>
                <c:pt idx="138">
                  <c:v>3.5303414963072886</c:v>
                </c:pt>
                <c:pt idx="139">
                  <c:v>3.5423878422009749</c:v>
                </c:pt>
                <c:pt idx="140">
                  <c:v>3.5544341880946613</c:v>
                </c:pt>
                <c:pt idx="141">
                  <c:v>3.5664805339883476</c:v>
                </c:pt>
                <c:pt idx="142">
                  <c:v>3.5785268798820336</c:v>
                </c:pt>
                <c:pt idx="143">
                  <c:v>3.5905732257757204</c:v>
                </c:pt>
                <c:pt idx="144">
                  <c:v>3.6026195716694063</c:v>
                </c:pt>
                <c:pt idx="145">
                  <c:v>3.6146659175630926</c:v>
                </c:pt>
                <c:pt idx="146">
                  <c:v>3.626712263456779</c:v>
                </c:pt>
                <c:pt idx="147">
                  <c:v>3.6387586093504654</c:v>
                </c:pt>
                <c:pt idx="148">
                  <c:v>3.6508049552441517</c:v>
                </c:pt>
                <c:pt idx="149">
                  <c:v>3.6628513011378381</c:v>
                </c:pt>
                <c:pt idx="150">
                  <c:v>3.6748976470315244</c:v>
                </c:pt>
                <c:pt idx="151">
                  <c:v>3.6869439929252099</c:v>
                </c:pt>
                <c:pt idx="152">
                  <c:v>3.6989903388188972</c:v>
                </c:pt>
                <c:pt idx="153">
                  <c:v>3.7110366847125826</c:v>
                </c:pt>
                <c:pt idx="154">
                  <c:v>3.7230830306062699</c:v>
                </c:pt>
                <c:pt idx="155">
                  <c:v>3.7351293764999554</c:v>
                </c:pt>
                <c:pt idx="156">
                  <c:v>3.7471757223936417</c:v>
                </c:pt>
                <c:pt idx="157">
                  <c:v>3.7592220682873281</c:v>
                </c:pt>
                <c:pt idx="158">
                  <c:v>3.7712684141810144</c:v>
                </c:pt>
                <c:pt idx="159">
                  <c:v>3.7833147600747008</c:v>
                </c:pt>
                <c:pt idx="160">
                  <c:v>3.7953611059683872</c:v>
                </c:pt>
                <c:pt idx="161">
                  <c:v>3.8074074518620735</c:v>
                </c:pt>
                <c:pt idx="162">
                  <c:v>3.8194537977557594</c:v>
                </c:pt>
                <c:pt idx="163">
                  <c:v>3.8315001436494458</c:v>
                </c:pt>
                <c:pt idx="164">
                  <c:v>3.8435464895431322</c:v>
                </c:pt>
                <c:pt idx="165">
                  <c:v>3.8555928354368185</c:v>
                </c:pt>
                <c:pt idx="166">
                  <c:v>3.8676391813305049</c:v>
                </c:pt>
                <c:pt idx="167">
                  <c:v>3.8796855272241912</c:v>
                </c:pt>
                <c:pt idx="168">
                  <c:v>3.8917318731178776</c:v>
                </c:pt>
                <c:pt idx="169">
                  <c:v>3.9037782190115635</c:v>
                </c:pt>
                <c:pt idx="170">
                  <c:v>3.9158245649052503</c:v>
                </c:pt>
                <c:pt idx="171">
                  <c:v>3.9278709107989358</c:v>
                </c:pt>
                <c:pt idx="172">
                  <c:v>3.939917256692623</c:v>
                </c:pt>
                <c:pt idx="173">
                  <c:v>3.9519636025863085</c:v>
                </c:pt>
                <c:pt idx="174">
                  <c:v>3.9640099484799949</c:v>
                </c:pt>
                <c:pt idx="175">
                  <c:v>3.9760562943736812</c:v>
                </c:pt>
                <c:pt idx="176">
                  <c:v>3.9881026402673676</c:v>
                </c:pt>
                <c:pt idx="177">
                  <c:v>4.0001489861610544</c:v>
                </c:pt>
                <c:pt idx="178">
                  <c:v>4.0121953320547403</c:v>
                </c:pt>
                <c:pt idx="179">
                  <c:v>4.0242416779484271</c:v>
                </c:pt>
                <c:pt idx="180">
                  <c:v>4.036288023842113</c:v>
                </c:pt>
                <c:pt idx="181">
                  <c:v>4.0483343697357999</c:v>
                </c:pt>
                <c:pt idx="182">
                  <c:v>4.0603807156294858</c:v>
                </c:pt>
                <c:pt idx="183">
                  <c:v>4.0724270615231726</c:v>
                </c:pt>
                <c:pt idx="184">
                  <c:v>4.0844734074168576</c:v>
                </c:pt>
                <c:pt idx="185">
                  <c:v>4.0965197533105444</c:v>
                </c:pt>
                <c:pt idx="186">
                  <c:v>4.1085660992042303</c:v>
                </c:pt>
                <c:pt idx="187">
                  <c:v>4.1206124450979171</c:v>
                </c:pt>
                <c:pt idx="188">
                  <c:v>4.132658790991603</c:v>
                </c:pt>
                <c:pt idx="189">
                  <c:v>4.144705136885289</c:v>
                </c:pt>
                <c:pt idx="190">
                  <c:v>4.1567514827789758</c:v>
                </c:pt>
                <c:pt idx="191">
                  <c:v>4.1687978286726617</c:v>
                </c:pt>
                <c:pt idx="192">
                  <c:v>4.1808441745663485</c:v>
                </c:pt>
                <c:pt idx="193">
                  <c:v>4.1928905204600344</c:v>
                </c:pt>
                <c:pt idx="194">
                  <c:v>4.2049368663537212</c:v>
                </c:pt>
                <c:pt idx="195">
                  <c:v>4.2169832122474071</c:v>
                </c:pt>
                <c:pt idx="196">
                  <c:v>4.2290295581410939</c:v>
                </c:pt>
                <c:pt idx="197">
                  <c:v>4.2410759040347799</c:v>
                </c:pt>
                <c:pt idx="198">
                  <c:v>4.2531222499284658</c:v>
                </c:pt>
                <c:pt idx="199">
                  <c:v>4.2651685958221526</c:v>
                </c:pt>
                <c:pt idx="200">
                  <c:v>4.2772149417158385</c:v>
                </c:pt>
                <c:pt idx="201">
                  <c:v>4.2892612876095253</c:v>
                </c:pt>
                <c:pt idx="202">
                  <c:v>4.3013076335032112</c:v>
                </c:pt>
                <c:pt idx="203">
                  <c:v>4.313353979396898</c:v>
                </c:pt>
                <c:pt idx="204">
                  <c:v>4.3254003252905839</c:v>
                </c:pt>
                <c:pt idx="205">
                  <c:v>4.3374466711842707</c:v>
                </c:pt>
                <c:pt idx="206">
                  <c:v>4.3494930170779567</c:v>
                </c:pt>
                <c:pt idx="207">
                  <c:v>4.3615393629716435</c:v>
                </c:pt>
                <c:pt idx="208">
                  <c:v>4.3735857088653294</c:v>
                </c:pt>
                <c:pt idx="209">
                  <c:v>4.3856320547590153</c:v>
                </c:pt>
                <c:pt idx="210">
                  <c:v>4.3976784006527021</c:v>
                </c:pt>
                <c:pt idx="211">
                  <c:v>4.409724746546388</c:v>
                </c:pt>
                <c:pt idx="212">
                  <c:v>4.4217710924400748</c:v>
                </c:pt>
                <c:pt idx="213">
                  <c:v>4.4338174383337607</c:v>
                </c:pt>
                <c:pt idx="214">
                  <c:v>4.4458637842274467</c:v>
                </c:pt>
                <c:pt idx="215">
                  <c:v>4.4579101301211335</c:v>
                </c:pt>
                <c:pt idx="216">
                  <c:v>4.4699564760148194</c:v>
                </c:pt>
                <c:pt idx="217">
                  <c:v>4.4820028219085062</c:v>
                </c:pt>
                <c:pt idx="218">
                  <c:v>4.4940491678021921</c:v>
                </c:pt>
                <c:pt idx="219">
                  <c:v>4.5060955136958789</c:v>
                </c:pt>
                <c:pt idx="220">
                  <c:v>4.5181418595895648</c:v>
                </c:pt>
                <c:pt idx="221">
                  <c:v>4.5301882054832516</c:v>
                </c:pt>
                <c:pt idx="222">
                  <c:v>4.5422345513769375</c:v>
                </c:pt>
                <c:pt idx="223">
                  <c:v>4.5542808972706235</c:v>
                </c:pt>
                <c:pt idx="224">
                  <c:v>4.5663272431643103</c:v>
                </c:pt>
                <c:pt idx="225">
                  <c:v>4.5783735890579962</c:v>
                </c:pt>
                <c:pt idx="226">
                  <c:v>4.590419934951683</c:v>
                </c:pt>
                <c:pt idx="227">
                  <c:v>4.6024662808453689</c:v>
                </c:pt>
                <c:pt idx="228">
                  <c:v>4.6145126267390557</c:v>
                </c:pt>
                <c:pt idx="229">
                  <c:v>4.6265589726327407</c:v>
                </c:pt>
                <c:pt idx="230">
                  <c:v>4.6386053185264284</c:v>
                </c:pt>
                <c:pt idx="231">
                  <c:v>4.6506516644201135</c:v>
                </c:pt>
                <c:pt idx="232">
                  <c:v>4.6626980103138012</c:v>
                </c:pt>
                <c:pt idx="233">
                  <c:v>4.6747443562074862</c:v>
                </c:pt>
                <c:pt idx="234">
                  <c:v>4.686790702101173</c:v>
                </c:pt>
                <c:pt idx="235">
                  <c:v>4.6988370479948589</c:v>
                </c:pt>
                <c:pt idx="236">
                  <c:v>4.7108833938885457</c:v>
                </c:pt>
                <c:pt idx="237">
                  <c:v>4.7229297397822316</c:v>
                </c:pt>
                <c:pt idx="238">
                  <c:v>4.7349760856759175</c:v>
                </c:pt>
                <c:pt idx="239">
                  <c:v>4.7470224315696044</c:v>
                </c:pt>
                <c:pt idx="240">
                  <c:v>4.7590687774632903</c:v>
                </c:pt>
                <c:pt idx="241">
                  <c:v>4.7711151233569771</c:v>
                </c:pt>
                <c:pt idx="242">
                  <c:v>4.783161469250663</c:v>
                </c:pt>
                <c:pt idx="243">
                  <c:v>4.7952078151443498</c:v>
                </c:pt>
                <c:pt idx="244">
                  <c:v>4.8072541610380357</c:v>
                </c:pt>
                <c:pt idx="245">
                  <c:v>4.8193005069317225</c:v>
                </c:pt>
                <c:pt idx="246">
                  <c:v>4.8313468528254084</c:v>
                </c:pt>
                <c:pt idx="247">
                  <c:v>4.8433931987190944</c:v>
                </c:pt>
                <c:pt idx="248">
                  <c:v>4.8554395446127812</c:v>
                </c:pt>
                <c:pt idx="249">
                  <c:v>4.8674858905064671</c:v>
                </c:pt>
                <c:pt idx="250">
                  <c:v>4.8795322364001539</c:v>
                </c:pt>
                <c:pt idx="251">
                  <c:v>4.8915785822938398</c:v>
                </c:pt>
                <c:pt idx="252">
                  <c:v>4.9036249281875257</c:v>
                </c:pt>
                <c:pt idx="253">
                  <c:v>4.9156712740812125</c:v>
                </c:pt>
                <c:pt idx="254">
                  <c:v>4.9277176199748984</c:v>
                </c:pt>
                <c:pt idx="255">
                  <c:v>4.9397639658685852</c:v>
                </c:pt>
                <c:pt idx="256">
                  <c:v>4.9518103117622712</c:v>
                </c:pt>
                <c:pt idx="257">
                  <c:v>4.963856657655958</c:v>
                </c:pt>
                <c:pt idx="258">
                  <c:v>4.9759030035496448</c:v>
                </c:pt>
                <c:pt idx="259">
                  <c:v>4.987949349443336</c:v>
                </c:pt>
                <c:pt idx="260">
                  <c:v>4.9999956953370166</c:v>
                </c:pt>
                <c:pt idx="261">
                  <c:v>5.0120420412307034</c:v>
                </c:pt>
                <c:pt idx="262">
                  <c:v>5.0240883871243893</c:v>
                </c:pt>
                <c:pt idx="263">
                  <c:v>5.0361347330180815</c:v>
                </c:pt>
                <c:pt idx="264">
                  <c:v>5.048181078911762</c:v>
                </c:pt>
                <c:pt idx="265">
                  <c:v>5.0602274248054488</c:v>
                </c:pt>
                <c:pt idx="266">
                  <c:v>5.0722737706991348</c:v>
                </c:pt>
                <c:pt idx="267">
                  <c:v>5.0843201165928269</c:v>
                </c:pt>
                <c:pt idx="268">
                  <c:v>5.0963664624865075</c:v>
                </c:pt>
                <c:pt idx="269">
                  <c:v>5.1084128083801934</c:v>
                </c:pt>
                <c:pt idx="270">
                  <c:v>5.1204591542738802</c:v>
                </c:pt>
                <c:pt idx="271">
                  <c:v>5.1325055001675723</c:v>
                </c:pt>
                <c:pt idx="272">
                  <c:v>5.1445518460612529</c:v>
                </c:pt>
                <c:pt idx="273">
                  <c:v>5.1565981919549388</c:v>
                </c:pt>
                <c:pt idx="274">
                  <c:v>5.1686445378486239</c:v>
                </c:pt>
                <c:pt idx="275">
                  <c:v>5.1806908837423169</c:v>
                </c:pt>
                <c:pt idx="276">
                  <c:v>5.1927372296359966</c:v>
                </c:pt>
                <c:pt idx="277">
                  <c:v>5.2047835755296834</c:v>
                </c:pt>
                <c:pt idx="278">
                  <c:v>5.2168299214233693</c:v>
                </c:pt>
                <c:pt idx="279">
                  <c:v>5.2288762673170623</c:v>
                </c:pt>
                <c:pt idx="280">
                  <c:v>5.240922613210742</c:v>
                </c:pt>
                <c:pt idx="281">
                  <c:v>5.252968959104428</c:v>
                </c:pt>
                <c:pt idx="282">
                  <c:v>5.2650153049981219</c:v>
                </c:pt>
                <c:pt idx="283">
                  <c:v>5.2770616508918078</c:v>
                </c:pt>
                <c:pt idx="284">
                  <c:v>5.2891079967854928</c:v>
                </c:pt>
                <c:pt idx="285">
                  <c:v>5.3011543426791734</c:v>
                </c:pt>
                <c:pt idx="286">
                  <c:v>5.3132006885728673</c:v>
                </c:pt>
                <c:pt idx="287">
                  <c:v>5.3252470344665515</c:v>
                </c:pt>
                <c:pt idx="288">
                  <c:v>5.3372933803602383</c:v>
                </c:pt>
                <c:pt idx="289">
                  <c:v>5.3493397262539188</c:v>
                </c:pt>
                <c:pt idx="290">
                  <c:v>5.361386072147611</c:v>
                </c:pt>
                <c:pt idx="291">
                  <c:v>5.3734324180412969</c:v>
                </c:pt>
                <c:pt idx="292">
                  <c:v>5.3854787639349837</c:v>
                </c:pt>
                <c:pt idx="293">
                  <c:v>5.3975251098286643</c:v>
                </c:pt>
                <c:pt idx="294">
                  <c:v>5.4095714557223555</c:v>
                </c:pt>
                <c:pt idx="295">
                  <c:v>5.4216178016160423</c:v>
                </c:pt>
                <c:pt idx="296">
                  <c:v>5.4336641475097291</c:v>
                </c:pt>
                <c:pt idx="297">
                  <c:v>5.4457104934034097</c:v>
                </c:pt>
                <c:pt idx="298">
                  <c:v>5.457756839297101</c:v>
                </c:pt>
                <c:pt idx="299">
                  <c:v>5.4698031851907878</c:v>
                </c:pt>
                <c:pt idx="300">
                  <c:v>5.4818495310844746</c:v>
                </c:pt>
                <c:pt idx="301">
                  <c:v>5.4938958769781552</c:v>
                </c:pt>
                <c:pt idx="302">
                  <c:v>5.5059422228718464</c:v>
                </c:pt>
                <c:pt idx="303">
                  <c:v>5.5179885687655332</c:v>
                </c:pt>
                <c:pt idx="304">
                  <c:v>5.53003491465922</c:v>
                </c:pt>
                <c:pt idx="305">
                  <c:v>5.5420812605528997</c:v>
                </c:pt>
                <c:pt idx="306">
                  <c:v>5.5541276064465919</c:v>
                </c:pt>
                <c:pt idx="307">
                  <c:v>5.5661739523402787</c:v>
                </c:pt>
                <c:pt idx="308">
                  <c:v>5.5782202982339646</c:v>
                </c:pt>
                <c:pt idx="309">
                  <c:v>5.5902666441276514</c:v>
                </c:pt>
                <c:pt idx="310">
                  <c:v>5.6023129900213373</c:v>
                </c:pt>
                <c:pt idx="311">
                  <c:v>5.6143593359150241</c:v>
                </c:pt>
                <c:pt idx="312">
                  <c:v>5.62640568180871</c:v>
                </c:pt>
                <c:pt idx="313">
                  <c:v>5.638452027702396</c:v>
                </c:pt>
                <c:pt idx="314">
                  <c:v>5.6504983735960828</c:v>
                </c:pt>
                <c:pt idx="315">
                  <c:v>5.6625447194897687</c:v>
                </c:pt>
                <c:pt idx="316">
                  <c:v>5.6745910653834555</c:v>
                </c:pt>
                <c:pt idx="317">
                  <c:v>5.6866374112771414</c:v>
                </c:pt>
                <c:pt idx="318">
                  <c:v>5.6986837571708282</c:v>
                </c:pt>
                <c:pt idx="319">
                  <c:v>5.7107301030645141</c:v>
                </c:pt>
                <c:pt idx="320">
                  <c:v>5.7227764489582</c:v>
                </c:pt>
                <c:pt idx="321">
                  <c:v>5.7348227948518868</c:v>
                </c:pt>
                <c:pt idx="322">
                  <c:v>5.7468691407455736</c:v>
                </c:pt>
                <c:pt idx="323">
                  <c:v>5.7589154866392578</c:v>
                </c:pt>
                <c:pt idx="324">
                  <c:v>5.7709618325329455</c:v>
                </c:pt>
                <c:pt idx="325">
                  <c:v>5.7830081784266323</c:v>
                </c:pt>
                <c:pt idx="326">
                  <c:v>5.7950545243203191</c:v>
                </c:pt>
                <c:pt idx="327">
                  <c:v>5.8071008702140032</c:v>
                </c:pt>
                <c:pt idx="328">
                  <c:v>5.8191472161076909</c:v>
                </c:pt>
                <c:pt idx="329">
                  <c:v>5.8311935620013777</c:v>
                </c:pt>
                <c:pt idx="330">
                  <c:v>5.8432399078950636</c:v>
                </c:pt>
                <c:pt idx="331">
                  <c:v>5.8552862537887487</c:v>
                </c:pt>
                <c:pt idx="332">
                  <c:v>5.8673325996824355</c:v>
                </c:pt>
                <c:pt idx="333">
                  <c:v>5.8793789455761232</c:v>
                </c:pt>
                <c:pt idx="334">
                  <c:v>5.8914252914698082</c:v>
                </c:pt>
                <c:pt idx="335">
                  <c:v>5.9034716373634941</c:v>
                </c:pt>
                <c:pt idx="336">
                  <c:v>5.9155179832571809</c:v>
                </c:pt>
                <c:pt idx="337">
                  <c:v>5.9275643291508668</c:v>
                </c:pt>
                <c:pt idx="338">
                  <c:v>5.9396106750445528</c:v>
                </c:pt>
                <c:pt idx="339">
                  <c:v>5.9516570209382396</c:v>
                </c:pt>
                <c:pt idx="340">
                  <c:v>5.9637033668319264</c:v>
                </c:pt>
                <c:pt idx="341">
                  <c:v>5.9757497127256123</c:v>
                </c:pt>
                <c:pt idx="342">
                  <c:v>5.9877960586192982</c:v>
                </c:pt>
                <c:pt idx="343">
                  <c:v>5.999842404512985</c:v>
                </c:pt>
                <c:pt idx="344">
                  <c:v>6.0118887504066709</c:v>
                </c:pt>
                <c:pt idx="345">
                  <c:v>6.0239350963003577</c:v>
                </c:pt>
                <c:pt idx="346">
                  <c:v>6.0359814421940436</c:v>
                </c:pt>
                <c:pt idx="347">
                  <c:v>6.0480277880877304</c:v>
                </c:pt>
                <c:pt idx="348">
                  <c:v>6.0600741339814164</c:v>
                </c:pt>
                <c:pt idx="349">
                  <c:v>6.0721204798751023</c:v>
                </c:pt>
                <c:pt idx="350">
                  <c:v>6.0841668257687891</c:v>
                </c:pt>
                <c:pt idx="351">
                  <c:v>6.0962131716624759</c:v>
                </c:pt>
                <c:pt idx="352">
                  <c:v>6.1082595175561618</c:v>
                </c:pt>
                <c:pt idx="353">
                  <c:v>6.1203058634498477</c:v>
                </c:pt>
                <c:pt idx="354">
                  <c:v>6.1323522093435345</c:v>
                </c:pt>
                <c:pt idx="355">
                  <c:v>6.1443985552372213</c:v>
                </c:pt>
                <c:pt idx="356">
                  <c:v>6.1564449011309064</c:v>
                </c:pt>
                <c:pt idx="357">
                  <c:v>6.1684912470245932</c:v>
                </c:pt>
                <c:pt idx="358">
                  <c:v>6.18053759291828</c:v>
                </c:pt>
                <c:pt idx="359">
                  <c:v>6.1925839388119659</c:v>
                </c:pt>
                <c:pt idx="360">
                  <c:v>6.2046302847056518</c:v>
                </c:pt>
                <c:pt idx="361">
                  <c:v>6.2166766305993386</c:v>
                </c:pt>
                <c:pt idx="362">
                  <c:v>6.2287229764930254</c:v>
                </c:pt>
                <c:pt idx="363">
                  <c:v>6.2407693223867104</c:v>
                </c:pt>
                <c:pt idx="364">
                  <c:v>6.2528156682803973</c:v>
                </c:pt>
                <c:pt idx="365">
                  <c:v>6.2648620141740841</c:v>
                </c:pt>
                <c:pt idx="366">
                  <c:v>6.27690836006777</c:v>
                </c:pt>
                <c:pt idx="367">
                  <c:v>6.2889547059614559</c:v>
                </c:pt>
                <c:pt idx="368">
                  <c:v>6.3010010518551427</c:v>
                </c:pt>
                <c:pt idx="369">
                  <c:v>6.3130473977488295</c:v>
                </c:pt>
                <c:pt idx="370">
                  <c:v>6.3250937436425154</c:v>
                </c:pt>
                <c:pt idx="371">
                  <c:v>6.3371400895362013</c:v>
                </c:pt>
                <c:pt idx="372">
                  <c:v>6.3491864354298881</c:v>
                </c:pt>
                <c:pt idx="373">
                  <c:v>6.3612327813235732</c:v>
                </c:pt>
                <c:pt idx="374">
                  <c:v>6.3732791272172609</c:v>
                </c:pt>
                <c:pt idx="375">
                  <c:v>6.3853254731109459</c:v>
                </c:pt>
                <c:pt idx="376">
                  <c:v>6.3973718190046336</c:v>
                </c:pt>
                <c:pt idx="377">
                  <c:v>6.4094181648983186</c:v>
                </c:pt>
                <c:pt idx="378">
                  <c:v>6.4214645107920045</c:v>
                </c:pt>
                <c:pt idx="379">
                  <c:v>6.4335108566856913</c:v>
                </c:pt>
                <c:pt idx="380">
                  <c:v>6.445557202579379</c:v>
                </c:pt>
                <c:pt idx="381">
                  <c:v>6.4576035484730641</c:v>
                </c:pt>
                <c:pt idx="382">
                  <c:v>6.46964989436675</c:v>
                </c:pt>
                <c:pt idx="383">
                  <c:v>6.4816962402604368</c:v>
                </c:pt>
                <c:pt idx="384">
                  <c:v>6.4937425861541236</c:v>
                </c:pt>
                <c:pt idx="385">
                  <c:v>6.5057889320478086</c:v>
                </c:pt>
                <c:pt idx="386">
                  <c:v>6.5178352779414954</c:v>
                </c:pt>
                <c:pt idx="387">
                  <c:v>6.5298816238351822</c:v>
                </c:pt>
                <c:pt idx="388">
                  <c:v>6.5419279697288681</c:v>
                </c:pt>
                <c:pt idx="389">
                  <c:v>6.5539743156225541</c:v>
                </c:pt>
                <c:pt idx="390">
                  <c:v>6.5660206615162409</c:v>
                </c:pt>
                <c:pt idx="391">
                  <c:v>6.5780670074099277</c:v>
                </c:pt>
                <c:pt idx="392">
                  <c:v>6.5901133533036127</c:v>
                </c:pt>
                <c:pt idx="393">
                  <c:v>6.6021596991972995</c:v>
                </c:pt>
                <c:pt idx="394">
                  <c:v>6.6142060450909863</c:v>
                </c:pt>
                <c:pt idx="395">
                  <c:v>6.6262523909846722</c:v>
                </c:pt>
                <c:pt idx="396">
                  <c:v>6.6382987368783581</c:v>
                </c:pt>
                <c:pt idx="397">
                  <c:v>6.6503450827720449</c:v>
                </c:pt>
                <c:pt idx="398">
                  <c:v>6.6623914286657318</c:v>
                </c:pt>
                <c:pt idx="399">
                  <c:v>6.6744377745594177</c:v>
                </c:pt>
                <c:pt idx="400">
                  <c:v>6.6864841204531036</c:v>
                </c:pt>
                <c:pt idx="401">
                  <c:v>6.6985304663467904</c:v>
                </c:pt>
                <c:pt idx="402">
                  <c:v>6.7105768122404763</c:v>
                </c:pt>
                <c:pt idx="403">
                  <c:v>6.7226231581341631</c:v>
                </c:pt>
                <c:pt idx="404">
                  <c:v>6.734669504027849</c:v>
                </c:pt>
                <c:pt idx="405">
                  <c:v>6.7467158499215358</c:v>
                </c:pt>
                <c:pt idx="406">
                  <c:v>6.7587621958152218</c:v>
                </c:pt>
                <c:pt idx="407">
                  <c:v>6.7708085417089077</c:v>
                </c:pt>
                <c:pt idx="408">
                  <c:v>6.7828548876025945</c:v>
                </c:pt>
                <c:pt idx="409">
                  <c:v>6.7949012334962813</c:v>
                </c:pt>
                <c:pt idx="410">
                  <c:v>6.8069475793899672</c:v>
                </c:pt>
                <c:pt idx="411">
                  <c:v>6.8189939252836531</c:v>
                </c:pt>
                <c:pt idx="412">
                  <c:v>6.8310402711773399</c:v>
                </c:pt>
                <c:pt idx="413">
                  <c:v>6.8430866170710258</c:v>
                </c:pt>
                <c:pt idx="414">
                  <c:v>6.8551329629647109</c:v>
                </c:pt>
                <c:pt idx="415">
                  <c:v>6.8671793088583986</c:v>
                </c:pt>
                <c:pt idx="416">
                  <c:v>6.8792256547520854</c:v>
                </c:pt>
                <c:pt idx="417">
                  <c:v>6.8912720006457713</c:v>
                </c:pt>
                <c:pt idx="418">
                  <c:v>6.9033183465394563</c:v>
                </c:pt>
                <c:pt idx="419">
                  <c:v>6.915364692433144</c:v>
                </c:pt>
                <c:pt idx="420">
                  <c:v>6.9274110383268308</c:v>
                </c:pt>
                <c:pt idx="421">
                  <c:v>6.9394573842205149</c:v>
                </c:pt>
                <c:pt idx="422">
                  <c:v>6.9515037301142018</c:v>
                </c:pt>
                <c:pt idx="423">
                  <c:v>6.9635500760078894</c:v>
                </c:pt>
                <c:pt idx="424">
                  <c:v>6.9755964219015762</c:v>
                </c:pt>
                <c:pt idx="425">
                  <c:v>6.9876427677952604</c:v>
                </c:pt>
                <c:pt idx="426">
                  <c:v>6.9996891136889472</c:v>
                </c:pt>
                <c:pt idx="427">
                  <c:v>7.011735459582634</c:v>
                </c:pt>
                <c:pt idx="428">
                  <c:v>7.0237818054763199</c:v>
                </c:pt>
                <c:pt idx="429">
                  <c:v>7.0358281513700058</c:v>
                </c:pt>
                <c:pt idx="430">
                  <c:v>7.0478744972636926</c:v>
                </c:pt>
                <c:pt idx="431">
                  <c:v>7.0599208431573786</c:v>
                </c:pt>
                <c:pt idx="432">
                  <c:v>7.0719671890510654</c:v>
                </c:pt>
                <c:pt idx="433">
                  <c:v>7.0840135349447513</c:v>
                </c:pt>
                <c:pt idx="434">
                  <c:v>7.0960598808384381</c:v>
                </c:pt>
                <c:pt idx="435">
                  <c:v>7.108106226732124</c:v>
                </c:pt>
                <c:pt idx="436">
                  <c:v>7.1201525726258108</c:v>
                </c:pt>
                <c:pt idx="437">
                  <c:v>7.1321989185194967</c:v>
                </c:pt>
                <c:pt idx="438">
                  <c:v>7.1442452644131826</c:v>
                </c:pt>
                <c:pt idx="439">
                  <c:v>7.1562916103068694</c:v>
                </c:pt>
                <c:pt idx="440">
                  <c:v>7.1683379562005554</c:v>
                </c:pt>
                <c:pt idx="441">
                  <c:v>7.1803843020942422</c:v>
                </c:pt>
                <c:pt idx="442">
                  <c:v>7.1924306479879281</c:v>
                </c:pt>
                <c:pt idx="443">
                  <c:v>7.204476993881614</c:v>
                </c:pt>
                <c:pt idx="444">
                  <c:v>7.2165233397753008</c:v>
                </c:pt>
                <c:pt idx="445">
                  <c:v>7.2285696856689876</c:v>
                </c:pt>
                <c:pt idx="446">
                  <c:v>7.2406160315626735</c:v>
                </c:pt>
                <c:pt idx="447">
                  <c:v>7.2526623774563594</c:v>
                </c:pt>
                <c:pt idx="448">
                  <c:v>7.2647087233500462</c:v>
                </c:pt>
                <c:pt idx="449">
                  <c:v>7.2767550692437331</c:v>
                </c:pt>
                <c:pt idx="450">
                  <c:v>7.288801415137419</c:v>
                </c:pt>
              </c:numCache>
            </c:numRef>
          </c:xVal>
          <c:yVal>
            <c:numRef>
              <c:f>fit_5NN_BCC!$H$19:$H$469</c:f>
              <c:numCache>
                <c:formatCode>0.0000</c:formatCode>
                <c:ptCount val="451"/>
                <c:pt idx="0">
                  <c:v>0.37955323040086109</c:v>
                </c:pt>
                <c:pt idx="1">
                  <c:v>-0.16301548489379927</c:v>
                </c:pt>
                <c:pt idx="2">
                  <c:v>-0.68338815383843565</c:v>
                </c:pt>
                <c:pt idx="3">
                  <c:v>-1.1822652029153358</c:v>
                </c:pt>
                <c:pt idx="4">
                  <c:v>-1.6603270069777452</c:v>
                </c:pt>
                <c:pt idx="5">
                  <c:v>-2.1182344355568659</c:v>
                </c:pt>
                <c:pt idx="6">
                  <c:v>-2.5566293847310164</c:v>
                </c:pt>
                <c:pt idx="7">
                  <c:v>-2.9761352949303732</c:v>
                </c:pt>
                <c:pt idx="8">
                  <c:v>-3.3773576550411399</c:v>
                </c:pt>
                <c:pt idx="9">
                  <c:v>-3.7608844931637821</c:v>
                </c:pt>
                <c:pt idx="10">
                  <c:v>-4.1272868543709418</c:v>
                </c:pt>
                <c:pt idx="11">
                  <c:v>-4.4771192658018499</c:v>
                </c:pt>
                <c:pt idx="12">
                  <c:v>-4.8109201894214397</c:v>
                </c:pt>
                <c:pt idx="13">
                  <c:v>-5.129212462764098</c:v>
                </c:pt>
                <c:pt idx="14">
                  <c:v>-5.4325037279737325</c:v>
                </c:pt>
                <c:pt idx="15">
                  <c:v>-5.7212868494439579</c:v>
                </c:pt>
                <c:pt idx="16">
                  <c:v>-5.9960403203544574</c:v>
                </c:pt>
                <c:pt idx="17">
                  <c:v>-6.2572286583919796</c:v>
                </c:pt>
                <c:pt idx="18">
                  <c:v>-6.5053027909370966</c:v>
                </c:pt>
                <c:pt idx="19">
                  <c:v>-6.7407004299907021</c:v>
                </c:pt>
                <c:pt idx="20">
                  <c:v>-6.96384643710718</c:v>
                </c:pt>
                <c:pt idx="21">
                  <c:v>-7.1751531785943765</c:v>
                </c:pt>
                <c:pt idx="22">
                  <c:v>-7.3750208712338674</c:v>
                </c:pt>
                <c:pt idx="23">
                  <c:v>-7.5638379187685327</c:v>
                </c:pt>
                <c:pt idx="24">
                  <c:v>-7.741981239398104</c:v>
                </c:pt>
                <c:pt idx="25">
                  <c:v>-7.9098165845172321</c:v>
                </c:pt>
                <c:pt idx="26">
                  <c:v>-8.0676988489245822</c:v>
                </c:pt>
                <c:pt idx="27">
                  <c:v>-8.215972372725652</c:v>
                </c:pt>
                <c:pt idx="28">
                  <c:v>-8.3549712351462411</c:v>
                </c:pt>
                <c:pt idx="29">
                  <c:v>-8.4850195404680271</c:v>
                </c:pt>
                <c:pt idx="30">
                  <c:v>-8.6064316962921588</c:v>
                </c:pt>
                <c:pt idx="31">
                  <c:v>-8.7195126843316793</c:v>
                </c:pt>
                <c:pt idx="32">
                  <c:v>-8.824558323928219</c:v>
                </c:pt>
                <c:pt idx="33">
                  <c:v>-8.9218555284835386</c:v>
                </c:pt>
                <c:pt idx="34">
                  <c:v>-9.0116825549915696</c:v>
                </c:pt>
                <c:pt idx="35">
                  <c:v>-9.0943092468518056</c:v>
                </c:pt>
                <c:pt idx="36">
                  <c:v>-9.1699972701402341</c:v>
                </c:pt>
                <c:pt idx="37">
                  <c:v>-9.2390003435095647</c:v>
                </c:pt>
                <c:pt idx="38">
                  <c:v>-9.3015644618859472</c:v>
                </c:pt>
                <c:pt idx="39">
                  <c:v>-9.3579281141251851</c:v>
                </c:pt>
                <c:pt idx="40">
                  <c:v>-9.4083224947872033</c:v>
                </c:pt>
                <c:pt idx="41">
                  <c:v>-9.4529717101834745</c:v>
                </c:pt>
                <c:pt idx="42">
                  <c:v>-9.4920929788480102</c:v>
                </c:pt>
                <c:pt idx="43">
                  <c:v>-9.5258968265788475</c:v>
                </c:pt>
                <c:pt idx="44">
                  <c:v>-9.5545872761929562</c:v>
                </c:pt>
                <c:pt idx="45">
                  <c:v>-9.5783620321339029</c:v>
                </c:pt>
                <c:pt idx="46">
                  <c:v>-9.5974126600680822</c:v>
                </c:pt>
                <c:pt idx="47">
                  <c:v>-9.6119247616016406</c:v>
                </c:pt>
                <c:pt idx="48">
                  <c:v>-9.6220781442469576</c:v>
                </c:pt>
                <c:pt idx="49">
                  <c:v>-9.628046986764188</c:v>
                </c:pt>
                <c:pt idx="50">
                  <c:v>-9.6300000000000008</c:v>
                </c:pt>
                <c:pt idx="51">
                  <c:v>-9.6281005833427287</c:v>
                </c:pt>
                <c:pt idx="52">
                  <c:v>-9.6225069769097953</c:v>
                </c:pt>
                <c:pt idx="53">
                  <c:v>-9.613372409580446</c:v>
                </c:pt>
                <c:pt idx="54">
                  <c:v>-9.6008452429839064</c:v>
                </c:pt>
                <c:pt idx="55">
                  <c:v>-9.5850691115500446</c:v>
                </c:pt>
                <c:pt idx="56">
                  <c:v>-9.566183058727086</c:v>
                </c:pt>
                <c:pt idx="57">
                  <c:v>-9.5443216694680189</c:v>
                </c:pt>
                <c:pt idx="58">
                  <c:v>-9.5196151990848072</c:v>
                </c:pt>
                <c:pt idx="59">
                  <c:v>-9.4921896985669036</c:v>
                </c:pt>
                <c:pt idx="60">
                  <c:v>-9.4621671364580333</c:v>
                </c:pt>
                <c:pt idx="61">
                  <c:v>-9.4296655173828459</c:v>
                </c:pt>
                <c:pt idx="62">
                  <c:v>-9.3947989973125754</c:v>
                </c:pt>
                <c:pt idx="63">
                  <c:v>-9.3576779956565694</c:v>
                </c:pt>
                <c:pt idx="64">
                  <c:v>-9.3184093042642839</c:v>
                </c:pt>
                <c:pt idx="65">
                  <c:v>-9.2770961934201193</c:v>
                </c:pt>
                <c:pt idx="66">
                  <c:v>-9.2338385149113336</c:v>
                </c:pt>
                <c:pt idx="67">
                  <c:v>-9.1887328022472285</c:v>
                </c:pt>
                <c:pt idx="68">
                  <c:v>-9.1418723681056537</c:v>
                </c:pt>
                <c:pt idx="69">
                  <c:v>-9.0933473990809972</c:v>
                </c:pt>
                <c:pt idx="70">
                  <c:v>-9.0432450478058382</c:v>
                </c:pt>
                <c:pt idx="71">
                  <c:v>-8.9916495225165747</c:v>
                </c:pt>
                <c:pt idx="72">
                  <c:v>-8.9386421741314894</c:v>
                </c:pt>
                <c:pt idx="73">
                  <c:v>-8.8843015809079073</c:v>
                </c:pt>
                <c:pt idx="74">
                  <c:v>-8.8287036307434512</c:v>
                </c:pt>
                <c:pt idx="75">
                  <c:v>-8.7719216011845162</c:v>
                </c:pt>
                <c:pt idx="76">
                  <c:v>-8.7140262372036439</c:v>
                </c:pt>
                <c:pt idx="77">
                  <c:v>-8.6550858268057187</c:v>
                </c:pt>
                <c:pt idx="78">
                  <c:v>-8.5951662745213593</c:v>
                </c:pt>
                <c:pt idx="79">
                  <c:v>-8.5343311728444071</c:v>
                </c:pt>
                <c:pt idx="80">
                  <c:v>-8.4726418716688556</c:v>
                </c:pt>
                <c:pt idx="81">
                  <c:v>-8.4101575457791498</c:v>
                </c:pt>
                <c:pt idx="82">
                  <c:v>-8.3469352604463367</c:v>
                </c:pt>
                <c:pt idx="83">
                  <c:v>-8.2830300351812145</c:v>
                </c:pt>
                <c:pt idx="84">
                  <c:v>-8.2184949056942322</c:v>
                </c:pt>
                <c:pt idx="85">
                  <c:v>-8.1533809841106279</c:v>
                </c:pt>
                <c:pt idx="86">
                  <c:v>-8.0877375174879695</c:v>
                </c:pt>
                <c:pt idx="87">
                  <c:v>-8.0216119446820606</c:v>
                </c:pt>
                <c:pt idx="88">
                  <c:v>-7.9550499516059832</c:v>
                </c:pt>
                <c:pt idx="89">
                  <c:v>-7.8880955249257525</c:v>
                </c:pt>
                <c:pt idx="90">
                  <c:v>-7.8207910042350806</c:v>
                </c:pt>
                <c:pt idx="91">
                  <c:v>-7.7531771327504755</c:v>
                </c:pt>
                <c:pt idx="92">
                  <c:v>-7.6852931065669203</c:v>
                </c:pt>
                <c:pt idx="93">
                  <c:v>-7.6171766225132247</c:v>
                </c:pt>
                <c:pt idx="94">
                  <c:v>-7.5488639246452003</c:v>
                </c:pt>
                <c:pt idx="95">
                  <c:v>-7.4803898494137098</c:v>
                </c:pt>
                <c:pt idx="96">
                  <c:v>-7.4117878695437307</c:v>
                </c:pt>
                <c:pt idx="97">
                  <c:v>-7.3430901366595833</c:v>
                </c:pt>
                <c:pt idx="98">
                  <c:v>-7.2743275226905375</c:v>
                </c:pt>
                <c:pt idx="99">
                  <c:v>-7.2055296600901375</c:v>
                </c:pt>
                <c:pt idx="100">
                  <c:v>-7.1367249809016515</c:v>
                </c:pt>
                <c:pt idx="101">
                  <c:v>-7.0679407547012456</c:v>
                </c:pt>
                <c:pt idx="102">
                  <c:v>-6.9992031254495934</c:v>
                </c:pt>
                <c:pt idx="103">
                  <c:v>-6.9305371472818535</c:v>
                </c:pt>
                <c:pt idx="104">
                  <c:v>-6.8619668192651346</c:v>
                </c:pt>
                <c:pt idx="105">
                  <c:v>-6.7935151191517944</c:v>
                </c:pt>
                <c:pt idx="106">
                  <c:v>-6.7252040361561543</c:v>
                </c:pt>
                <c:pt idx="107">
                  <c:v>-6.6570546027815087</c:v>
                </c:pt>
                <c:pt idx="108">
                  <c:v>-6.5890869257235538</c:v>
                </c:pt>
                <c:pt idx="109">
                  <c:v>-6.5213202158756864</c:v>
                </c:pt>
                <c:pt idx="110">
                  <c:v>-6.4537728174609486</c:v>
                </c:pt>
                <c:pt idx="111">
                  <c:v>-6.3864622363146735</c:v>
                </c:pt>
                <c:pt idx="112">
                  <c:v>-6.3194051673414009</c:v>
                </c:pt>
                <c:pt idx="113">
                  <c:v>-6.2526175211687436</c:v>
                </c:pt>
                <c:pt idx="114">
                  <c:v>-6.1861144500205736</c:v>
                </c:pt>
                <c:pt idx="115">
                  <c:v>-6.1199103728310504</c:v>
                </c:pt>
                <c:pt idx="116">
                  <c:v>-6.0540189996206077</c:v>
                </c:pt>
                <c:pt idx="117">
                  <c:v>-5.9884533551543226</c:v>
                </c:pt>
                <c:pt idx="118">
                  <c:v>-5.9232258019026647</c:v>
                </c:pt>
                <c:pt idx="119">
                  <c:v>-5.8583480623239605</c:v>
                </c:pt>
                <c:pt idx="120">
                  <c:v>-5.7938312404875161</c:v>
                </c:pt>
                <c:pt idx="121">
                  <c:v>-5.7296858430557087</c:v>
                </c:pt>
                <c:pt idx="122">
                  <c:v>-5.6659217996429652</c:v>
                </c:pt>
                <c:pt idx="123">
                  <c:v>-5.602548482569004</c:v>
                </c:pt>
                <c:pt idx="124">
                  <c:v>-5.5395747260232788</c:v>
                </c:pt>
                <c:pt idx="125">
                  <c:v>-5.4770088446570826</c:v>
                </c:pt>
                <c:pt idx="126">
                  <c:v>-5.4148586516193546</c:v>
                </c:pt>
                <c:pt idx="127">
                  <c:v>-5.353131476051769</c:v>
                </c:pt>
                <c:pt idx="128">
                  <c:v>-5.2918341800582853</c:v>
                </c:pt>
                <c:pt idx="129">
                  <c:v>-5.2309731751639381</c:v>
                </c:pt>
                <c:pt idx="130">
                  <c:v>-5.1705544382771969</c:v>
                </c:pt>
                <c:pt idx="131">
                  <c:v>-5.1105835271699123</c:v>
                </c:pt>
                <c:pt idx="132">
                  <c:v>-5.0510655954884083</c:v>
                </c:pt>
                <c:pt idx="133">
                  <c:v>-4.9920054073089766</c:v>
                </c:pt>
                <c:pt idx="134">
                  <c:v>-4.9334073512506267</c:v>
                </c:pt>
                <c:pt idx="135">
                  <c:v>-4.8752754541576291</c:v>
                </c:pt>
                <c:pt idx="136">
                  <c:v>-4.817613394363998</c:v>
                </c:pt>
                <c:pt idx="137">
                  <c:v>-4.760424514551822</c:v>
                </c:pt>
                <c:pt idx="138">
                  <c:v>-4.7037118342148938</c:v>
                </c:pt>
                <c:pt idx="139">
                  <c:v>-4.6474780617389264</c:v>
                </c:pt>
                <c:pt idx="140">
                  <c:v>-4.5917256061092138</c:v>
                </c:pt>
                <c:pt idx="141">
                  <c:v>-4.5364565882563657</c:v>
                </c:pt>
                <c:pt idx="142">
                  <c:v>-4.4816728520504405</c:v>
                </c:pt>
                <c:pt idx="143">
                  <c:v>-4.4273759749535042</c:v>
                </c:pt>
                <c:pt idx="144">
                  <c:v>-4.3735672783403894</c:v>
                </c:pt>
                <c:pt idx="145">
                  <c:v>-4.3202478374971527</c:v>
                </c:pt>
                <c:pt idx="146">
                  <c:v>-4.2674184913064659</c:v>
                </c:pt>
                <c:pt idx="147">
                  <c:v>-4.2150798516289161</c:v>
                </c:pt>
                <c:pt idx="148">
                  <c:v>-4.1632323123889803</c:v>
                </c:pt>
                <c:pt idx="149">
                  <c:v>-4.1118760583741407</c:v>
                </c:pt>
                <c:pt idx="150">
                  <c:v>-4.0610110737554317</c:v>
                </c:pt>
                <c:pt idx="151">
                  <c:v>-4.0106371503374429</c:v>
                </c:pt>
                <c:pt idx="152">
                  <c:v>-3.9607538955456101</c:v>
                </c:pt>
                <c:pt idx="153">
                  <c:v>-3.9113607401583659</c:v>
                </c:pt>
                <c:pt idx="154">
                  <c:v>-3.862456945791588</c:v>
                </c:pt>
                <c:pt idx="155">
                  <c:v>-3.8140416121424967</c:v>
                </c:pt>
                <c:pt idx="156">
                  <c:v>-3.766113684000004</c:v>
                </c:pt>
                <c:pt idx="157">
                  <c:v>-3.7186719580283185</c:v>
                </c:pt>
                <c:pt idx="158">
                  <c:v>-3.6717150893304091</c:v>
                </c:pt>
                <c:pt idx="159">
                  <c:v>-3.6252415977977535</c:v>
                </c:pt>
                <c:pt idx="160">
                  <c:v>-3.5792498742526235</c:v>
                </c:pt>
                <c:pt idx="161">
                  <c:v>-3.5337381863889767</c:v>
                </c:pt>
                <c:pt idx="162">
                  <c:v>-3.48870468451788</c:v>
                </c:pt>
                <c:pt idx="163">
                  <c:v>-3.4441474071231712</c:v>
                </c:pt>
                <c:pt idx="164">
                  <c:v>-3.4000642862329813</c:v>
                </c:pt>
                <c:pt idx="165">
                  <c:v>-3.3564531526125276</c:v>
                </c:pt>
                <c:pt idx="166">
                  <c:v>-3.3133117407834458</c:v>
                </c:pt>
                <c:pt idx="167">
                  <c:v>-3.2706376938748054</c:v>
                </c:pt>
                <c:pt idx="168">
                  <c:v>-3.2284285683107923</c:v>
                </c:pt>
                <c:pt idx="169">
                  <c:v>-3.186681838339898</c:v>
                </c:pt>
                <c:pt idx="170">
                  <c:v>-3.1453949004103325</c:v>
                </c:pt>
                <c:pt idx="171">
                  <c:v>-3.1045650773962468</c:v>
                </c:pt>
                <c:pt idx="172">
                  <c:v>-3.0641896226791956</c:v>
                </c:pt>
                <c:pt idx="173">
                  <c:v>-3.0242657240892008</c:v>
                </c:pt>
                <c:pt idx="174">
                  <c:v>-2.9847905077095813</c:v>
                </c:pt>
                <c:pt idx="175">
                  <c:v>-2.9457610415496718</c:v>
                </c:pt>
                <c:pt idx="176">
                  <c:v>-2.9071743390893774</c:v>
                </c:pt>
                <c:pt idx="177">
                  <c:v>-2.8690273626994376</c:v>
                </c:pt>
                <c:pt idx="178">
                  <c:v>-2.8313170269411492</c:v>
                </c:pt>
                <c:pt idx="179">
                  <c:v>-2.794040201749187</c:v>
                </c:pt>
                <c:pt idx="180">
                  <c:v>-2.7571937155010691</c:v>
                </c:pt>
                <c:pt idx="181">
                  <c:v>-2.720774357976719</c:v>
                </c:pt>
                <c:pt idx="182">
                  <c:v>-2.684778883211445</c:v>
                </c:pt>
                <c:pt idx="183">
                  <c:v>-2.6492040122456162</c:v>
                </c:pt>
                <c:pt idx="184">
                  <c:v>-2.6140464357741684</c:v>
                </c:pt>
                <c:pt idx="185">
                  <c:v>-2.5793028166990202</c:v>
                </c:pt>
                <c:pt idx="186">
                  <c:v>-2.5449697925873838</c:v>
                </c:pt>
                <c:pt idx="187">
                  <c:v>-2.5110439780388503</c:v>
                </c:pt>
                <c:pt idx="188">
                  <c:v>-2.4775219669640833</c:v>
                </c:pt>
                <c:pt idx="189">
                  <c:v>-2.4444003347778342</c:v>
                </c:pt>
                <c:pt idx="190">
                  <c:v>-2.4116756405089506</c:v>
                </c:pt>
                <c:pt idx="191">
                  <c:v>-2.3793444288299481</c:v>
                </c:pt>
                <c:pt idx="192">
                  <c:v>-2.3474032320086478</c:v>
                </c:pt>
                <c:pt idx="193">
                  <c:v>-2.315848571784322</c:v>
                </c:pt>
                <c:pt idx="194">
                  <c:v>-2.2846769611707027</c:v>
                </c:pt>
                <c:pt idx="195">
                  <c:v>-2.2538849061881554</c:v>
                </c:pt>
                <c:pt idx="196">
                  <c:v>-2.2234689075272365</c:v>
                </c:pt>
                <c:pt idx="197">
                  <c:v>-2.1934254621458193</c:v>
                </c:pt>
                <c:pt idx="198">
                  <c:v>-2.1637510648018607</c:v>
                </c:pt>
                <c:pt idx="199">
                  <c:v>-2.1344422095238844</c:v>
                </c:pt>
                <c:pt idx="200">
                  <c:v>-2.1054953910211363</c:v>
                </c:pt>
                <c:pt idx="201">
                  <c:v>-2.0769071060353461</c:v>
                </c:pt>
                <c:pt idx="202">
                  <c:v>-2.0486738546359753</c:v>
                </c:pt>
                <c:pt idx="203">
                  <c:v>-2.0207921414607437</c:v>
                </c:pt>
                <c:pt idx="204">
                  <c:v>-1.9932584769032164</c:v>
                </c:pt>
                <c:pt idx="205">
                  <c:v>-1.9660693782491532</c:v>
                </c:pt>
                <c:pt idx="206">
                  <c:v>-1.9392213707632786</c:v>
                </c:pt>
                <c:pt idx="207">
                  <c:v>-1.912710988728092</c:v>
                </c:pt>
                <c:pt idx="208">
                  <c:v>-1.886534776436275</c:v>
                </c:pt>
                <c:pt idx="209">
                  <c:v>-1.8606892891382194</c:v>
                </c:pt>
                <c:pt idx="210">
                  <c:v>-1.8351710939461543</c:v>
                </c:pt>
                <c:pt idx="211">
                  <c:v>-1.8099767706962819</c:v>
                </c:pt>
                <c:pt idx="212">
                  <c:v>-1.7851029127703484</c:v>
                </c:pt>
                <c:pt idx="213">
                  <c:v>-1.7605461278779584</c:v>
                </c:pt>
                <c:pt idx="214">
                  <c:v>-1.7363030388009644</c:v>
                </c:pt>
                <c:pt idx="215">
                  <c:v>-1.7123702841011958</c:v>
                </c:pt>
                <c:pt idx="216">
                  <c:v>-1.6887445187927537</c:v>
                </c:pt>
                <c:pt idx="217">
                  <c:v>-1.6654224149800696</c:v>
                </c:pt>
                <c:pt idx="218">
                  <c:v>-1.64240066246289</c:v>
                </c:pt>
                <c:pt idx="219">
                  <c:v>-1.6196759693093066</c:v>
                </c:pt>
                <c:pt idx="220">
                  <c:v>-1.597245062397924</c:v>
                </c:pt>
                <c:pt idx="221">
                  <c:v>-1.5751046879302284</c:v>
                </c:pt>
                <c:pt idx="222">
                  <c:v>-1.5532516119141748</c:v>
                </c:pt>
                <c:pt idx="223">
                  <c:v>-1.5316826206200009</c:v>
                </c:pt>
                <c:pt idx="224">
                  <c:v>-1.5103945210092171</c:v>
                </c:pt>
                <c:pt idx="225">
                  <c:v>-1.4893841411377269</c:v>
                </c:pt>
                <c:pt idx="226">
                  <c:v>-1.4686483305339724</c:v>
                </c:pt>
                <c:pt idx="227">
                  <c:v>-1.4481839605529949</c:v>
                </c:pt>
                <c:pt idx="228">
                  <c:v>-1.4279879247072551</c:v>
                </c:pt>
                <c:pt idx="229">
                  <c:v>-1.4080571389750529</c:v>
                </c:pt>
                <c:pt idx="230">
                  <c:v>-1.3883885420873412</c:v>
                </c:pt>
                <c:pt idx="231">
                  <c:v>-1.3689790957937134</c:v>
                </c:pt>
                <c:pt idx="232">
                  <c:v>-1.3498257851083217</c:v>
                </c:pt>
                <c:pt idx="233">
                  <c:v>-1.3309256185364555</c:v>
                </c:pt>
                <c:pt idx="234">
                  <c:v>-1.3122756282824917</c:v>
                </c:pt>
                <c:pt idx="235">
                  <c:v>-1.2938728704398994</c:v>
                </c:pt>
                <c:pt idx="236">
                  <c:v>-1.275714425163968</c:v>
                </c:pt>
                <c:pt idx="237">
                  <c:v>-1.2577973968279068</c:v>
                </c:pt>
                <c:pt idx="238">
                  <c:v>-1.2401189141629341</c:v>
                </c:pt>
                <c:pt idx="239">
                  <c:v>-1.2226761303829661</c:v>
                </c:pt>
                <c:pt idx="240">
                  <c:v>-1.2054662232944984</c:v>
                </c:pt>
                <c:pt idx="241">
                  <c:v>-1.1884863953922342</c:v>
                </c:pt>
                <c:pt idx="242">
                  <c:v>-1.1717338739410235</c:v>
                </c:pt>
                <c:pt idx="243">
                  <c:v>-1.1552059110446427</c:v>
                </c:pt>
                <c:pt idx="244">
                  <c:v>-1.1388997837019268</c:v>
                </c:pt>
                <c:pt idx="245">
                  <c:v>-1.1228127938507617</c:v>
                </c:pt>
                <c:pt idx="246">
                  <c:v>-1.1069422684004167</c:v>
                </c:pt>
                <c:pt idx="247">
                  <c:v>-1.0912855592526878</c:v>
                </c:pt>
                <c:pt idx="248">
                  <c:v>-1.0758400433123072</c:v>
                </c:pt>
                <c:pt idx="249">
                  <c:v>-1.0606031224870545</c:v>
                </c:pt>
                <c:pt idx="250">
                  <c:v>-1.0455722236780021</c:v>
                </c:pt>
                <c:pt idx="251">
                  <c:v>-1.0307447987603029</c:v>
                </c:pt>
                <c:pt idx="252">
                  <c:v>-1.0161183245549146</c:v>
                </c:pt>
                <c:pt idx="253">
                  <c:v>-1.0016903027916595</c:v>
                </c:pt>
                <c:pt idx="254">
                  <c:v>-0.98745826006397686</c:v>
                </c:pt>
                <c:pt idx="255">
                  <c:v>-0.97341974777574447</c:v>
                </c:pt>
                <c:pt idx="256">
                  <c:v>-0.95957234208050457</c:v>
                </c:pt>
                <c:pt idx="257">
                  <c:v>-0.94591364381344833</c:v>
                </c:pt>
                <c:pt idx="258">
                  <c:v>-0.93244127841646574</c:v>
                </c:pt>
                <c:pt idx="259">
                  <c:v>-0.91915289585659421</c:v>
                </c:pt>
                <c:pt idx="260">
                  <c:v>-0.90604617053819481</c:v>
                </c:pt>
                <c:pt idx="261">
                  <c:v>-0.8931188012090292</c:v>
                </c:pt>
                <c:pt idx="262">
                  <c:v>-0.88036851086074674</c:v>
                </c:pt>
                <c:pt idx="263">
                  <c:v>-0.86779304662382573</c:v>
                </c:pt>
                <c:pt idx="264">
                  <c:v>-0.85539017965740771</c:v>
                </c:pt>
                <c:pt idx="265">
                  <c:v>-0.8431577050341228</c:v>
                </c:pt>
                <c:pt idx="266">
                  <c:v>-0.83109344162035881</c:v>
                </c:pt>
                <c:pt idx="267">
                  <c:v>-0.81919523195201427</c:v>
                </c:pt>
                <c:pt idx="268">
                  <c:v>-0.80746094210611452</c:v>
                </c:pt>
                <c:pt idx="269">
                  <c:v>-0.79588846156837711</c:v>
                </c:pt>
                <c:pt idx="270">
                  <c:v>-0.78447570309712411</c:v>
                </c:pt>
                <c:pt idx="271">
                  <c:v>-0.77322060258357006</c:v>
                </c:pt>
                <c:pt idx="272">
                  <c:v>-0.7621211189088225</c:v>
                </c:pt>
                <c:pt idx="273">
                  <c:v>-0.75117523379765749</c:v>
                </c:pt>
                <c:pt idx="274">
                  <c:v>-0.74038095166943585</c:v>
                </c:pt>
                <c:pt idx="275">
                  <c:v>-0.72973629948616103</c:v>
                </c:pt>
                <c:pt idx="276">
                  <c:v>-0.71923932659799228</c:v>
                </c:pt>
                <c:pt idx="277">
                  <c:v>-0.70888810458624574</c:v>
                </c:pt>
                <c:pt idx="278">
                  <c:v>-0.69868072710422713</c:v>
                </c:pt>
                <c:pt idx="279">
                  <c:v>-0.68861530971586449</c:v>
                </c:pt>
                <c:pt idx="280">
                  <c:v>-0.67868998973244554</c:v>
                </c:pt>
                <c:pt idx="281">
                  <c:v>-0.66890292604745438</c:v>
                </c:pt>
                <c:pt idx="282">
                  <c:v>-0.65925229896983006</c:v>
                </c:pt>
                <c:pt idx="283">
                  <c:v>-0.64973631005563359</c:v>
                </c:pt>
                <c:pt idx="284">
                  <c:v>-0.64035318193828472</c:v>
                </c:pt>
                <c:pt idx="285">
                  <c:v>-0.63110115815756818</c:v>
                </c:pt>
                <c:pt idx="286">
                  <c:v>-0.62197850298741941</c:v>
                </c:pt>
                <c:pt idx="287">
                  <c:v>-0.61298350126274059</c:v>
                </c:pt>
                <c:pt idx="288">
                  <c:v>-0.6041144582051885</c:v>
                </c:pt>
                <c:pt idx="289">
                  <c:v>-0.59536969924820893</c:v>
                </c:pt>
                <c:pt idx="290">
                  <c:v>-0.58674756986129695</c:v>
                </c:pt>
                <c:pt idx="291">
                  <c:v>-0.57824643537369547</c:v>
                </c:pt>
                <c:pt idx="292">
                  <c:v>-0.5698646807974882</c:v>
                </c:pt>
                <c:pt idx="293">
                  <c:v>-0.56160071065031647</c:v>
                </c:pt>
                <c:pt idx="294">
                  <c:v>-0.55345294877770568</c:v>
                </c:pt>
                <c:pt idx="295">
                  <c:v>-0.54541983817518525</c:v>
                </c:pt>
                <c:pt idx="296">
                  <c:v>-0.53749984081015345</c:v>
                </c:pt>
                <c:pt idx="297">
                  <c:v>-0.52969143744369573</c:v>
                </c:pt>
                <c:pt idx="298">
                  <c:v>-0.52199312745233251</c:v>
                </c:pt>
                <c:pt idx="299">
                  <c:v>-0.51440342864986577</c:v>
                </c:pt>
                <c:pt idx="300">
                  <c:v>-0.50692087710926503</c:v>
                </c:pt>
                <c:pt idx="301">
                  <c:v>-0.49954402698478673</c:v>
                </c:pt>
                <c:pt idx="302">
                  <c:v>-0.49227145033429276</c:v>
                </c:pt>
                <c:pt idx="303">
                  <c:v>-0.48510173694192654</c:v>
                </c:pt>
                <c:pt idx="304">
                  <c:v>-0.47803349414107354</c:v>
                </c:pt>
                <c:pt idx="305">
                  <c:v>-0.47106534663779326</c:v>
                </c:pt>
                <c:pt idx="306">
                  <c:v>-0.46419593633467632</c:v>
                </c:pt>
                <c:pt idx="307">
                  <c:v>-0.45742392215527128</c:v>
                </c:pt>
                <c:pt idx="308">
                  <c:v>-0.45074797986900828</c:v>
                </c:pt>
                <c:pt idx="309">
                  <c:v>-0.44416680191678187</c:v>
                </c:pt>
                <c:pt idx="310">
                  <c:v>-0.43767909723717185</c:v>
                </c:pt>
                <c:pt idx="311">
                  <c:v>-0.43128359109335657</c:v>
                </c:pt>
                <c:pt idx="312">
                  <c:v>-0.42497902490076767</c:v>
                </c:pt>
                <c:pt idx="313">
                  <c:v>-0.41876415605551182</c:v>
                </c:pt>
                <c:pt idx="314">
                  <c:v>-0.41263775776360423</c:v>
                </c:pt>
                <c:pt idx="315">
                  <c:v>-0.40659861887104443</c:v>
                </c:pt>
                <c:pt idx="316">
                  <c:v>-0.40064554369476385</c:v>
                </c:pt>
                <c:pt idx="317">
                  <c:v>-0.39477735185448243</c:v>
                </c:pt>
                <c:pt idx="318">
                  <c:v>-0.38899287810549515</c:v>
                </c:pt>
                <c:pt idx="319">
                  <c:v>-0.38329097217242408</c:v>
                </c:pt>
                <c:pt idx="320">
                  <c:v>-0.37767049858395313</c:v>
                </c:pt>
                <c:pt idx="321">
                  <c:v>-0.37213033650857874</c:v>
                </c:pt>
                <c:pt idx="322">
                  <c:v>-0.36666937959139084</c:v>
                </c:pt>
                <c:pt idx="323">
                  <c:v>-0.36128653579191361</c:v>
                </c:pt>
                <c:pt idx="324">
                  <c:v>-0.35598072722301866</c:v>
                </c:pt>
                <c:pt idx="325">
                  <c:v>-0.35075088999093751</c:v>
                </c:pt>
                <c:pt idx="326">
                  <c:v>-0.34559597403638304</c:v>
                </c:pt>
                <c:pt idx="327">
                  <c:v>-0.3405149429768034</c:v>
                </c:pt>
                <c:pt idx="328">
                  <c:v>-0.33550677394977974</c:v>
                </c:pt>
                <c:pt idx="329">
                  <c:v>-0.33057045745758301</c:v>
                </c:pt>
                <c:pt idx="330">
                  <c:v>-0.32570499721290386</c:v>
                </c:pt>
                <c:pt idx="331">
                  <c:v>-0.32090940998576778</c:v>
                </c:pt>
                <c:pt idx="332">
                  <c:v>-0.31618272545164461</c:v>
                </c:pt>
                <c:pt idx="333">
                  <c:v>-0.3115239860407677</c:v>
                </c:pt>
                <c:pt idx="334">
                  <c:v>-0.30693224678866476</c:v>
                </c:pt>
                <c:pt idx="335">
                  <c:v>-0.30240657518791769</c:v>
                </c:pt>
                <c:pt idx="336">
                  <c:v>-0.29794605104115035</c:v>
                </c:pt>
                <c:pt idx="337">
                  <c:v>-0.29354976631525959</c:v>
                </c:pt>
                <c:pt idx="338">
                  <c:v>-0.28921682499688706</c:v>
                </c:pt>
                <c:pt idx="339">
                  <c:v>-0.28494634294914506</c:v>
                </c:pt>
                <c:pt idx="340">
                  <c:v>-0.28073744776959686</c:v>
                </c:pt>
                <c:pt idx="341">
                  <c:v>-0.27658927864949417</c:v>
                </c:pt>
                <c:pt idx="342">
                  <c:v>-0.2725009862342801</c:v>
                </c:pt>
                <c:pt idx="343">
                  <c:v>-0.2684717324853545</c:v>
                </c:pt>
                <c:pt idx="344">
                  <c:v>-0.26450069054310893</c:v>
                </c:pt>
                <c:pt idx="345">
                  <c:v>-0.26058704459122772</c:v>
                </c:pt>
                <c:pt idx="346">
                  <c:v>-0.25672998972226113</c:v>
                </c:pt>
                <c:pt idx="347">
                  <c:v>-0.25292873180446585</c:v>
                </c:pt>
                <c:pt idx="348">
                  <c:v>-0.2491824873499176</c:v>
                </c:pt>
                <c:pt idx="349">
                  <c:v>-0.24549048338389046</c:v>
                </c:pt>
                <c:pt idx="350">
                  <c:v>-0.24185195731550618</c:v>
                </c:pt>
                <c:pt idx="351">
                  <c:v>-0.2382661568096478</c:v>
                </c:pt>
                <c:pt idx="352">
                  <c:v>-0.23473233966013965</c:v>
                </c:pt>
                <c:pt idx="353">
                  <c:v>-0.23124977366418648</c:v>
                </c:pt>
                <c:pt idx="354">
                  <c:v>-0.22781773649807466</c:v>
                </c:pt>
                <c:pt idx="355">
                  <c:v>-0.22443551559412608</c:v>
                </c:pt>
                <c:pt idx="356">
                  <c:v>-0.22110240801890679</c:v>
                </c:pt>
                <c:pt idx="357">
                  <c:v>-0.21781772035268124</c:v>
                </c:pt>
                <c:pt idx="358">
                  <c:v>-0.21458076857011324</c:v>
                </c:pt>
                <c:pt idx="359">
                  <c:v>-0.21139087792220335</c:v>
                </c:pt>
                <c:pt idx="360">
                  <c:v>-0.20824738281946334</c:v>
                </c:pt>
                <c:pt idx="361">
                  <c:v>-0.20514962671631767</c:v>
                </c:pt>
                <c:pt idx="362">
                  <c:v>-0.20209696199673075</c:v>
                </c:pt>
                <c:pt idx="363">
                  <c:v>-0.19908874986105043</c:v>
                </c:pt>
                <c:pt idx="364">
                  <c:v>-0.19612436021406501</c:v>
                </c:pt>
                <c:pt idx="365">
                  <c:v>-0.19320317155426606</c:v>
                </c:pt>
                <c:pt idx="366">
                  <c:v>-0.19032457086430968</c:v>
                </c:pt>
                <c:pt idx="367">
                  <c:v>-0.18748795350267261</c:v>
                </c:pt>
                <c:pt idx="368">
                  <c:v>-0.18469272309649218</c:v>
                </c:pt>
                <c:pt idx="369">
                  <c:v>-0.18193829143558793</c:v>
                </c:pt>
                <c:pt idx="370">
                  <c:v>-0.17922407836765269</c:v>
                </c:pt>
                <c:pt idx="371">
                  <c:v>-0.17654951169461072</c:v>
                </c:pt>
                <c:pt idx="372">
                  <c:v>-0.17391402707013059</c:v>
                </c:pt>
                <c:pt idx="373">
                  <c:v>-0.17131706789828988</c:v>
                </c:pt>
                <c:pt idx="374">
                  <c:v>-0.16875808523337943</c:v>
                </c:pt>
                <c:pt idx="375">
                  <c:v>-0.16623653768084362</c:v>
                </c:pt>
                <c:pt idx="376">
                  <c:v>-0.16375189129934409</c:v>
                </c:pt>
                <c:pt idx="377">
                  <c:v>-0.16130361950394342</c:v>
                </c:pt>
                <c:pt idx="378">
                  <c:v>-0.15889120297039616</c:v>
                </c:pt>
                <c:pt idx="379">
                  <c:v>-0.15651412954054281</c:v>
                </c:pt>
                <c:pt idx="380">
                  <c:v>-0.15417189412879467</c:v>
                </c:pt>
                <c:pt idx="381">
                  <c:v>-0.15186399862970454</c:v>
                </c:pt>
                <c:pt idx="382">
                  <c:v>-0.14958995182661128</c:v>
                </c:pt>
                <c:pt idx="383">
                  <c:v>-0.1473492693013532</c:v>
                </c:pt>
                <c:pt idx="384">
                  <c:v>-0.14514147334503755</c:v>
                </c:pt>
                <c:pt idx="385">
                  <c:v>-0.14296609286986137</c:v>
                </c:pt>
                <c:pt idx="386">
                  <c:v>-0.14082266332197141</c:v>
                </c:pt>
                <c:pt idx="387">
                  <c:v>-0.13871072659535716</c:v>
                </c:pt>
                <c:pt idx="388">
                  <c:v>-0.13662983094676534</c:v>
                </c:pt>
                <c:pt idx="389">
                  <c:v>-0.13457953091162944</c:v>
                </c:pt>
                <c:pt idx="390">
                  <c:v>-0.13255938722100394</c:v>
                </c:pt>
                <c:pt idx="391">
                  <c:v>-0.13056896671949372</c:v>
                </c:pt>
                <c:pt idx="392">
                  <c:v>-0.12860784228417182</c:v>
                </c:pt>
                <c:pt idx="393">
                  <c:v>-0.12667559274447354</c:v>
                </c:pt>
                <c:pt idx="394">
                  <c:v>-0.12477180280306097</c:v>
                </c:pt>
                <c:pt idx="395">
                  <c:v>-0.12289606295764603</c:v>
                </c:pt>
                <c:pt idx="396">
                  <c:v>-0.12104796942376549</c:v>
                </c:pt>
                <c:pt idx="397">
                  <c:v>-0.11922712405849659</c:v>
                </c:pt>
                <c:pt idx="398">
                  <c:v>-0.1174331342851066</c:v>
                </c:pt>
                <c:pt idx="399">
                  <c:v>-0.11566561301862498</c:v>
                </c:pt>
                <c:pt idx="400">
                  <c:v>-0.11392417859233112</c:v>
                </c:pt>
                <c:pt idx="401">
                  <c:v>-0.11220845468514676</c:v>
                </c:pt>
                <c:pt idx="402">
                  <c:v>-0.11051807024992638</c:v>
                </c:pt>
                <c:pt idx="403">
                  <c:v>-0.10885265944263393</c:v>
                </c:pt>
                <c:pt idx="404">
                  <c:v>-0.10721186155239948</c:v>
                </c:pt>
                <c:pt idx="405">
                  <c:v>-0.10559532093244475</c:v>
                </c:pt>
                <c:pt idx="406">
                  <c:v>-0.10400268693187052</c:v>
                </c:pt>
                <c:pt idx="407">
                  <c:v>-0.10243361382829519</c:v>
                </c:pt>
                <c:pt idx="408">
                  <c:v>-0.1008877607613375</c:v>
                </c:pt>
                <c:pt idx="409">
                  <c:v>-9.9364791666932892E-2</c:v>
                </c:pt>
                <c:pt idx="410">
                  <c:v>-9.7864375212476415E-2</c:v>
                </c:pt>
                <c:pt idx="411">
                  <c:v>-9.6386184732781613E-2</c:v>
                </c:pt>
                <c:pt idx="412">
                  <c:v>-9.4929898166848867E-2</c:v>
                </c:pt>
                <c:pt idx="413">
                  <c:v>-9.3495197995432308E-2</c:v>
                </c:pt>
                <c:pt idx="414">
                  <c:v>-9.2081771179398517E-2</c:v>
                </c:pt>
                <c:pt idx="415">
                  <c:v>-9.0689309098867701E-2</c:v>
                </c:pt>
                <c:pt idx="416">
                  <c:v>-8.9317507493128431E-2</c:v>
                </c:pt>
                <c:pt idx="417">
                  <c:v>-8.7966066401318557E-2</c:v>
                </c:pt>
                <c:pt idx="418">
                  <c:v>-8.6634690103862697E-2</c:v>
                </c:pt>
                <c:pt idx="419">
                  <c:v>-8.53230870646592E-2</c:v>
                </c:pt>
                <c:pt idx="420">
                  <c:v>-8.4030969874006947E-2</c:v>
                </c:pt>
                <c:pt idx="421">
                  <c:v>-8.2758055192265118E-2</c:v>
                </c:pt>
                <c:pt idx="422">
                  <c:v>-8.1504063694236212E-2</c:v>
                </c:pt>
                <c:pt idx="423">
                  <c:v>-8.0268720014266076E-2</c:v>
                </c:pt>
                <c:pt idx="424">
                  <c:v>-7.9051752692050684E-2</c:v>
                </c:pt>
                <c:pt idx="425">
                  <c:v>-7.7852894119143784E-2</c:v>
                </c:pt>
                <c:pt idx="426">
                  <c:v>-7.6671880486155447E-2</c:v>
                </c:pt>
                <c:pt idx="427">
                  <c:v>-7.5508451730635626E-2</c:v>
                </c:pt>
                <c:pt idx="428">
                  <c:v>-7.4362351485632777E-2</c:v>
                </c:pt>
                <c:pt idx="429">
                  <c:v>-7.3233327028921852E-2</c:v>
                </c:pt>
                <c:pt idx="430">
                  <c:v>-7.2121129232891934E-2</c:v>
                </c:pt>
                <c:pt idx="431">
                  <c:v>-7.1025512515087791E-2</c:v>
                </c:pt>
                <c:pt idx="432">
                  <c:v>-6.9946234789395795E-2</c:v>
                </c:pt>
                <c:pt idx="433">
                  <c:v>-6.8883057417868612E-2</c:v>
                </c:pt>
                <c:pt idx="434">
                  <c:v>-6.7835745163179348E-2</c:v>
                </c:pt>
                <c:pt idx="435">
                  <c:v>-6.680406614169937E-2</c:v>
                </c:pt>
                <c:pt idx="436">
                  <c:v>-6.5787791777191004E-2</c:v>
                </c:pt>
                <c:pt idx="437">
                  <c:v>-6.4786696755109133E-2</c:v>
                </c:pt>
                <c:pt idx="438">
                  <c:v>-6.380055897750328E-2</c:v>
                </c:pt>
                <c:pt idx="439">
                  <c:v>-6.2829159518513936E-2</c:v>
                </c:pt>
                <c:pt idx="440">
                  <c:v>-6.1872282580455691E-2</c:v>
                </c:pt>
                <c:pt idx="441">
                  <c:v>-6.0929715450479732E-2</c:v>
                </c:pt>
                <c:pt idx="442">
                  <c:v>-6.0001248457809714E-2</c:v>
                </c:pt>
                <c:pt idx="443">
                  <c:v>-5.9086674931542793E-2</c:v>
                </c:pt>
                <c:pt idx="444">
                  <c:v>-5.8185791159010451E-2</c:v>
                </c:pt>
                <c:pt idx="445">
                  <c:v>-5.7298396344690923E-2</c:v>
                </c:pt>
                <c:pt idx="446">
                  <c:v>-5.6424292569667682E-2</c:v>
                </c:pt>
                <c:pt idx="447">
                  <c:v>-5.5563284751626425E-2</c:v>
                </c:pt>
                <c:pt idx="448">
                  <c:v>-5.4715180605384661E-2</c:v>
                </c:pt>
                <c:pt idx="449">
                  <c:v>-5.3879790603946931E-2</c:v>
                </c:pt>
                <c:pt idx="450">
                  <c:v>-5.3056927940079407E-2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BE0-45B2-89C1-7E4D9F207C4F}"/>
            </c:ext>
          </c:extLst>
        </c:ser>
        <c:ser>
          <c:idx val="1"/>
          <c:order val="1"/>
          <c:tx>
            <c:strRef>
              <c:f>fit_5NN_BCC!$K$18</c:f>
              <c:strCache>
                <c:ptCount val="1"/>
                <c:pt idx="0">
                  <c:v>E(TB-SMA)[eV]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fit_5NN_BCC!$G$19:$G$469</c:f>
              <c:numCache>
                <c:formatCode>General</c:formatCode>
                <c:ptCount val="451"/>
                <c:pt idx="0">
                  <c:v>1.8679457629785796</c:v>
                </c:pt>
                <c:pt idx="1">
                  <c:v>1.879992108872266</c:v>
                </c:pt>
                <c:pt idx="2">
                  <c:v>1.8920384547659523</c:v>
                </c:pt>
                <c:pt idx="3">
                  <c:v>1.9040848006596387</c:v>
                </c:pt>
                <c:pt idx="4">
                  <c:v>1.9161311465533251</c:v>
                </c:pt>
                <c:pt idx="5">
                  <c:v>1.9281774924470112</c:v>
                </c:pt>
                <c:pt idx="6">
                  <c:v>1.9402238383406976</c:v>
                </c:pt>
                <c:pt idx="7">
                  <c:v>1.9522701842343839</c:v>
                </c:pt>
                <c:pt idx="8">
                  <c:v>1.9643165301280703</c:v>
                </c:pt>
                <c:pt idx="9">
                  <c:v>1.9763628760217564</c:v>
                </c:pt>
                <c:pt idx="10">
                  <c:v>1.9884092219154428</c:v>
                </c:pt>
                <c:pt idx="11">
                  <c:v>2.0004555678091291</c:v>
                </c:pt>
                <c:pt idx="12">
                  <c:v>2.0125019137028155</c:v>
                </c:pt>
                <c:pt idx="13">
                  <c:v>2.0245482595965019</c:v>
                </c:pt>
                <c:pt idx="14">
                  <c:v>2.0365946054901882</c:v>
                </c:pt>
                <c:pt idx="15">
                  <c:v>2.0486409513838741</c:v>
                </c:pt>
                <c:pt idx="16">
                  <c:v>2.0606872972775605</c:v>
                </c:pt>
                <c:pt idx="17">
                  <c:v>2.0727336431712469</c:v>
                </c:pt>
                <c:pt idx="18">
                  <c:v>2.0847799890649328</c:v>
                </c:pt>
                <c:pt idx="19">
                  <c:v>2.0968263349586191</c:v>
                </c:pt>
                <c:pt idx="20">
                  <c:v>2.1088726808523055</c:v>
                </c:pt>
                <c:pt idx="21">
                  <c:v>2.1209190267459919</c:v>
                </c:pt>
                <c:pt idx="22">
                  <c:v>2.1329653726396782</c:v>
                </c:pt>
                <c:pt idx="23">
                  <c:v>2.1450117185333646</c:v>
                </c:pt>
                <c:pt idx="24">
                  <c:v>2.1570580644270509</c:v>
                </c:pt>
                <c:pt idx="25">
                  <c:v>2.1691044103207373</c:v>
                </c:pt>
                <c:pt idx="26">
                  <c:v>2.1811507562144237</c:v>
                </c:pt>
                <c:pt idx="27">
                  <c:v>2.19319710210811</c:v>
                </c:pt>
                <c:pt idx="28">
                  <c:v>2.2052434480017959</c:v>
                </c:pt>
                <c:pt idx="29">
                  <c:v>2.2172897938954832</c:v>
                </c:pt>
                <c:pt idx="30">
                  <c:v>2.2293361397891691</c:v>
                </c:pt>
                <c:pt idx="31">
                  <c:v>2.2413824856828555</c:v>
                </c:pt>
                <c:pt idx="32">
                  <c:v>2.2534288315765418</c:v>
                </c:pt>
                <c:pt idx="33">
                  <c:v>2.2654751774702282</c:v>
                </c:pt>
                <c:pt idx="34">
                  <c:v>2.2775215233639146</c:v>
                </c:pt>
                <c:pt idx="35">
                  <c:v>2.2895678692576005</c:v>
                </c:pt>
                <c:pt idx="36">
                  <c:v>2.3016142151512868</c:v>
                </c:pt>
                <c:pt idx="37">
                  <c:v>2.3136605610449732</c:v>
                </c:pt>
                <c:pt idx="38">
                  <c:v>2.3257069069386596</c:v>
                </c:pt>
                <c:pt idx="39">
                  <c:v>2.3377532528323459</c:v>
                </c:pt>
                <c:pt idx="40">
                  <c:v>2.3497995987260323</c:v>
                </c:pt>
                <c:pt idx="41">
                  <c:v>2.3618459446197186</c:v>
                </c:pt>
                <c:pt idx="42">
                  <c:v>2.373892290513405</c:v>
                </c:pt>
                <c:pt idx="43">
                  <c:v>2.3859386364070914</c:v>
                </c:pt>
                <c:pt idx="44">
                  <c:v>2.3979849823007773</c:v>
                </c:pt>
                <c:pt idx="45">
                  <c:v>2.4100313281944636</c:v>
                </c:pt>
                <c:pt idx="46">
                  <c:v>2.42207767408815</c:v>
                </c:pt>
                <c:pt idx="47">
                  <c:v>2.4341240199818364</c:v>
                </c:pt>
                <c:pt idx="48">
                  <c:v>2.4461703658755227</c:v>
                </c:pt>
                <c:pt idx="49">
                  <c:v>2.4582167117692086</c:v>
                </c:pt>
                <c:pt idx="50">
                  <c:v>2.4702630576628946</c:v>
                </c:pt>
                <c:pt idx="51">
                  <c:v>2.4823094035565809</c:v>
                </c:pt>
                <c:pt idx="52">
                  <c:v>2.4943557494502673</c:v>
                </c:pt>
                <c:pt idx="53">
                  <c:v>2.5064020953439536</c:v>
                </c:pt>
                <c:pt idx="54">
                  <c:v>2.51844844123764</c:v>
                </c:pt>
                <c:pt idx="55">
                  <c:v>2.5304947871313259</c:v>
                </c:pt>
                <c:pt idx="56">
                  <c:v>2.5425411330250123</c:v>
                </c:pt>
                <c:pt idx="57">
                  <c:v>2.5545874789186986</c:v>
                </c:pt>
                <c:pt idx="58">
                  <c:v>2.566633824812385</c:v>
                </c:pt>
                <c:pt idx="59">
                  <c:v>2.5786801707060714</c:v>
                </c:pt>
                <c:pt idx="60">
                  <c:v>2.5907265165997577</c:v>
                </c:pt>
                <c:pt idx="61">
                  <c:v>2.6027728624934441</c:v>
                </c:pt>
                <c:pt idx="62">
                  <c:v>2.6148192083871304</c:v>
                </c:pt>
                <c:pt idx="63">
                  <c:v>2.6268655542808164</c:v>
                </c:pt>
                <c:pt idx="64">
                  <c:v>2.6389119001745027</c:v>
                </c:pt>
                <c:pt idx="65">
                  <c:v>2.6509582460681886</c:v>
                </c:pt>
                <c:pt idx="66">
                  <c:v>2.663004591961875</c:v>
                </c:pt>
                <c:pt idx="67">
                  <c:v>2.6750509378555614</c:v>
                </c:pt>
                <c:pt idx="68">
                  <c:v>2.6870972837492477</c:v>
                </c:pt>
                <c:pt idx="69">
                  <c:v>2.6991436296429341</c:v>
                </c:pt>
                <c:pt idx="70">
                  <c:v>2.7111899755366204</c:v>
                </c:pt>
                <c:pt idx="71">
                  <c:v>2.7232363214303068</c:v>
                </c:pt>
                <c:pt idx="72">
                  <c:v>2.7352826673239932</c:v>
                </c:pt>
                <c:pt idx="73">
                  <c:v>2.7473290132176795</c:v>
                </c:pt>
                <c:pt idx="74">
                  <c:v>2.7593753591113659</c:v>
                </c:pt>
                <c:pt idx="75">
                  <c:v>2.7714217050050518</c:v>
                </c:pt>
                <c:pt idx="76">
                  <c:v>2.7834680508987382</c:v>
                </c:pt>
                <c:pt idx="77">
                  <c:v>2.7955143967924245</c:v>
                </c:pt>
                <c:pt idx="78">
                  <c:v>2.8075607426861109</c:v>
                </c:pt>
                <c:pt idx="79">
                  <c:v>2.8196070885797972</c:v>
                </c:pt>
                <c:pt idx="80">
                  <c:v>2.8316534344734836</c:v>
                </c:pt>
                <c:pt idx="81">
                  <c:v>2.84369978036717</c:v>
                </c:pt>
                <c:pt idx="82">
                  <c:v>2.8557461262608563</c:v>
                </c:pt>
                <c:pt idx="83">
                  <c:v>2.8677924721545427</c:v>
                </c:pt>
                <c:pt idx="84">
                  <c:v>2.8798388180482282</c:v>
                </c:pt>
                <c:pt idx="85">
                  <c:v>2.8918851639419145</c:v>
                </c:pt>
                <c:pt idx="86">
                  <c:v>2.9039315098356009</c:v>
                </c:pt>
                <c:pt idx="87">
                  <c:v>2.9159778557292872</c:v>
                </c:pt>
                <c:pt idx="88">
                  <c:v>2.9280242016229736</c:v>
                </c:pt>
                <c:pt idx="89">
                  <c:v>2.94007054751666</c:v>
                </c:pt>
                <c:pt idx="90">
                  <c:v>2.9521168934103463</c:v>
                </c:pt>
                <c:pt idx="91">
                  <c:v>2.9641632393040327</c:v>
                </c:pt>
                <c:pt idx="92">
                  <c:v>2.9762095851977191</c:v>
                </c:pt>
                <c:pt idx="93">
                  <c:v>2.988255931091405</c:v>
                </c:pt>
                <c:pt idx="94">
                  <c:v>3.0003022769850918</c:v>
                </c:pt>
                <c:pt idx="95">
                  <c:v>3.0123486228787777</c:v>
                </c:pt>
                <c:pt idx="96">
                  <c:v>3.0243949687724641</c:v>
                </c:pt>
                <c:pt idx="97">
                  <c:v>3.0364413146661504</c:v>
                </c:pt>
                <c:pt idx="98">
                  <c:v>3.0484876605598368</c:v>
                </c:pt>
                <c:pt idx="99">
                  <c:v>3.0605340064535231</c:v>
                </c:pt>
                <c:pt idx="100">
                  <c:v>3.0725803523472095</c:v>
                </c:pt>
                <c:pt idx="101">
                  <c:v>3.0846266982408959</c:v>
                </c:pt>
                <c:pt idx="102">
                  <c:v>3.0966730441345822</c:v>
                </c:pt>
                <c:pt idx="103">
                  <c:v>3.1087193900282686</c:v>
                </c:pt>
                <c:pt idx="104">
                  <c:v>3.1207657359219541</c:v>
                </c:pt>
                <c:pt idx="105">
                  <c:v>3.1328120818156413</c:v>
                </c:pt>
                <c:pt idx="106">
                  <c:v>3.1448584277093268</c:v>
                </c:pt>
                <c:pt idx="107">
                  <c:v>3.1569047736030131</c:v>
                </c:pt>
                <c:pt idx="108">
                  <c:v>3.1689511194966995</c:v>
                </c:pt>
                <c:pt idx="109">
                  <c:v>3.1809974653903859</c:v>
                </c:pt>
                <c:pt idx="110">
                  <c:v>3.1930438112840722</c:v>
                </c:pt>
                <c:pt idx="111">
                  <c:v>3.2050901571777586</c:v>
                </c:pt>
                <c:pt idx="112">
                  <c:v>3.2171365030714449</c:v>
                </c:pt>
                <c:pt idx="113">
                  <c:v>3.2291828489651309</c:v>
                </c:pt>
                <c:pt idx="114">
                  <c:v>3.2412291948588177</c:v>
                </c:pt>
                <c:pt idx="115">
                  <c:v>3.2532755407525036</c:v>
                </c:pt>
                <c:pt idx="116">
                  <c:v>3.2653218866461899</c:v>
                </c:pt>
                <c:pt idx="117">
                  <c:v>3.2773682325398763</c:v>
                </c:pt>
                <c:pt idx="118">
                  <c:v>3.2894145784335627</c:v>
                </c:pt>
                <c:pt idx="119">
                  <c:v>3.301460924327249</c:v>
                </c:pt>
                <c:pt idx="120">
                  <c:v>3.3135072702209354</c:v>
                </c:pt>
                <c:pt idx="121">
                  <c:v>3.3255536161146217</c:v>
                </c:pt>
                <c:pt idx="122">
                  <c:v>3.3375999620083077</c:v>
                </c:pt>
                <c:pt idx="123">
                  <c:v>3.3496463079019945</c:v>
                </c:pt>
                <c:pt idx="124">
                  <c:v>3.3616926537956804</c:v>
                </c:pt>
                <c:pt idx="125">
                  <c:v>3.3737389996893667</c:v>
                </c:pt>
                <c:pt idx="126">
                  <c:v>3.3857853455830531</c:v>
                </c:pt>
                <c:pt idx="127">
                  <c:v>3.3978316914767395</c:v>
                </c:pt>
                <c:pt idx="128">
                  <c:v>3.4098780373704258</c:v>
                </c:pt>
                <c:pt idx="129">
                  <c:v>3.4219243832641122</c:v>
                </c:pt>
                <c:pt idx="130">
                  <c:v>3.4339707291577981</c:v>
                </c:pt>
                <c:pt idx="131">
                  <c:v>3.4460170750514845</c:v>
                </c:pt>
                <c:pt idx="132">
                  <c:v>3.4580634209451708</c:v>
                </c:pt>
                <c:pt idx="133">
                  <c:v>3.4701097668388567</c:v>
                </c:pt>
                <c:pt idx="134">
                  <c:v>3.4821561127325431</c:v>
                </c:pt>
                <c:pt idx="135">
                  <c:v>3.4942024586262295</c:v>
                </c:pt>
                <c:pt idx="136">
                  <c:v>3.5062488045199158</c:v>
                </c:pt>
                <c:pt idx="137">
                  <c:v>3.5182951504136022</c:v>
                </c:pt>
                <c:pt idx="138">
                  <c:v>3.5303414963072886</c:v>
                </c:pt>
                <c:pt idx="139">
                  <c:v>3.5423878422009749</c:v>
                </c:pt>
                <c:pt idx="140">
                  <c:v>3.5544341880946613</c:v>
                </c:pt>
                <c:pt idx="141">
                  <c:v>3.5664805339883476</c:v>
                </c:pt>
                <c:pt idx="142">
                  <c:v>3.5785268798820336</c:v>
                </c:pt>
                <c:pt idx="143">
                  <c:v>3.5905732257757204</c:v>
                </c:pt>
                <c:pt idx="144">
                  <c:v>3.6026195716694063</c:v>
                </c:pt>
                <c:pt idx="145">
                  <c:v>3.6146659175630926</c:v>
                </c:pt>
                <c:pt idx="146">
                  <c:v>3.626712263456779</c:v>
                </c:pt>
                <c:pt idx="147">
                  <c:v>3.6387586093504654</c:v>
                </c:pt>
                <c:pt idx="148">
                  <c:v>3.6508049552441517</c:v>
                </c:pt>
                <c:pt idx="149">
                  <c:v>3.6628513011378381</c:v>
                </c:pt>
                <c:pt idx="150">
                  <c:v>3.6748976470315244</c:v>
                </c:pt>
                <c:pt idx="151">
                  <c:v>3.6869439929252099</c:v>
                </c:pt>
                <c:pt idx="152">
                  <c:v>3.6989903388188972</c:v>
                </c:pt>
                <c:pt idx="153">
                  <c:v>3.7110366847125826</c:v>
                </c:pt>
                <c:pt idx="154">
                  <c:v>3.7230830306062699</c:v>
                </c:pt>
                <c:pt idx="155">
                  <c:v>3.7351293764999554</c:v>
                </c:pt>
                <c:pt idx="156">
                  <c:v>3.7471757223936417</c:v>
                </c:pt>
                <c:pt idx="157">
                  <c:v>3.7592220682873281</c:v>
                </c:pt>
                <c:pt idx="158">
                  <c:v>3.7712684141810144</c:v>
                </c:pt>
                <c:pt idx="159">
                  <c:v>3.7833147600747008</c:v>
                </c:pt>
                <c:pt idx="160">
                  <c:v>3.7953611059683872</c:v>
                </c:pt>
                <c:pt idx="161">
                  <c:v>3.8074074518620735</c:v>
                </c:pt>
                <c:pt idx="162">
                  <c:v>3.8194537977557594</c:v>
                </c:pt>
                <c:pt idx="163">
                  <c:v>3.8315001436494458</c:v>
                </c:pt>
                <c:pt idx="164">
                  <c:v>3.8435464895431322</c:v>
                </c:pt>
                <c:pt idx="165">
                  <c:v>3.8555928354368185</c:v>
                </c:pt>
                <c:pt idx="166">
                  <c:v>3.8676391813305049</c:v>
                </c:pt>
                <c:pt idx="167">
                  <c:v>3.8796855272241912</c:v>
                </c:pt>
                <c:pt idx="168">
                  <c:v>3.8917318731178776</c:v>
                </c:pt>
                <c:pt idx="169">
                  <c:v>3.9037782190115635</c:v>
                </c:pt>
                <c:pt idx="170">
                  <c:v>3.9158245649052503</c:v>
                </c:pt>
                <c:pt idx="171">
                  <c:v>3.9278709107989358</c:v>
                </c:pt>
                <c:pt idx="172">
                  <c:v>3.939917256692623</c:v>
                </c:pt>
                <c:pt idx="173">
                  <c:v>3.9519636025863085</c:v>
                </c:pt>
                <c:pt idx="174">
                  <c:v>3.9640099484799949</c:v>
                </c:pt>
                <c:pt idx="175">
                  <c:v>3.9760562943736812</c:v>
                </c:pt>
                <c:pt idx="176">
                  <c:v>3.9881026402673676</c:v>
                </c:pt>
                <c:pt idx="177">
                  <c:v>4.0001489861610544</c:v>
                </c:pt>
                <c:pt idx="178">
                  <c:v>4.0121953320547403</c:v>
                </c:pt>
                <c:pt idx="179">
                  <c:v>4.0242416779484271</c:v>
                </c:pt>
                <c:pt idx="180">
                  <c:v>4.036288023842113</c:v>
                </c:pt>
                <c:pt idx="181">
                  <c:v>4.0483343697357999</c:v>
                </c:pt>
                <c:pt idx="182">
                  <c:v>4.0603807156294858</c:v>
                </c:pt>
                <c:pt idx="183">
                  <c:v>4.0724270615231726</c:v>
                </c:pt>
                <c:pt idx="184">
                  <c:v>4.0844734074168576</c:v>
                </c:pt>
                <c:pt idx="185">
                  <c:v>4.0965197533105444</c:v>
                </c:pt>
                <c:pt idx="186">
                  <c:v>4.1085660992042303</c:v>
                </c:pt>
                <c:pt idx="187">
                  <c:v>4.1206124450979171</c:v>
                </c:pt>
                <c:pt idx="188">
                  <c:v>4.132658790991603</c:v>
                </c:pt>
                <c:pt idx="189">
                  <c:v>4.144705136885289</c:v>
                </c:pt>
                <c:pt idx="190">
                  <c:v>4.1567514827789758</c:v>
                </c:pt>
                <c:pt idx="191">
                  <c:v>4.1687978286726617</c:v>
                </c:pt>
                <c:pt idx="192">
                  <c:v>4.1808441745663485</c:v>
                </c:pt>
                <c:pt idx="193">
                  <c:v>4.1928905204600344</c:v>
                </c:pt>
                <c:pt idx="194">
                  <c:v>4.2049368663537212</c:v>
                </c:pt>
                <c:pt idx="195">
                  <c:v>4.2169832122474071</c:v>
                </c:pt>
                <c:pt idx="196">
                  <c:v>4.2290295581410939</c:v>
                </c:pt>
                <c:pt idx="197">
                  <c:v>4.2410759040347799</c:v>
                </c:pt>
                <c:pt idx="198">
                  <c:v>4.2531222499284658</c:v>
                </c:pt>
                <c:pt idx="199">
                  <c:v>4.2651685958221526</c:v>
                </c:pt>
                <c:pt idx="200">
                  <c:v>4.2772149417158385</c:v>
                </c:pt>
                <c:pt idx="201">
                  <c:v>4.2892612876095253</c:v>
                </c:pt>
                <c:pt idx="202">
                  <c:v>4.3013076335032112</c:v>
                </c:pt>
                <c:pt idx="203">
                  <c:v>4.313353979396898</c:v>
                </c:pt>
                <c:pt idx="204">
                  <c:v>4.3254003252905839</c:v>
                </c:pt>
                <c:pt idx="205">
                  <c:v>4.3374466711842707</c:v>
                </c:pt>
                <c:pt idx="206">
                  <c:v>4.3494930170779567</c:v>
                </c:pt>
                <c:pt idx="207">
                  <c:v>4.3615393629716435</c:v>
                </c:pt>
                <c:pt idx="208">
                  <c:v>4.3735857088653294</c:v>
                </c:pt>
                <c:pt idx="209">
                  <c:v>4.3856320547590153</c:v>
                </c:pt>
                <c:pt idx="210">
                  <c:v>4.3976784006527021</c:v>
                </c:pt>
                <c:pt idx="211">
                  <c:v>4.409724746546388</c:v>
                </c:pt>
                <c:pt idx="212">
                  <c:v>4.4217710924400748</c:v>
                </c:pt>
                <c:pt idx="213">
                  <c:v>4.4338174383337607</c:v>
                </c:pt>
                <c:pt idx="214">
                  <c:v>4.4458637842274467</c:v>
                </c:pt>
                <c:pt idx="215">
                  <c:v>4.4579101301211335</c:v>
                </c:pt>
                <c:pt idx="216">
                  <c:v>4.4699564760148194</c:v>
                </c:pt>
                <c:pt idx="217">
                  <c:v>4.4820028219085062</c:v>
                </c:pt>
                <c:pt idx="218">
                  <c:v>4.4940491678021921</c:v>
                </c:pt>
                <c:pt idx="219">
                  <c:v>4.5060955136958789</c:v>
                </c:pt>
                <c:pt idx="220">
                  <c:v>4.5181418595895648</c:v>
                </c:pt>
                <c:pt idx="221">
                  <c:v>4.5301882054832516</c:v>
                </c:pt>
                <c:pt idx="222">
                  <c:v>4.5422345513769375</c:v>
                </c:pt>
                <c:pt idx="223">
                  <c:v>4.5542808972706235</c:v>
                </c:pt>
                <c:pt idx="224">
                  <c:v>4.5663272431643103</c:v>
                </c:pt>
                <c:pt idx="225">
                  <c:v>4.5783735890579962</c:v>
                </c:pt>
                <c:pt idx="226">
                  <c:v>4.590419934951683</c:v>
                </c:pt>
                <c:pt idx="227">
                  <c:v>4.6024662808453689</c:v>
                </c:pt>
                <c:pt idx="228">
                  <c:v>4.6145126267390557</c:v>
                </c:pt>
                <c:pt idx="229">
                  <c:v>4.6265589726327407</c:v>
                </c:pt>
                <c:pt idx="230">
                  <c:v>4.6386053185264284</c:v>
                </c:pt>
                <c:pt idx="231">
                  <c:v>4.6506516644201135</c:v>
                </c:pt>
                <c:pt idx="232">
                  <c:v>4.6626980103138012</c:v>
                </c:pt>
                <c:pt idx="233">
                  <c:v>4.6747443562074862</c:v>
                </c:pt>
                <c:pt idx="234">
                  <c:v>4.686790702101173</c:v>
                </c:pt>
                <c:pt idx="235">
                  <c:v>4.6988370479948589</c:v>
                </c:pt>
                <c:pt idx="236">
                  <c:v>4.7108833938885457</c:v>
                </c:pt>
                <c:pt idx="237">
                  <c:v>4.7229297397822316</c:v>
                </c:pt>
                <c:pt idx="238">
                  <c:v>4.7349760856759175</c:v>
                </c:pt>
                <c:pt idx="239">
                  <c:v>4.7470224315696044</c:v>
                </c:pt>
                <c:pt idx="240">
                  <c:v>4.7590687774632903</c:v>
                </c:pt>
                <c:pt idx="241">
                  <c:v>4.7711151233569771</c:v>
                </c:pt>
                <c:pt idx="242">
                  <c:v>4.783161469250663</c:v>
                </c:pt>
                <c:pt idx="243">
                  <c:v>4.7952078151443498</c:v>
                </c:pt>
                <c:pt idx="244">
                  <c:v>4.8072541610380357</c:v>
                </c:pt>
                <c:pt idx="245">
                  <c:v>4.8193005069317225</c:v>
                </c:pt>
                <c:pt idx="246">
                  <c:v>4.8313468528254084</c:v>
                </c:pt>
                <c:pt idx="247">
                  <c:v>4.8433931987190944</c:v>
                </c:pt>
                <c:pt idx="248">
                  <c:v>4.8554395446127812</c:v>
                </c:pt>
                <c:pt idx="249">
                  <c:v>4.8674858905064671</c:v>
                </c:pt>
                <c:pt idx="250">
                  <c:v>4.8795322364001539</c:v>
                </c:pt>
                <c:pt idx="251">
                  <c:v>4.8915785822938398</c:v>
                </c:pt>
                <c:pt idx="252">
                  <c:v>4.9036249281875257</c:v>
                </c:pt>
                <c:pt idx="253">
                  <c:v>4.9156712740812125</c:v>
                </c:pt>
                <c:pt idx="254">
                  <c:v>4.9277176199748984</c:v>
                </c:pt>
                <c:pt idx="255">
                  <c:v>4.9397639658685852</c:v>
                </c:pt>
                <c:pt idx="256">
                  <c:v>4.9518103117622712</c:v>
                </c:pt>
                <c:pt idx="257">
                  <c:v>4.963856657655958</c:v>
                </c:pt>
                <c:pt idx="258">
                  <c:v>4.9759030035496448</c:v>
                </c:pt>
                <c:pt idx="259">
                  <c:v>4.987949349443336</c:v>
                </c:pt>
                <c:pt idx="260">
                  <c:v>4.9999956953370166</c:v>
                </c:pt>
                <c:pt idx="261">
                  <c:v>5.0120420412307034</c:v>
                </c:pt>
                <c:pt idx="262">
                  <c:v>5.0240883871243893</c:v>
                </c:pt>
                <c:pt idx="263">
                  <c:v>5.0361347330180815</c:v>
                </c:pt>
                <c:pt idx="264">
                  <c:v>5.048181078911762</c:v>
                </c:pt>
                <c:pt idx="265">
                  <c:v>5.0602274248054488</c:v>
                </c:pt>
                <c:pt idx="266">
                  <c:v>5.0722737706991348</c:v>
                </c:pt>
                <c:pt idx="267">
                  <c:v>5.0843201165928269</c:v>
                </c:pt>
                <c:pt idx="268">
                  <c:v>5.0963664624865075</c:v>
                </c:pt>
                <c:pt idx="269">
                  <c:v>5.1084128083801934</c:v>
                </c:pt>
                <c:pt idx="270">
                  <c:v>5.1204591542738802</c:v>
                </c:pt>
                <c:pt idx="271">
                  <c:v>5.1325055001675723</c:v>
                </c:pt>
                <c:pt idx="272">
                  <c:v>5.1445518460612529</c:v>
                </c:pt>
                <c:pt idx="273">
                  <c:v>5.1565981919549388</c:v>
                </c:pt>
                <c:pt idx="274">
                  <c:v>5.1686445378486239</c:v>
                </c:pt>
                <c:pt idx="275">
                  <c:v>5.1806908837423169</c:v>
                </c:pt>
                <c:pt idx="276">
                  <c:v>5.1927372296359966</c:v>
                </c:pt>
                <c:pt idx="277">
                  <c:v>5.2047835755296834</c:v>
                </c:pt>
                <c:pt idx="278">
                  <c:v>5.2168299214233693</c:v>
                </c:pt>
                <c:pt idx="279">
                  <c:v>5.2288762673170623</c:v>
                </c:pt>
                <c:pt idx="280">
                  <c:v>5.240922613210742</c:v>
                </c:pt>
                <c:pt idx="281">
                  <c:v>5.252968959104428</c:v>
                </c:pt>
                <c:pt idx="282">
                  <c:v>5.2650153049981219</c:v>
                </c:pt>
                <c:pt idx="283">
                  <c:v>5.2770616508918078</c:v>
                </c:pt>
                <c:pt idx="284">
                  <c:v>5.2891079967854928</c:v>
                </c:pt>
                <c:pt idx="285">
                  <c:v>5.3011543426791734</c:v>
                </c:pt>
                <c:pt idx="286">
                  <c:v>5.3132006885728673</c:v>
                </c:pt>
                <c:pt idx="287">
                  <c:v>5.3252470344665515</c:v>
                </c:pt>
                <c:pt idx="288">
                  <c:v>5.3372933803602383</c:v>
                </c:pt>
                <c:pt idx="289">
                  <c:v>5.3493397262539188</c:v>
                </c:pt>
                <c:pt idx="290">
                  <c:v>5.361386072147611</c:v>
                </c:pt>
                <c:pt idx="291">
                  <c:v>5.3734324180412969</c:v>
                </c:pt>
                <c:pt idx="292">
                  <c:v>5.3854787639349837</c:v>
                </c:pt>
                <c:pt idx="293">
                  <c:v>5.3975251098286643</c:v>
                </c:pt>
                <c:pt idx="294">
                  <c:v>5.4095714557223555</c:v>
                </c:pt>
                <c:pt idx="295">
                  <c:v>5.4216178016160423</c:v>
                </c:pt>
                <c:pt idx="296">
                  <c:v>5.4336641475097291</c:v>
                </c:pt>
                <c:pt idx="297">
                  <c:v>5.4457104934034097</c:v>
                </c:pt>
                <c:pt idx="298">
                  <c:v>5.457756839297101</c:v>
                </c:pt>
                <c:pt idx="299">
                  <c:v>5.4698031851907878</c:v>
                </c:pt>
                <c:pt idx="300">
                  <c:v>5.4818495310844746</c:v>
                </c:pt>
                <c:pt idx="301">
                  <c:v>5.4938958769781552</c:v>
                </c:pt>
                <c:pt idx="302">
                  <c:v>5.5059422228718464</c:v>
                </c:pt>
                <c:pt idx="303">
                  <c:v>5.5179885687655332</c:v>
                </c:pt>
                <c:pt idx="304">
                  <c:v>5.53003491465922</c:v>
                </c:pt>
                <c:pt idx="305">
                  <c:v>5.5420812605528997</c:v>
                </c:pt>
                <c:pt idx="306">
                  <c:v>5.5541276064465919</c:v>
                </c:pt>
                <c:pt idx="307">
                  <c:v>5.5661739523402787</c:v>
                </c:pt>
                <c:pt idx="308">
                  <c:v>5.5782202982339646</c:v>
                </c:pt>
                <c:pt idx="309">
                  <c:v>5.5902666441276514</c:v>
                </c:pt>
                <c:pt idx="310">
                  <c:v>5.6023129900213373</c:v>
                </c:pt>
                <c:pt idx="311">
                  <c:v>5.6143593359150241</c:v>
                </c:pt>
                <c:pt idx="312">
                  <c:v>5.62640568180871</c:v>
                </c:pt>
                <c:pt idx="313">
                  <c:v>5.638452027702396</c:v>
                </c:pt>
                <c:pt idx="314">
                  <c:v>5.6504983735960828</c:v>
                </c:pt>
                <c:pt idx="315">
                  <c:v>5.6625447194897687</c:v>
                </c:pt>
                <c:pt idx="316">
                  <c:v>5.6745910653834555</c:v>
                </c:pt>
                <c:pt idx="317">
                  <c:v>5.6866374112771414</c:v>
                </c:pt>
                <c:pt idx="318">
                  <c:v>5.6986837571708282</c:v>
                </c:pt>
                <c:pt idx="319">
                  <c:v>5.7107301030645141</c:v>
                </c:pt>
                <c:pt idx="320">
                  <c:v>5.7227764489582</c:v>
                </c:pt>
                <c:pt idx="321">
                  <c:v>5.7348227948518868</c:v>
                </c:pt>
                <c:pt idx="322">
                  <c:v>5.7468691407455736</c:v>
                </c:pt>
                <c:pt idx="323">
                  <c:v>5.7589154866392578</c:v>
                </c:pt>
                <c:pt idx="324">
                  <c:v>5.7709618325329455</c:v>
                </c:pt>
                <c:pt idx="325">
                  <c:v>5.7830081784266323</c:v>
                </c:pt>
                <c:pt idx="326">
                  <c:v>5.7950545243203191</c:v>
                </c:pt>
                <c:pt idx="327">
                  <c:v>5.8071008702140032</c:v>
                </c:pt>
                <c:pt idx="328">
                  <c:v>5.8191472161076909</c:v>
                </c:pt>
                <c:pt idx="329">
                  <c:v>5.8311935620013777</c:v>
                </c:pt>
                <c:pt idx="330">
                  <c:v>5.8432399078950636</c:v>
                </c:pt>
                <c:pt idx="331">
                  <c:v>5.8552862537887487</c:v>
                </c:pt>
                <c:pt idx="332">
                  <c:v>5.8673325996824355</c:v>
                </c:pt>
                <c:pt idx="333">
                  <c:v>5.8793789455761232</c:v>
                </c:pt>
                <c:pt idx="334">
                  <c:v>5.8914252914698082</c:v>
                </c:pt>
                <c:pt idx="335">
                  <c:v>5.9034716373634941</c:v>
                </c:pt>
                <c:pt idx="336">
                  <c:v>5.9155179832571809</c:v>
                </c:pt>
                <c:pt idx="337">
                  <c:v>5.9275643291508668</c:v>
                </c:pt>
                <c:pt idx="338">
                  <c:v>5.9396106750445528</c:v>
                </c:pt>
                <c:pt idx="339">
                  <c:v>5.9516570209382396</c:v>
                </c:pt>
                <c:pt idx="340">
                  <c:v>5.9637033668319264</c:v>
                </c:pt>
                <c:pt idx="341">
                  <c:v>5.9757497127256123</c:v>
                </c:pt>
                <c:pt idx="342">
                  <c:v>5.9877960586192982</c:v>
                </c:pt>
                <c:pt idx="343">
                  <c:v>5.999842404512985</c:v>
                </c:pt>
                <c:pt idx="344">
                  <c:v>6.0118887504066709</c:v>
                </c:pt>
                <c:pt idx="345">
                  <c:v>6.0239350963003577</c:v>
                </c:pt>
                <c:pt idx="346">
                  <c:v>6.0359814421940436</c:v>
                </c:pt>
                <c:pt idx="347">
                  <c:v>6.0480277880877304</c:v>
                </c:pt>
                <c:pt idx="348">
                  <c:v>6.0600741339814164</c:v>
                </c:pt>
                <c:pt idx="349">
                  <c:v>6.0721204798751023</c:v>
                </c:pt>
                <c:pt idx="350">
                  <c:v>6.0841668257687891</c:v>
                </c:pt>
                <c:pt idx="351">
                  <c:v>6.0962131716624759</c:v>
                </c:pt>
                <c:pt idx="352">
                  <c:v>6.1082595175561618</c:v>
                </c:pt>
                <c:pt idx="353">
                  <c:v>6.1203058634498477</c:v>
                </c:pt>
                <c:pt idx="354">
                  <c:v>6.1323522093435345</c:v>
                </c:pt>
                <c:pt idx="355">
                  <c:v>6.1443985552372213</c:v>
                </c:pt>
                <c:pt idx="356">
                  <c:v>6.1564449011309064</c:v>
                </c:pt>
                <c:pt idx="357">
                  <c:v>6.1684912470245932</c:v>
                </c:pt>
                <c:pt idx="358">
                  <c:v>6.18053759291828</c:v>
                </c:pt>
                <c:pt idx="359">
                  <c:v>6.1925839388119659</c:v>
                </c:pt>
                <c:pt idx="360">
                  <c:v>6.2046302847056518</c:v>
                </c:pt>
                <c:pt idx="361">
                  <c:v>6.2166766305993386</c:v>
                </c:pt>
                <c:pt idx="362">
                  <c:v>6.2287229764930254</c:v>
                </c:pt>
                <c:pt idx="363">
                  <c:v>6.2407693223867104</c:v>
                </c:pt>
                <c:pt idx="364">
                  <c:v>6.2528156682803973</c:v>
                </c:pt>
                <c:pt idx="365">
                  <c:v>6.2648620141740841</c:v>
                </c:pt>
                <c:pt idx="366">
                  <c:v>6.27690836006777</c:v>
                </c:pt>
                <c:pt idx="367">
                  <c:v>6.2889547059614559</c:v>
                </c:pt>
                <c:pt idx="368">
                  <c:v>6.3010010518551427</c:v>
                </c:pt>
                <c:pt idx="369">
                  <c:v>6.3130473977488295</c:v>
                </c:pt>
                <c:pt idx="370">
                  <c:v>6.3250937436425154</c:v>
                </c:pt>
                <c:pt idx="371">
                  <c:v>6.3371400895362013</c:v>
                </c:pt>
                <c:pt idx="372">
                  <c:v>6.3491864354298881</c:v>
                </c:pt>
                <c:pt idx="373">
                  <c:v>6.3612327813235732</c:v>
                </c:pt>
                <c:pt idx="374">
                  <c:v>6.3732791272172609</c:v>
                </c:pt>
                <c:pt idx="375">
                  <c:v>6.3853254731109459</c:v>
                </c:pt>
                <c:pt idx="376">
                  <c:v>6.3973718190046336</c:v>
                </c:pt>
                <c:pt idx="377">
                  <c:v>6.4094181648983186</c:v>
                </c:pt>
                <c:pt idx="378">
                  <c:v>6.4214645107920045</c:v>
                </c:pt>
                <c:pt idx="379">
                  <c:v>6.4335108566856913</c:v>
                </c:pt>
                <c:pt idx="380">
                  <c:v>6.445557202579379</c:v>
                </c:pt>
                <c:pt idx="381">
                  <c:v>6.4576035484730641</c:v>
                </c:pt>
                <c:pt idx="382">
                  <c:v>6.46964989436675</c:v>
                </c:pt>
                <c:pt idx="383">
                  <c:v>6.4816962402604368</c:v>
                </c:pt>
                <c:pt idx="384">
                  <c:v>6.4937425861541236</c:v>
                </c:pt>
                <c:pt idx="385">
                  <c:v>6.5057889320478086</c:v>
                </c:pt>
                <c:pt idx="386">
                  <c:v>6.5178352779414954</c:v>
                </c:pt>
                <c:pt idx="387">
                  <c:v>6.5298816238351822</c:v>
                </c:pt>
                <c:pt idx="388">
                  <c:v>6.5419279697288681</c:v>
                </c:pt>
                <c:pt idx="389">
                  <c:v>6.5539743156225541</c:v>
                </c:pt>
                <c:pt idx="390">
                  <c:v>6.5660206615162409</c:v>
                </c:pt>
                <c:pt idx="391">
                  <c:v>6.5780670074099277</c:v>
                </c:pt>
                <c:pt idx="392">
                  <c:v>6.5901133533036127</c:v>
                </c:pt>
                <c:pt idx="393">
                  <c:v>6.6021596991972995</c:v>
                </c:pt>
                <c:pt idx="394">
                  <c:v>6.6142060450909863</c:v>
                </c:pt>
                <c:pt idx="395">
                  <c:v>6.6262523909846722</c:v>
                </c:pt>
                <c:pt idx="396">
                  <c:v>6.6382987368783581</c:v>
                </c:pt>
                <c:pt idx="397">
                  <c:v>6.6503450827720449</c:v>
                </c:pt>
                <c:pt idx="398">
                  <c:v>6.6623914286657318</c:v>
                </c:pt>
                <c:pt idx="399">
                  <c:v>6.6744377745594177</c:v>
                </c:pt>
                <c:pt idx="400">
                  <c:v>6.6864841204531036</c:v>
                </c:pt>
                <c:pt idx="401">
                  <c:v>6.6985304663467904</c:v>
                </c:pt>
                <c:pt idx="402">
                  <c:v>6.7105768122404763</c:v>
                </c:pt>
                <c:pt idx="403">
                  <c:v>6.7226231581341631</c:v>
                </c:pt>
                <c:pt idx="404">
                  <c:v>6.734669504027849</c:v>
                </c:pt>
                <c:pt idx="405">
                  <c:v>6.7467158499215358</c:v>
                </c:pt>
                <c:pt idx="406">
                  <c:v>6.7587621958152218</c:v>
                </c:pt>
                <c:pt idx="407">
                  <c:v>6.7708085417089077</c:v>
                </c:pt>
                <c:pt idx="408">
                  <c:v>6.7828548876025945</c:v>
                </c:pt>
                <c:pt idx="409">
                  <c:v>6.7949012334962813</c:v>
                </c:pt>
                <c:pt idx="410">
                  <c:v>6.8069475793899672</c:v>
                </c:pt>
                <c:pt idx="411">
                  <c:v>6.8189939252836531</c:v>
                </c:pt>
                <c:pt idx="412">
                  <c:v>6.8310402711773399</c:v>
                </c:pt>
                <c:pt idx="413">
                  <c:v>6.8430866170710258</c:v>
                </c:pt>
                <c:pt idx="414">
                  <c:v>6.8551329629647109</c:v>
                </c:pt>
                <c:pt idx="415">
                  <c:v>6.8671793088583986</c:v>
                </c:pt>
                <c:pt idx="416">
                  <c:v>6.8792256547520854</c:v>
                </c:pt>
                <c:pt idx="417">
                  <c:v>6.8912720006457713</c:v>
                </c:pt>
                <c:pt idx="418">
                  <c:v>6.9033183465394563</c:v>
                </c:pt>
                <c:pt idx="419">
                  <c:v>6.915364692433144</c:v>
                </c:pt>
                <c:pt idx="420">
                  <c:v>6.9274110383268308</c:v>
                </c:pt>
                <c:pt idx="421">
                  <c:v>6.9394573842205149</c:v>
                </c:pt>
                <c:pt idx="422">
                  <c:v>6.9515037301142018</c:v>
                </c:pt>
                <c:pt idx="423">
                  <c:v>6.9635500760078894</c:v>
                </c:pt>
                <c:pt idx="424">
                  <c:v>6.9755964219015762</c:v>
                </c:pt>
                <c:pt idx="425">
                  <c:v>6.9876427677952604</c:v>
                </c:pt>
                <c:pt idx="426">
                  <c:v>6.9996891136889472</c:v>
                </c:pt>
                <c:pt idx="427">
                  <c:v>7.011735459582634</c:v>
                </c:pt>
                <c:pt idx="428">
                  <c:v>7.0237818054763199</c:v>
                </c:pt>
                <c:pt idx="429">
                  <c:v>7.0358281513700058</c:v>
                </c:pt>
                <c:pt idx="430">
                  <c:v>7.0478744972636926</c:v>
                </c:pt>
                <c:pt idx="431">
                  <c:v>7.0599208431573786</c:v>
                </c:pt>
                <c:pt idx="432">
                  <c:v>7.0719671890510654</c:v>
                </c:pt>
                <c:pt idx="433">
                  <c:v>7.0840135349447513</c:v>
                </c:pt>
                <c:pt idx="434">
                  <c:v>7.0960598808384381</c:v>
                </c:pt>
                <c:pt idx="435">
                  <c:v>7.108106226732124</c:v>
                </c:pt>
                <c:pt idx="436">
                  <c:v>7.1201525726258108</c:v>
                </c:pt>
                <c:pt idx="437">
                  <c:v>7.1321989185194967</c:v>
                </c:pt>
                <c:pt idx="438">
                  <c:v>7.1442452644131826</c:v>
                </c:pt>
                <c:pt idx="439">
                  <c:v>7.1562916103068694</c:v>
                </c:pt>
                <c:pt idx="440">
                  <c:v>7.1683379562005554</c:v>
                </c:pt>
                <c:pt idx="441">
                  <c:v>7.1803843020942422</c:v>
                </c:pt>
                <c:pt idx="442">
                  <c:v>7.1924306479879281</c:v>
                </c:pt>
                <c:pt idx="443">
                  <c:v>7.204476993881614</c:v>
                </c:pt>
                <c:pt idx="444">
                  <c:v>7.2165233397753008</c:v>
                </c:pt>
                <c:pt idx="445">
                  <c:v>7.2285696856689876</c:v>
                </c:pt>
                <c:pt idx="446">
                  <c:v>7.2406160315626735</c:v>
                </c:pt>
                <c:pt idx="447">
                  <c:v>7.2526623774563594</c:v>
                </c:pt>
                <c:pt idx="448">
                  <c:v>7.2647087233500462</c:v>
                </c:pt>
                <c:pt idx="449">
                  <c:v>7.2767550692437331</c:v>
                </c:pt>
                <c:pt idx="450">
                  <c:v>7.288801415137419</c:v>
                </c:pt>
              </c:numCache>
            </c:numRef>
          </c:xVal>
          <c:yVal>
            <c:numRef>
              <c:f>fit_5NN_BCC!$K$19:$K$469</c:f>
              <c:numCache>
                <c:formatCode>General</c:formatCode>
                <c:ptCount val="451"/>
                <c:pt idx="0">
                  <c:v>5.2635074391273626</c:v>
                </c:pt>
                <c:pt idx="1">
                  <c:v>4.6469974366763989</c:v>
                </c:pt>
                <c:pt idx="2">
                  <c:v>4.0701929391628608</c:v>
                </c:pt>
                <c:pt idx="3">
                  <c:v>3.5307540714775962</c:v>
                </c:pt>
                <c:pt idx="4">
                  <c:v>3.0264769122760384</c:v>
                </c:pt>
                <c:pt idx="5">
                  <c:v>2.5552855470713896</c:v>
                </c:pt>
                <c:pt idx="6">
                  <c:v>2.1152245930776621</c:v>
                </c:pt>
                <c:pt idx="7">
                  <c:v>1.704452167122688</c:v>
                </c:pt>
                <c:pt idx="8">
                  <c:v>1.3212332697541909</c:v>
                </c:pt>
                <c:pt idx="9">
                  <c:v>0.96393356034695987</c:v>
                </c:pt>
                <c:pt idx="10">
                  <c:v>0.63101349959347175</c:v>
                </c:pt>
                <c:pt idx="11">
                  <c:v>0.32102283723195324</c:v>
                </c:pt>
                <c:pt idx="12">
                  <c:v>3.2595424241844029E-2</c:v>
                </c:pt>
                <c:pt idx="13">
                  <c:v>-0.23555566997640209</c:v>
                </c:pt>
                <c:pt idx="14">
                  <c:v>-0.48464275371627785</c:v>
                </c:pt>
                <c:pt idx="15">
                  <c:v>-0.71580783952754867</c:v>
                </c:pt>
                <c:pt idx="16">
                  <c:v>-0.93012671732426178</c:v>
                </c:pt>
                <c:pt idx="17">
                  <c:v>-1.1286127891491464</c:v>
                </c:pt>
                <c:pt idx="18">
                  <c:v>-1.312220679781503</c:v>
                </c:pt>
                <c:pt idx="19">
                  <c:v>-1.4818496365092502</c:v>
                </c:pt>
                <c:pt idx="20">
                  <c:v>-1.6383467305750177</c:v>
                </c:pt>
                <c:pt idx="21">
                  <c:v>-1.7825098720463171</c:v>
                </c:pt>
                <c:pt idx="22">
                  <c:v>-1.9150906491472677</c:v>
                </c:pt>
                <c:pt idx="23">
                  <c:v>-2.0367970024219142</c:v>
                </c:pt>
                <c:pt idx="24">
                  <c:v>-2.1482957434730143</c:v>
                </c:pt>
                <c:pt idx="25">
                  <c:v>-2.2502149274332561</c:v>
                </c:pt>
                <c:pt idx="26">
                  <c:v>-2.34314608777512</c:v>
                </c:pt>
                <c:pt idx="27">
                  <c:v>-2.4276463415492184</c:v>
                </c:pt>
                <c:pt idx="28">
                  <c:v>-2.5042403726561293</c:v>
                </c:pt>
                <c:pt idx="29">
                  <c:v>-2.5734223003021328</c:v>
                </c:pt>
                <c:pt idx="30">
                  <c:v>-2.6356574393621295</c:v>
                </c:pt>
                <c:pt idx="31">
                  <c:v>-2.6913839589726658</c:v>
                </c:pt>
                <c:pt idx="32">
                  <c:v>-2.7410144453013294</c:v>
                </c:pt>
                <c:pt idx="33">
                  <c:v>-2.7849373740858905</c:v>
                </c:pt>
                <c:pt idx="34">
                  <c:v>-2.8235184982045309</c:v>
                </c:pt>
                <c:pt idx="35">
                  <c:v>-2.857102155226964</c:v>
                </c:pt>
                <c:pt idx="36">
                  <c:v>-2.8860124996034755</c:v>
                </c:pt>
                <c:pt idx="37">
                  <c:v>-2.9105546638738167</c:v>
                </c:pt>
                <c:pt idx="38">
                  <c:v>-2.931015853019491</c:v>
                </c:pt>
                <c:pt idx="39">
                  <c:v>-2.9476663758399946</c:v>
                </c:pt>
                <c:pt idx="40">
                  <c:v>-2.9607606170053407</c:v>
                </c:pt>
                <c:pt idx="41">
                  <c:v>-2.9705379532225349</c:v>
                </c:pt>
                <c:pt idx="42">
                  <c:v>-2.9772236167519974</c:v>
                </c:pt>
                <c:pt idx="43">
                  <c:v>-2.9810295093201589</c:v>
                </c:pt>
                <c:pt idx="44">
                  <c:v>-2.9821549692961349</c:v>
                </c:pt>
                <c:pt idx="45">
                  <c:v>-2.9807874948326756</c:v>
                </c:pt>
                <c:pt idx="46">
                  <c:v>-2.977103425513739</c:v>
                </c:pt>
                <c:pt idx="47">
                  <c:v>-2.9712685849027549</c:v>
                </c:pt>
                <c:pt idx="48">
                  <c:v>-2.9634388862459824</c:v>
                </c:pt>
                <c:pt idx="49">
                  <c:v>-2.9537609034540901</c:v>
                </c:pt>
                <c:pt idx="50">
                  <c:v>-2.942372409361504</c:v>
                </c:pt>
                <c:pt idx="51">
                  <c:v>-2.929402883146845</c:v>
                </c:pt>
                <c:pt idx="52">
                  <c:v>-2.9149739886883488</c:v>
                </c:pt>
                <c:pt idx="53">
                  <c:v>-2.8992000255252348</c:v>
                </c:pt>
                <c:pt idx="54">
                  <c:v>-2.8821883539990596</c:v>
                </c:pt>
                <c:pt idx="55">
                  <c:v>-2.8640397960579294</c:v>
                </c:pt>
                <c:pt idx="56">
                  <c:v>-2.8448490131205464</c:v>
                </c:pt>
                <c:pt idx="57">
                  <c:v>-2.8247048623162998</c:v>
                </c:pt>
                <c:pt idx="58">
                  <c:v>-2.8036907323414626</c:v>
                </c:pt>
                <c:pt idx="59">
                  <c:v>-2.7818848600999839</c:v>
                </c:pt>
                <c:pt idx="60">
                  <c:v>-2.7593606292298687</c:v>
                </c:pt>
                <c:pt idx="61">
                  <c:v>-2.736186851552644</c:v>
                </c:pt>
                <c:pt idx="62">
                  <c:v>-2.7124280324236048</c:v>
                </c:pt>
                <c:pt idx="63">
                  <c:v>-2.6881446209041968</c:v>
                </c:pt>
                <c:pt idx="64">
                  <c:v>-2.6633932456248424</c:v>
                </c:pt>
                <c:pt idx="65">
                  <c:v>-2.6382269371565847</c:v>
                </c:pt>
                <c:pt idx="66">
                  <c:v>-2.612695337662811</c:v>
                </c:pt>
                <c:pt idx="67">
                  <c:v>-2.5868448985580508</c:v>
                </c:pt>
                <c:pt idx="68">
                  <c:v>-2.5607190668590278</c:v>
                </c:pt>
                <c:pt idx="69">
                  <c:v>-2.534358460873845</c:v>
                </c:pt>
                <c:pt idx="70">
                  <c:v>-2.5078010358381211</c:v>
                </c:pt>
                <c:pt idx="71">
                  <c:v>-2.4810822400719523</c:v>
                </c:pt>
                <c:pt idx="72">
                  <c:v>-2.4542351621987071</c:v>
                </c:pt>
                <c:pt idx="73">
                  <c:v>-2.4272906699356485</c:v>
                </c:pt>
                <c:pt idx="74">
                  <c:v>-2.4002775409371817</c:v>
                </c:pt>
                <c:pt idx="75">
                  <c:v>-2.3732225861439868</c:v>
                </c:pt>
                <c:pt idx="76">
                  <c:v>-2.3461507660653753</c:v>
                </c:pt>
                <c:pt idx="77">
                  <c:v>-2.3190853003977794</c:v>
                </c:pt>
                <c:pt idx="78">
                  <c:v>-2.2920477713592007</c:v>
                </c:pt>
                <c:pt idx="79">
                  <c:v>-2.2650582210978034</c:v>
                </c:pt>
                <c:pt idx="80">
                  <c:v>-2.238135243512323</c:v>
                </c:pt>
                <c:pt idx="81">
                  <c:v>-2.2112960708027067</c:v>
                </c:pt>
                <c:pt idx="82">
                  <c:v>-2.1845566550512157</c:v>
                </c:pt>
                <c:pt idx="83">
                  <c:v>-2.1579317451170832</c:v>
                </c:pt>
                <c:pt idx="84">
                  <c:v>-2.1314349591116906</c:v>
                </c:pt>
                <c:pt idx="85">
                  <c:v>-2.1050788527059652</c:v>
                </c:pt>
                <c:pt idx="86">
                  <c:v>-2.0788749835074016</c:v>
                </c:pt>
                <c:pt idx="87">
                  <c:v>-2.0528339717305317</c:v>
                </c:pt>
                <c:pt idx="88">
                  <c:v>-2.0269655573719447</c:v>
                </c:pt>
                <c:pt idx="89">
                  <c:v>-2.0012786540889227</c:v>
                </c:pt>
                <c:pt idx="90">
                  <c:v>-1.9757813999694318</c:v>
                </c:pt>
                <c:pt idx="91">
                  <c:v>-1.9504812053705001</c:v>
                </c:pt>
                <c:pt idx="92">
                  <c:v>-1.925384797991966</c:v>
                </c:pt>
                <c:pt idx="93">
                  <c:v>-1.9004982653430529</c:v>
                </c:pt>
                <c:pt idx="94">
                  <c:v>-1.8758270947502766</c:v>
                </c:pt>
                <c:pt idx="95">
                  <c:v>-1.8513762110467749</c:v>
                </c:pt>
                <c:pt idx="96">
                  <c:v>-1.8271500120751023</c:v>
                </c:pt>
                <c:pt idx="97">
                  <c:v>-1.8031524021281404</c:v>
                </c:pt>
                <c:pt idx="98">
                  <c:v>-1.7793868234455779</c:v>
                </c:pt>
                <c:pt idx="99">
                  <c:v>-1.7558562858768141</c:v>
                </c:pt>
                <c:pt idx="100">
                  <c:v>-1.7325633948148027</c:v>
                </c:pt>
                <c:pt idx="101">
                  <c:v>-1.7095103774994318</c:v>
                </c:pt>
                <c:pt idx="102">
                  <c:v>-1.6866991077834217</c:v>
                </c:pt>
                <c:pt idx="103">
                  <c:v>-1.6641311294484522</c:v>
                </c:pt>
                <c:pt idx="104">
                  <c:v>-1.6418076781542474</c:v>
                </c:pt>
                <c:pt idx="105">
                  <c:v>-1.6197297020986299</c:v>
                </c:pt>
                <c:pt idx="106">
                  <c:v>-1.5978978814621745</c:v>
                </c:pt>
                <c:pt idx="107">
                  <c:v>-1.5763126467068289</c:v>
                </c:pt>
                <c:pt idx="108">
                  <c:v>-1.554974195794036</c:v>
                </c:pt>
                <c:pt idx="109">
                  <c:v>-1.5338825103840688</c:v>
                </c:pt>
                <c:pt idx="110">
                  <c:v>-1.5130373710748657</c:v>
                </c:pt>
                <c:pt idx="111">
                  <c:v>-1.4924383717352925</c:v>
                </c:pt>
                <c:pt idx="112">
                  <c:v>-1.4720849329846706</c:v>
                </c:pt>
                <c:pt idx="113">
                  <c:v>-1.4519763148674572</c:v>
                </c:pt>
                <c:pt idx="114">
                  <c:v>-1.4321116287691791</c:v>
                </c:pt>
                <c:pt idx="115">
                  <c:v>-1.4124898486171382</c:v>
                </c:pt>
                <c:pt idx="116">
                  <c:v>-1.3931098214068769</c:v>
                </c:pt>
                <c:pt idx="117">
                  <c:v>-1.3739702770931408</c:v>
                </c:pt>
                <c:pt idx="118">
                  <c:v>-1.3550698378818122</c:v>
                </c:pt>
                <c:pt idx="119">
                  <c:v>-1.3364070269572508</c:v>
                </c:pt>
                <c:pt idx="120">
                  <c:v>-1.3179802766775162</c:v>
                </c:pt>
                <c:pt idx="121">
                  <c:v>-1.2997879362681022</c:v>
                </c:pt>
                <c:pt idx="122">
                  <c:v>-1.2818282790430704</c:v>
                </c:pt>
                <c:pt idx="123">
                  <c:v>-1.2640995091808347</c:v>
                </c:pt>
                <c:pt idx="124">
                  <c:v>-1.2465997680803078</c:v>
                </c:pt>
                <c:pt idx="125">
                  <c:v>-1.2293271403216266</c:v>
                </c:pt>
                <c:pt idx="126">
                  <c:v>-1.2122796592543599</c:v>
                </c:pt>
                <c:pt idx="127">
                  <c:v>-1.1954553122347271</c:v>
                </c:pt>
                <c:pt idx="128">
                  <c:v>-1.1788520455321929</c:v>
                </c:pt>
                <c:pt idx="129">
                  <c:v>-1.1624677689246095</c:v>
                </c:pt>
                <c:pt idx="130">
                  <c:v>-1.146300360000005</c:v>
                </c:pt>
                <c:pt idx="131">
                  <c:v>-1.1303476681820828</c:v>
                </c:pt>
                <c:pt idx="132">
                  <c:v>-1.114607518495518</c:v>
                </c:pt>
                <c:pt idx="133">
                  <c:v>-1.0990777150862432</c:v>
                </c:pt>
                <c:pt idx="134">
                  <c:v>-1.0837560445110157</c:v>
                </c:pt>
                <c:pt idx="135">
                  <c:v>-1.0686402788097926</c:v>
                </c:pt>
                <c:pt idx="136">
                  <c:v>-1.0537281783736188</c:v>
                </c:pt>
                <c:pt idx="137">
                  <c:v>-1.0390174946200463</c:v>
                </c:pt>
                <c:pt idx="138">
                  <c:v>-1.0245059724874042</c:v>
                </c:pt>
                <c:pt idx="139">
                  <c:v>-1.0101913527585873</c:v>
                </c:pt>
                <c:pt idx="140">
                  <c:v>-0.99607137422444103</c:v>
                </c:pt>
                <c:pt idx="141">
                  <c:v>-0.98214377569622036</c:v>
                </c:pt>
                <c:pt idx="142">
                  <c:v>-0.96840629787608445</c:v>
                </c:pt>
                <c:pt idx="143">
                  <c:v>-0.9548566850940553</c:v>
                </c:pt>
                <c:pt idx="144">
                  <c:v>-0.94149268691940868</c:v>
                </c:pt>
                <c:pt idx="145">
                  <c:v>-0.92831205965397856</c:v>
                </c:pt>
                <c:pt idx="146">
                  <c:v>-0.91531256771446934</c:v>
                </c:pt>
                <c:pt idx="147">
                  <c:v>-0.90249198491042604</c:v>
                </c:pt>
                <c:pt idx="148">
                  <c:v>-0.88984809562415246</c:v>
                </c:pt>
                <c:pt idx="149">
                  <c:v>-0.87737869589850226</c:v>
                </c:pt>
                <c:pt idx="150">
                  <c:v>-0.86508159443812604</c:v>
                </c:pt>
                <c:pt idx="151">
                  <c:v>-0.85295461352943813</c:v>
                </c:pt>
                <c:pt idx="152">
                  <c:v>-0.84099558988426015</c:v>
                </c:pt>
                <c:pt idx="153">
                  <c:v>-0.82920237541182973</c:v>
                </c:pt>
                <c:pt idx="154">
                  <c:v>-0.81757283792355717</c:v>
                </c:pt>
                <c:pt idx="155">
                  <c:v>-0.80610486177471119</c:v>
                </c:pt>
                <c:pt idx="156">
                  <c:v>-0.79479634844691849</c:v>
                </c:pt>
                <c:pt idx="157">
                  <c:v>-0.78364521707518764</c:v>
                </c:pt>
                <c:pt idx="158">
                  <c:v>-0.77264940492291267</c:v>
                </c:pt>
                <c:pt idx="159">
                  <c:v>-0.76180686780814033</c:v>
                </c:pt>
                <c:pt idx="160">
                  <c:v>-0.75111558048417837</c:v>
                </c:pt>
                <c:pt idx="161">
                  <c:v>-0.74057353697745132</c:v>
                </c:pt>
                <c:pt idx="162">
                  <c:v>-0.73017875088533579</c:v>
                </c:pt>
                <c:pt idx="163">
                  <c:v>-0.71992925563655497</c:v>
                </c:pt>
                <c:pt idx="164">
                  <c:v>-0.70982310471655818</c:v>
                </c:pt>
                <c:pt idx="165">
                  <c:v>-0.69985837186016508</c:v>
                </c:pt>
                <c:pt idx="166">
                  <c:v>-0.69003315121363107</c:v>
                </c:pt>
                <c:pt idx="167">
                  <c:v>-0.68034555746815462</c:v>
                </c:pt>
                <c:pt idx="168">
                  <c:v>-0.67079372596673781</c:v>
                </c:pt>
                <c:pt idx="169">
                  <c:v>-0.66137581278618585</c:v>
                </c:pt>
                <c:pt idx="170">
                  <c:v>-0.65208999479594265</c:v>
                </c:pt>
                <c:pt idx="171">
                  <c:v>-0.64293446969535017</c:v>
                </c:pt>
                <c:pt idx="172">
                  <c:v>-0.63390745603081422</c:v>
                </c:pt>
                <c:pt idx="173">
                  <c:v>-0.62500719319430831</c:v>
                </c:pt>
                <c:pt idx="174">
                  <c:v>-0.61623194140450699</c:v>
                </c:pt>
                <c:pt idx="175">
                  <c:v>-0.60757998167182325</c:v>
                </c:pt>
                <c:pt idx="176">
                  <c:v>-0.59904961574849624</c:v>
                </c:pt>
                <c:pt idx="177">
                  <c:v>-0.59063916606484246</c:v>
                </c:pt>
                <c:pt idx="178">
                  <c:v>-0.58234697565270277</c:v>
                </c:pt>
                <c:pt idx="179">
                  <c:v>-0.57417140805704825</c:v>
                </c:pt>
                <c:pt idx="180">
                  <c:v>-0.5661108472366746</c:v>
                </c:pt>
                <c:pt idx="181">
                  <c:v>-0.55816369745482042</c:v>
                </c:pt>
                <c:pt idx="182">
                  <c:v>-0.55032838316054156</c:v>
                </c:pt>
                <c:pt idx="183">
                  <c:v>-0.54260334886156958</c:v>
                </c:pt>
                <c:pt idx="184">
                  <c:v>-0.53498705898939447</c:v>
                </c:pt>
                <c:pt idx="185">
                  <c:v>-0.52747799775720516</c:v>
                </c:pt>
                <c:pt idx="186">
                  <c:v>-0.52007466901135047</c:v>
                </c:pt>
                <c:pt idx="187">
                  <c:v>-0.51277559607687107</c:v>
                </c:pt>
                <c:pt idx="188">
                  <c:v>-0.50557932159768137</c:v>
                </c:pt>
                <c:pt idx="189">
                  <c:v>-0.49848440737189742</c:v>
                </c:pt>
                <c:pt idx="190">
                  <c:v>-0.49148943418280749</c:v>
                </c:pt>
                <c:pt idx="191">
                  <c:v>-0.48459300162593244</c:v>
                </c:pt>
                <c:pt idx="192">
                  <c:v>-0.47779372793259717</c:v>
                </c:pt>
                <c:pt idx="193">
                  <c:v>-0.47109024979041825</c:v>
                </c:pt>
                <c:pt idx="194">
                  <c:v>-0.46448122216107246</c:v>
                </c:pt>
                <c:pt idx="195">
                  <c:v>-0.45796531809569718</c:v>
                </c:pt>
                <c:pt idx="196">
                  <c:v>-0.45154122854824619</c:v>
                </c:pt>
                <c:pt idx="197">
                  <c:v>-0.44520766218710522</c:v>
                </c:pt>
                <c:pt idx="198">
                  <c:v>-0.43896334520525176</c:v>
                </c:pt>
                <c:pt idx="199">
                  <c:v>-0.43280702112921893</c:v>
                </c:pt>
                <c:pt idx="200">
                  <c:v>-0.42673745062712154</c:v>
                </c:pt>
                <c:pt idx="201">
                  <c:v>-0.42075341131595778</c:v>
                </c:pt>
                <c:pt idx="202">
                  <c:v>-0.41485369756841989</c:v>
                </c:pt>
                <c:pt idx="203">
                  <c:v>-0.40903712031939526</c:v>
                </c:pt>
                <c:pt idx="204">
                  <c:v>-0.40330250687236091</c:v>
                </c:pt>
                <c:pt idx="205">
                  <c:v>-0.39764870070582842</c:v>
                </c:pt>
                <c:pt idx="206">
                  <c:v>-0.39207456128001317</c:v>
                </c:pt>
                <c:pt idx="207">
                  <c:v>-0.3865789638438642</c:v>
                </c:pt>
                <c:pt idx="208">
                  <c:v>-0.38116079924260537</c:v>
                </c:pt>
                <c:pt idx="209">
                  <c:v>-0.37581897372590245</c:v>
                </c:pt>
                <c:pt idx="210">
                  <c:v>-0.3705524087567848</c:v>
                </c:pt>
                <c:pt idx="211">
                  <c:v>-0.36536004082142637</c:v>
                </c:pt>
                <c:pt idx="212">
                  <c:v>-0.36024082123988221</c:v>
                </c:pt>
                <c:pt idx="213">
                  <c:v>-0.35519371597788357</c:v>
                </c:pt>
                <c:pt idx="214">
                  <c:v>-0.35021770545976399</c:v>
                </c:pt>
                <c:pt idx="215">
                  <c:v>-0.34531178438260512</c:v>
                </c:pt>
                <c:pt idx="216">
                  <c:v>-0.34047496153166834</c:v>
                </c:pt>
                <c:pt idx="217">
                  <c:v>-0.33570625959717582</c:v>
                </c:pt>
                <c:pt idx="218">
                  <c:v>-0.33100471499250561</c:v>
                </c:pt>
                <c:pt idx="219">
                  <c:v>-0.32636937767385077</c:v>
                </c:pt>
                <c:pt idx="220">
                  <c:v>-0.32179931096139164</c:v>
                </c:pt>
                <c:pt idx="221">
                  <c:v>-0.31729359136202762</c:v>
                </c:pt>
                <c:pt idx="222">
                  <c:v>-0.31285130839370545</c:v>
                </c:pt>
                <c:pt idx="223">
                  <c:v>-0.30847156441138096</c:v>
                </c:pt>
                <c:pt idx="224">
                  <c:v>-0.30415347443464397</c:v>
                </c:pt>
                <c:pt idx="225">
                  <c:v>-0.29989616597703733</c:v>
                </c:pt>
                <c:pt idx="226">
                  <c:v>-0.29569877887708951</c:v>
                </c:pt>
                <c:pt idx="227">
                  <c:v>-0.2915604651310888</c:v>
                </c:pt>
                <c:pt idx="228">
                  <c:v>-0.28748038872760678</c:v>
                </c:pt>
                <c:pt idx="229">
                  <c:v>-0.28345772548380027</c:v>
                </c:pt>
                <c:pt idx="230">
                  <c:v>-0.27949166288348765</c:v>
                </c:pt>
                <c:pt idx="231">
                  <c:v>-0.27558139991703073</c:v>
                </c:pt>
                <c:pt idx="232">
                  <c:v>-0.27172614692300345</c:v>
                </c:pt>
                <c:pt idx="233">
                  <c:v>-0.26792512543168368</c:v>
                </c:pt>
                <c:pt idx="234">
                  <c:v>-0.26417756801034081</c:v>
                </c:pt>
                <c:pt idx="235">
                  <c:v>-0.26048271811035112</c:v>
                </c:pt>
                <c:pt idx="236">
                  <c:v>-0.25683982991611443</c:v>
                </c:pt>
                <c:pt idx="237">
                  <c:v>-0.25324816819579166</c:v>
                </c:pt>
                <c:pt idx="238">
                  <c:v>-0.24970700815384578</c:v>
                </c:pt>
                <c:pt idx="239">
                  <c:v>-0.24621563528539264</c:v>
                </c:pt>
                <c:pt idx="240">
                  <c:v>-0.24277334523234803</c:v>
                </c:pt>
                <c:pt idx="241">
                  <c:v>-0.23937944364137065</c:v>
                </c:pt>
                <c:pt idx="242">
                  <c:v>-0.23603324602358927</c:v>
                </c:pt>
                <c:pt idx="243">
                  <c:v>-0.23273407761610662</c:v>
                </c:pt>
                <c:pt idx="244">
                  <c:v>-0.22948127324527282</c:v>
                </c:pt>
                <c:pt idx="245">
                  <c:v>-0.22627417719171225</c:v>
                </c:pt>
                <c:pt idx="246">
                  <c:v>-0.22311214305710014</c:v>
                </c:pt>
                <c:pt idx="247">
                  <c:v>-0.21999453363266977</c:v>
                </c:pt>
                <c:pt idx="248">
                  <c:v>-0.21692072076944288</c:v>
                </c:pt>
                <c:pt idx="249">
                  <c:v>-0.21389008525016903</c:v>
                </c:pt>
                <c:pt idx="250">
                  <c:v>-0.21090201666295605</c:v>
                </c:pt>
                <c:pt idx="251">
                  <c:v>-0.20795591327658597</c:v>
                </c:pt>
                <c:pt idx="252">
                  <c:v>-0.20505118191749189</c:v>
                </c:pt>
                <c:pt idx="253">
                  <c:v>-0.20218723784838891</c:v>
                </c:pt>
                <c:pt idx="254">
                  <c:v>-0.19936350464854039</c:v>
                </c:pt>
                <c:pt idx="255">
                  <c:v>-0.19657941409564117</c:v>
                </c:pt>
                <c:pt idx="256">
                  <c:v>-0.19383440604930963</c:v>
                </c:pt>
                <c:pt idx="257">
                  <c:v>-0.19112792833616202</c:v>
                </c:pt>
                <c:pt idx="258">
                  <c:v>-0.18845943663646342</c:v>
                </c:pt>
                <c:pt idx="259">
                  <c:v>-0.18582839437232859</c:v>
                </c:pt>
                <c:pt idx="260">
                  <c:v>-0.18323427259746949</c:v>
                </c:pt>
                <c:pt idx="261">
                  <c:v>-0.18067654988844639</c:v>
                </c:pt>
                <c:pt idx="262">
                  <c:v>-0.17815471223744769</c:v>
                </c:pt>
                <c:pt idx="263">
                  <c:v>-0.17566825294653562</c:v>
                </c:pt>
                <c:pt idx="264">
                  <c:v>-0.17321667252337983</c:v>
                </c:pt>
                <c:pt idx="265">
                  <c:v>-0.17079947857842173</c:v>
                </c:pt>
                <c:pt idx="266">
                  <c:v>-0.16841618572350167</c:v>
                </c:pt>
                <c:pt idx="267">
                  <c:v>-0.16606631547188275</c:v>
                </c:pt>
                <c:pt idx="268">
                  <c:v>-0.16374939613969314</c:v>
                </c:pt>
                <c:pt idx="269">
                  <c:v>-0.16146496274873265</c:v>
                </c:pt>
                <c:pt idx="270">
                  <c:v>-0.15921255693066985</c:v>
                </c:pt>
                <c:pt idx="271">
                  <c:v>-0.15699172683257265</c:v>
                </c:pt>
                <c:pt idx="272">
                  <c:v>-0.15480202702378371</c:v>
                </c:pt>
                <c:pt idx="273">
                  <c:v>-0.15264301840409591</c:v>
                </c:pt>
                <c:pt idx="274">
                  <c:v>-0.15051426811324922</c:v>
                </c:pt>
                <c:pt idx="275">
                  <c:v>-0.14841534944169268</c:v>
                </c:pt>
                <c:pt idx="276">
                  <c:v>-0.14634584174262597</c:v>
                </c:pt>
                <c:pt idx="277">
                  <c:v>-0.14430533034527324</c:v>
                </c:pt>
                <c:pt idx="278">
                  <c:v>-0.14229340646941188</c:v>
                </c:pt>
                <c:pt idx="279">
                  <c:v>-0.14030966714110055</c:v>
                </c:pt>
                <c:pt idx="280">
                  <c:v>-0.13835371510962169</c:v>
                </c:pt>
                <c:pt idx="281">
                  <c:v>-0.1364251587655915</c:v>
                </c:pt>
                <c:pt idx="282">
                  <c:v>-0.13452361206025801</c:v>
                </c:pt>
                <c:pt idx="283">
                  <c:v>-0.13264869442594338</c:v>
                </c:pt>
                <c:pt idx="284">
                  <c:v>-0.13080003069761761</c:v>
                </c:pt>
                <c:pt idx="285">
                  <c:v>-0.12897725103560559</c:v>
                </c:pt>
                <c:pt idx="286">
                  <c:v>-0.12717999084939002</c:v>
                </c:pt>
                <c:pt idx="287">
                  <c:v>-0.12540789072252082</c:v>
                </c:pt>
                <c:pt idx="288">
                  <c:v>-0.12366059633858054</c:v>
                </c:pt>
                <c:pt idx="289">
                  <c:v>-0.12193775840822944</c:v>
                </c:pt>
                <c:pt idx="290">
                  <c:v>-0.12023903259728368</c:v>
                </c:pt>
                <c:pt idx="291">
                  <c:v>-0.11856407945584112</c:v>
                </c:pt>
                <c:pt idx="292">
                  <c:v>-0.11691256434840705</c:v>
                </c:pt>
                <c:pt idx="293">
                  <c:v>-0.11528415738503839</c:v>
                </c:pt>
                <c:pt idx="294">
                  <c:v>-0.11367853335346609</c:v>
                </c:pt>
                <c:pt idx="295">
                  <c:v>-0.11209537165220669</c:v>
                </c:pt>
                <c:pt idx="296">
                  <c:v>-0.11053435622462073</c:v>
                </c:pt>
                <c:pt idx="297">
                  <c:v>-0.1089951754939307</c:v>
                </c:pt>
                <c:pt idx="298">
                  <c:v>-0.1074775222991657</c:v>
                </c:pt>
                <c:pt idx="299">
                  <c:v>-0.10598109383203913</c:v>
                </c:pt>
                <c:pt idx="300">
                  <c:v>-0.1045055915747214</c:v>
                </c:pt>
                <c:pt idx="301">
                  <c:v>-0.10305072123851887</c:v>
                </c:pt>
                <c:pt idx="302">
                  <c:v>-0.10161619270342731</c:v>
                </c:pt>
                <c:pt idx="303">
                  <c:v>-0.10020171995856757</c:v>
                </c:pt>
                <c:pt idx="304">
                  <c:v>-9.8807021043465226E-2</c:v>
                </c:pt>
                <c:pt idx="305">
                  <c:v>-9.7431817990186617E-2</c:v>
                </c:pt>
                <c:pt idx="306">
                  <c:v>-9.607583676629966E-2</c:v>
                </c:pt>
                <c:pt idx="307">
                  <c:v>-9.4738807218668827E-2</c:v>
                </c:pt>
                <c:pt idx="308">
                  <c:v>-9.3420463018045283E-2</c:v>
                </c:pt>
                <c:pt idx="309">
                  <c:v>-9.2120541604464867E-2</c:v>
                </c:pt>
                <c:pt idx="310">
                  <c:v>-9.0838784133430495E-2</c:v>
                </c:pt>
                <c:pt idx="311">
                  <c:v>-8.9574935422868485E-2</c:v>
                </c:pt>
                <c:pt idx="312">
                  <c:v>-8.8328743900851311E-2</c:v>
                </c:pt>
                <c:pt idx="313">
                  <c:v>-8.7099961554071667E-2</c:v>
                </c:pt>
                <c:pt idx="314">
                  <c:v>-8.5888343877060014E-2</c:v>
                </c:pt>
                <c:pt idx="315">
                  <c:v>-8.4693649822133926E-2</c:v>
                </c:pt>
                <c:pt idx="316">
                  <c:v>-8.3515641750067163E-2</c:v>
                </c:pt>
                <c:pt idx="317">
                  <c:v>-8.2354085381471251E-2</c:v>
                </c:pt>
                <c:pt idx="318">
                  <c:v>-8.1208749748875625E-2</c:v>
                </c:pt>
                <c:pt idx="319">
                  <c:v>-8.0079407149499737E-2</c:v>
                </c:pt>
                <c:pt idx="320">
                  <c:v>-7.896583309870378E-2</c:v>
                </c:pt>
                <c:pt idx="321">
                  <c:v>-7.7867806284110747E-2</c:v>
                </c:pt>
                <c:pt idx="322">
                  <c:v>-7.6785108520389486E-2</c:v>
                </c:pt>
                <c:pt idx="323">
                  <c:v>-7.5717524704687983E-2</c:v>
                </c:pt>
                <c:pt idx="324">
                  <c:v>-7.4664842772708143E-2</c:v>
                </c:pt>
                <c:pt idx="325">
                  <c:v>-7.3626853655414673E-2</c:v>
                </c:pt>
                <c:pt idx="326">
                  <c:v>-7.2603351236365063E-2</c:v>
                </c:pt>
                <c:pt idx="327">
                  <c:v>-7.1594132309655056E-2</c:v>
                </c:pt>
                <c:pt idx="328">
                  <c:v>-7.0598996538468101E-2</c:v>
                </c:pt>
                <c:pt idx="329">
                  <c:v>-6.9617746414223261E-2</c:v>
                </c:pt>
                <c:pt idx="330">
                  <c:v>-6.8650187216308819E-2</c:v>
                </c:pt>
                <c:pt idx="331">
                  <c:v>-6.7696126972396048E-2</c:v>
                </c:pt>
                <c:pt idx="332">
                  <c:v>-6.6755376419323914E-2</c:v>
                </c:pt>
                <c:pt idx="333">
                  <c:v>-6.5827748964546337E-2</c:v>
                </c:pt>
                <c:pt idx="334">
                  <c:v>-6.4913060648133333E-2</c:v>
                </c:pt>
                <c:pt idx="335">
                  <c:v>-6.4011130105318781E-2</c:v>
                </c:pt>
                <c:pt idx="336">
                  <c:v>-6.3121778529586614E-2</c:v>
                </c:pt>
                <c:pt idx="337">
                  <c:v>-6.2244829636287829E-2</c:v>
                </c:pt>
                <c:pt idx="338">
                  <c:v>-6.1380109626779547E-2</c:v>
                </c:pt>
                <c:pt idx="339">
                  <c:v>-6.0527447153079998E-2</c:v>
                </c:pt>
                <c:pt idx="340">
                  <c:v>-5.9686673283031247E-2</c:v>
                </c:pt>
                <c:pt idx="341">
                  <c:v>-5.8857621465961969E-2</c:v>
                </c:pt>
                <c:pt idx="342">
                  <c:v>-5.8040127498843477E-2</c:v>
                </c:pt>
                <c:pt idx="343">
                  <c:v>-5.7234029492931757E-2</c:v>
                </c:pt>
                <c:pt idx="344">
                  <c:v>-5.6439167840888739E-2</c:v>
                </c:pt>
                <c:pt idx="345">
                  <c:v>-5.5655385184374496E-2</c:v>
                </c:pt>
                <c:pt idx="346">
                  <c:v>-5.4882526382105827E-2</c:v>
                </c:pt>
                <c:pt idx="347">
                  <c:v>-5.4120438478372015E-2</c:v>
                </c:pt>
                <c:pt idx="348">
                  <c:v>-5.3368970672003233E-2</c:v>
                </c:pt>
                <c:pt idx="349">
                  <c:v>-5.2627974285783155E-2</c:v>
                </c:pt>
                <c:pt idx="350">
                  <c:v>-5.1897302736300978E-2</c:v>
                </c:pt>
                <c:pt idx="351">
                  <c:v>-5.1176811504235323E-2</c:v>
                </c:pt>
                <c:pt idx="352">
                  <c:v>-5.0466358105064377E-2</c:v>
                </c:pt>
                <c:pt idx="353">
                  <c:v>-4.9765802060195437E-2</c:v>
                </c:pt>
                <c:pt idx="354">
                  <c:v>-4.9075004868508618E-2</c:v>
                </c:pt>
                <c:pt idx="355">
                  <c:v>-4.8393829978308385E-2</c:v>
                </c:pt>
                <c:pt idx="356">
                  <c:v>-4.772214275967647E-2</c:v>
                </c:pt>
                <c:pt idx="357">
                  <c:v>-4.7059810477220798E-2</c:v>
                </c:pt>
                <c:pt idx="358">
                  <c:v>-4.6406702263215284E-2</c:v>
                </c:pt>
                <c:pt idx="359">
                  <c:v>-4.5762689091123736E-2</c:v>
                </c:pt>
                <c:pt idx="360">
                  <c:v>-4.5127643749502337E-2</c:v>
                </c:pt>
                <c:pt idx="361">
                  <c:v>-4.450144081627664E-2</c:v>
                </c:pt>
                <c:pt idx="362">
                  <c:v>-4.3883956633386186E-2</c:v>
                </c:pt>
                <c:pt idx="363">
                  <c:v>-4.327506928179168E-2</c:v>
                </c:pt>
                <c:pt idx="364">
                  <c:v>-4.2674658556839752E-2</c:v>
                </c:pt>
                <c:pt idx="365">
                  <c:v>-4.2082605943980667E-2</c:v>
                </c:pt>
                <c:pt idx="366">
                  <c:v>-4.1498794594832522E-2</c:v>
                </c:pt>
                <c:pt idx="367">
                  <c:v>-4.0923109303587946E-2</c:v>
                </c:pt>
                <c:pt idx="368">
                  <c:v>-4.0355436483758098E-2</c:v>
                </c:pt>
                <c:pt idx="369">
                  <c:v>-3.979566414524921E-2</c:v>
                </c:pt>
                <c:pt idx="370">
                  <c:v>-3.9243681871766266E-2</c:v>
                </c:pt>
                <c:pt idx="371">
                  <c:v>-3.8699380798539809E-2</c:v>
                </c:pt>
                <c:pt idx="372">
                  <c:v>-3.8162653590370896E-2</c:v>
                </c:pt>
                <c:pt idx="373">
                  <c:v>-3.7633394419989724E-2</c:v>
                </c:pt>
                <c:pt idx="374">
                  <c:v>-3.7111498946722839E-2</c:v>
                </c:pt>
                <c:pt idx="375">
                  <c:v>-3.6596864295465562E-2</c:v>
                </c:pt>
                <c:pt idx="376">
                  <c:v>-3.6089389035953871E-2</c:v>
                </c:pt>
                <c:pt idx="377">
                  <c:v>-3.5588973162332935E-2</c:v>
                </c:pt>
                <c:pt idx="378">
                  <c:v>-3.5095518073016287E-2</c:v>
                </c:pt>
                <c:pt idx="379">
                  <c:v>-3.4608926550833002E-2</c:v>
                </c:pt>
                <c:pt idx="380">
                  <c:v>-3.412910274345797E-2</c:v>
                </c:pt>
                <c:pt idx="381">
                  <c:v>-3.3655952144121051E-2</c:v>
                </c:pt>
                <c:pt idx="382">
                  <c:v>-3.3189381572591367E-2</c:v>
                </c:pt>
                <c:pt idx="383">
                  <c:v>-3.2729299156432905E-2</c:v>
                </c:pt>
                <c:pt idx="384">
                  <c:v>-3.2275614312527144E-2</c:v>
                </c:pt>
                <c:pt idx="385">
                  <c:v>-3.1828237728859211E-2</c:v>
                </c:pt>
                <c:pt idx="386">
                  <c:v>-3.1387081346562998E-2</c:v>
                </c:pt>
                <c:pt idx="387">
                  <c:v>-3.0952058342223181E-2</c:v>
                </c:pt>
                <c:pt idx="388">
                  <c:v>-3.0523083110428281E-2</c:v>
                </c:pt>
                <c:pt idx="389">
                  <c:v>-3.0100071246572758E-2</c:v>
                </c:pt>
                <c:pt idx="390">
                  <c:v>-2.9682939529903925E-2</c:v>
                </c:pt>
                <c:pt idx="391">
                  <c:v>-2.9271605906810261E-2</c:v>
                </c:pt>
                <c:pt idx="392">
                  <c:v>-2.8865989474347719E-2</c:v>
                </c:pt>
                <c:pt idx="393">
                  <c:v>-2.8466010463999943E-2</c:v>
                </c:pt>
                <c:pt idx="394">
                  <c:v>-2.8071590225670594E-2</c:v>
                </c:pt>
                <c:pt idx="395">
                  <c:v>-2.7682651211902696E-2</c:v>
                </c:pt>
                <c:pt idx="396">
                  <c:v>-2.729911696232255E-2</c:v>
                </c:pt>
                <c:pt idx="397">
                  <c:v>-2.6920912088305226E-2</c:v>
                </c:pt>
                <c:pt idx="398">
                  <c:v>-2.6547962257858018E-2</c:v>
                </c:pt>
                <c:pt idx="399">
                  <c:v>-2.6180194180718746E-2</c:v>
                </c:pt>
                <c:pt idx="400">
                  <c:v>-2.5817535593666022E-2</c:v>
                </c:pt>
                <c:pt idx="401">
                  <c:v>-2.5459915246038314E-2</c:v>
                </c:pt>
                <c:pt idx="402">
                  <c:v>-2.5107262885458944E-2</c:v>
                </c:pt>
                <c:pt idx="403">
                  <c:v>-2.4759509243763623E-2</c:v>
                </c:pt>
                <c:pt idx="404">
                  <c:v>-2.4416586023128496E-2</c:v>
                </c:pt>
                <c:pt idx="405">
                  <c:v>-2.407842588239454E-2</c:v>
                </c:pt>
                <c:pt idx="406">
                  <c:v>-2.3744962423586934E-2</c:v>
                </c:pt>
                <c:pt idx="407">
                  <c:v>-2.3416130178625337E-2</c:v>
                </c:pt>
                <c:pt idx="408">
                  <c:v>-2.3091864596223196E-2</c:v>
                </c:pt>
                <c:pt idx="409">
                  <c:v>-2.2772102028972958E-2</c:v>
                </c:pt>
                <c:pt idx="410">
                  <c:v>-2.2456779720614689E-2</c:v>
                </c:pt>
                <c:pt idx="411">
                  <c:v>-2.2145835793485197E-2</c:v>
                </c:pt>
                <c:pt idx="412">
                  <c:v>-2.1839209236145435E-2</c:v>
                </c:pt>
                <c:pt idx="413">
                  <c:v>-2.1536839891183657E-2</c:v>
                </c:pt>
                <c:pt idx="414">
                  <c:v>-2.1238668443191149E-2</c:v>
                </c:pt>
                <c:pt idx="415">
                  <c:v>-2.0944636406908905E-2</c:v>
                </c:pt>
                <c:pt idx="416">
                  <c:v>-2.0654686115542345E-2</c:v>
                </c:pt>
                <c:pt idx="417">
                  <c:v>-2.0368760709241693E-2</c:v>
                </c:pt>
                <c:pt idx="418">
                  <c:v>-2.0086804123745642E-2</c:v>
                </c:pt>
                <c:pt idx="419">
                  <c:v>-1.9808761079186159E-2</c:v>
                </c:pt>
                <c:pt idx="420">
                  <c:v>-1.9534577069052022E-2</c:v>
                </c:pt>
                <c:pt idx="421">
                  <c:v>-1.9264198349308561E-2</c:v>
                </c:pt>
                <c:pt idx="422">
                  <c:v>-1.8997571927671618E-2</c:v>
                </c:pt>
                <c:pt idx="423">
                  <c:v>-1.8734645553033901E-2</c:v>
                </c:pt>
                <c:pt idx="424">
                  <c:v>-1.8475367705040564E-2</c:v>
                </c:pt>
                <c:pt idx="425">
                  <c:v>-1.8219687583812833E-2</c:v>
                </c:pt>
                <c:pt idx="426">
                  <c:v>-1.7967555099816949E-2</c:v>
                </c:pt>
                <c:pt idx="427">
                  <c:v>-1.7718920863876862E-2</c:v>
                </c:pt>
                <c:pt idx="428">
                  <c:v>-1.7473736177328149E-2</c:v>
                </c:pt>
                <c:pt idx="429">
                  <c:v>-1.7231953022311258E-2</c:v>
                </c:pt>
                <c:pt idx="430">
                  <c:v>-1.6993524052202353E-2</c:v>
                </c:pt>
                <c:pt idx="431">
                  <c:v>-1.6758402582179567E-2</c:v>
                </c:pt>
                <c:pt idx="432">
                  <c:v>-1.6526542579922619E-2</c:v>
                </c:pt>
                <c:pt idx="433">
                  <c:v>-1.629789865644423E-2</c:v>
                </c:pt>
                <c:pt idx="434">
                  <c:v>-1.6072426057051069E-2</c:v>
                </c:pt>
                <c:pt idx="435">
                  <c:v>-1.5850080652432777E-2</c:v>
                </c:pt>
                <c:pt idx="436">
                  <c:v>-1.5630818929876798E-2</c:v>
                </c:pt>
                <c:pt idx="437">
                  <c:v>-1.5414597984607781E-2</c:v>
                </c:pt>
                <c:pt idx="438">
                  <c:v>-1.5201375511249051E-2</c:v>
                </c:pt>
                <c:pt idx="439">
                  <c:v>-1.499110979540513E-2</c:v>
                </c:pt>
                <c:pt idx="440">
                  <c:v>-1.4783759705363197E-2</c:v>
                </c:pt>
                <c:pt idx="441">
                  <c:v>-1.4579284683911701E-2</c:v>
                </c:pt>
                <c:pt idx="442">
                  <c:v>-1.4377644740274833E-2</c:v>
                </c:pt>
                <c:pt idx="443">
                  <c:v>-1.417880044216078E-2</c:v>
                </c:pt>
                <c:pt idx="444">
                  <c:v>-1.3982712907922478E-2</c:v>
                </c:pt>
                <c:pt idx="445">
                  <c:v>-1.3789343798829085E-2</c:v>
                </c:pt>
                <c:pt idx="446">
                  <c:v>-1.359865531144667E-2</c:v>
                </c:pt>
                <c:pt idx="447">
                  <c:v>-1.3410610170126375E-2</c:v>
                </c:pt>
                <c:pt idx="448">
                  <c:v>-1.322517161959888E-2</c:v>
                </c:pt>
                <c:pt idx="449">
                  <c:v>-1.3042303417673345E-2</c:v>
                </c:pt>
                <c:pt idx="450">
                  <c:v>-1.2861969828039449E-2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BE0-45B2-89C1-7E4D9F207C4F}"/>
            </c:ext>
          </c:extLst>
        </c:ser>
        <c:ser>
          <c:idx val="2"/>
          <c:order val="2"/>
          <c:tx>
            <c:strRef>
              <c:f>fit_5NN_BCC!$M$18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fit_5NN_BCC!$G$19:$G$469</c:f>
              <c:numCache>
                <c:formatCode>General</c:formatCode>
                <c:ptCount val="451"/>
                <c:pt idx="0">
                  <c:v>1.8679457629785796</c:v>
                </c:pt>
                <c:pt idx="1">
                  <c:v>1.879992108872266</c:v>
                </c:pt>
                <c:pt idx="2">
                  <c:v>1.8920384547659523</c:v>
                </c:pt>
                <c:pt idx="3">
                  <c:v>1.9040848006596387</c:v>
                </c:pt>
                <c:pt idx="4">
                  <c:v>1.9161311465533251</c:v>
                </c:pt>
                <c:pt idx="5">
                  <c:v>1.9281774924470112</c:v>
                </c:pt>
                <c:pt idx="6">
                  <c:v>1.9402238383406976</c:v>
                </c:pt>
                <c:pt idx="7">
                  <c:v>1.9522701842343839</c:v>
                </c:pt>
                <c:pt idx="8">
                  <c:v>1.9643165301280703</c:v>
                </c:pt>
                <c:pt idx="9">
                  <c:v>1.9763628760217564</c:v>
                </c:pt>
                <c:pt idx="10">
                  <c:v>1.9884092219154428</c:v>
                </c:pt>
                <c:pt idx="11">
                  <c:v>2.0004555678091291</c:v>
                </c:pt>
                <c:pt idx="12">
                  <c:v>2.0125019137028155</c:v>
                </c:pt>
                <c:pt idx="13">
                  <c:v>2.0245482595965019</c:v>
                </c:pt>
                <c:pt idx="14">
                  <c:v>2.0365946054901882</c:v>
                </c:pt>
                <c:pt idx="15">
                  <c:v>2.0486409513838741</c:v>
                </c:pt>
                <c:pt idx="16">
                  <c:v>2.0606872972775605</c:v>
                </c:pt>
                <c:pt idx="17">
                  <c:v>2.0727336431712469</c:v>
                </c:pt>
                <c:pt idx="18">
                  <c:v>2.0847799890649328</c:v>
                </c:pt>
                <c:pt idx="19">
                  <c:v>2.0968263349586191</c:v>
                </c:pt>
                <c:pt idx="20">
                  <c:v>2.1088726808523055</c:v>
                </c:pt>
                <c:pt idx="21">
                  <c:v>2.1209190267459919</c:v>
                </c:pt>
                <c:pt idx="22">
                  <c:v>2.1329653726396782</c:v>
                </c:pt>
                <c:pt idx="23">
                  <c:v>2.1450117185333646</c:v>
                </c:pt>
                <c:pt idx="24">
                  <c:v>2.1570580644270509</c:v>
                </c:pt>
                <c:pt idx="25">
                  <c:v>2.1691044103207373</c:v>
                </c:pt>
                <c:pt idx="26">
                  <c:v>2.1811507562144237</c:v>
                </c:pt>
                <c:pt idx="27">
                  <c:v>2.19319710210811</c:v>
                </c:pt>
                <c:pt idx="28">
                  <c:v>2.2052434480017959</c:v>
                </c:pt>
                <c:pt idx="29">
                  <c:v>2.2172897938954832</c:v>
                </c:pt>
                <c:pt idx="30">
                  <c:v>2.2293361397891691</c:v>
                </c:pt>
                <c:pt idx="31">
                  <c:v>2.2413824856828555</c:v>
                </c:pt>
                <c:pt idx="32">
                  <c:v>2.2534288315765418</c:v>
                </c:pt>
                <c:pt idx="33">
                  <c:v>2.2654751774702282</c:v>
                </c:pt>
                <c:pt idx="34">
                  <c:v>2.2775215233639146</c:v>
                </c:pt>
                <c:pt idx="35">
                  <c:v>2.2895678692576005</c:v>
                </c:pt>
                <c:pt idx="36">
                  <c:v>2.3016142151512868</c:v>
                </c:pt>
                <c:pt idx="37">
                  <c:v>2.3136605610449732</c:v>
                </c:pt>
                <c:pt idx="38">
                  <c:v>2.3257069069386596</c:v>
                </c:pt>
                <c:pt idx="39">
                  <c:v>2.3377532528323459</c:v>
                </c:pt>
                <c:pt idx="40">
                  <c:v>2.3497995987260323</c:v>
                </c:pt>
                <c:pt idx="41">
                  <c:v>2.3618459446197186</c:v>
                </c:pt>
                <c:pt idx="42">
                  <c:v>2.373892290513405</c:v>
                </c:pt>
                <c:pt idx="43">
                  <c:v>2.3859386364070914</c:v>
                </c:pt>
                <c:pt idx="44">
                  <c:v>2.3979849823007773</c:v>
                </c:pt>
                <c:pt idx="45">
                  <c:v>2.4100313281944636</c:v>
                </c:pt>
                <c:pt idx="46">
                  <c:v>2.42207767408815</c:v>
                </c:pt>
                <c:pt idx="47">
                  <c:v>2.4341240199818364</c:v>
                </c:pt>
                <c:pt idx="48">
                  <c:v>2.4461703658755227</c:v>
                </c:pt>
                <c:pt idx="49">
                  <c:v>2.4582167117692086</c:v>
                </c:pt>
                <c:pt idx="50">
                  <c:v>2.4702630576628946</c:v>
                </c:pt>
                <c:pt idx="51">
                  <c:v>2.4823094035565809</c:v>
                </c:pt>
                <c:pt idx="52">
                  <c:v>2.4943557494502673</c:v>
                </c:pt>
                <c:pt idx="53">
                  <c:v>2.5064020953439536</c:v>
                </c:pt>
                <c:pt idx="54">
                  <c:v>2.51844844123764</c:v>
                </c:pt>
                <c:pt idx="55">
                  <c:v>2.5304947871313259</c:v>
                </c:pt>
                <c:pt idx="56">
                  <c:v>2.5425411330250123</c:v>
                </c:pt>
                <c:pt idx="57">
                  <c:v>2.5545874789186986</c:v>
                </c:pt>
                <c:pt idx="58">
                  <c:v>2.566633824812385</c:v>
                </c:pt>
                <c:pt idx="59">
                  <c:v>2.5786801707060714</c:v>
                </c:pt>
                <c:pt idx="60">
                  <c:v>2.5907265165997577</c:v>
                </c:pt>
                <c:pt idx="61">
                  <c:v>2.6027728624934441</c:v>
                </c:pt>
                <c:pt idx="62">
                  <c:v>2.6148192083871304</c:v>
                </c:pt>
                <c:pt idx="63">
                  <c:v>2.6268655542808164</c:v>
                </c:pt>
                <c:pt idx="64">
                  <c:v>2.6389119001745027</c:v>
                </c:pt>
                <c:pt idx="65">
                  <c:v>2.6509582460681886</c:v>
                </c:pt>
                <c:pt idx="66">
                  <c:v>2.663004591961875</c:v>
                </c:pt>
                <c:pt idx="67">
                  <c:v>2.6750509378555614</c:v>
                </c:pt>
                <c:pt idx="68">
                  <c:v>2.6870972837492477</c:v>
                </c:pt>
                <c:pt idx="69">
                  <c:v>2.6991436296429341</c:v>
                </c:pt>
                <c:pt idx="70">
                  <c:v>2.7111899755366204</c:v>
                </c:pt>
                <c:pt idx="71">
                  <c:v>2.7232363214303068</c:v>
                </c:pt>
                <c:pt idx="72">
                  <c:v>2.7352826673239932</c:v>
                </c:pt>
                <c:pt idx="73">
                  <c:v>2.7473290132176795</c:v>
                </c:pt>
                <c:pt idx="74">
                  <c:v>2.7593753591113659</c:v>
                </c:pt>
                <c:pt idx="75">
                  <c:v>2.7714217050050518</c:v>
                </c:pt>
                <c:pt idx="76">
                  <c:v>2.7834680508987382</c:v>
                </c:pt>
                <c:pt idx="77">
                  <c:v>2.7955143967924245</c:v>
                </c:pt>
                <c:pt idx="78">
                  <c:v>2.8075607426861109</c:v>
                </c:pt>
                <c:pt idx="79">
                  <c:v>2.8196070885797972</c:v>
                </c:pt>
                <c:pt idx="80">
                  <c:v>2.8316534344734836</c:v>
                </c:pt>
                <c:pt idx="81">
                  <c:v>2.84369978036717</c:v>
                </c:pt>
                <c:pt idx="82">
                  <c:v>2.8557461262608563</c:v>
                </c:pt>
                <c:pt idx="83">
                  <c:v>2.8677924721545427</c:v>
                </c:pt>
                <c:pt idx="84">
                  <c:v>2.8798388180482282</c:v>
                </c:pt>
                <c:pt idx="85">
                  <c:v>2.8918851639419145</c:v>
                </c:pt>
                <c:pt idx="86">
                  <c:v>2.9039315098356009</c:v>
                </c:pt>
                <c:pt idx="87">
                  <c:v>2.9159778557292872</c:v>
                </c:pt>
                <c:pt idx="88">
                  <c:v>2.9280242016229736</c:v>
                </c:pt>
                <c:pt idx="89">
                  <c:v>2.94007054751666</c:v>
                </c:pt>
                <c:pt idx="90">
                  <c:v>2.9521168934103463</c:v>
                </c:pt>
                <c:pt idx="91">
                  <c:v>2.9641632393040327</c:v>
                </c:pt>
                <c:pt idx="92">
                  <c:v>2.9762095851977191</c:v>
                </c:pt>
                <c:pt idx="93">
                  <c:v>2.988255931091405</c:v>
                </c:pt>
                <c:pt idx="94">
                  <c:v>3.0003022769850918</c:v>
                </c:pt>
                <c:pt idx="95">
                  <c:v>3.0123486228787777</c:v>
                </c:pt>
                <c:pt idx="96">
                  <c:v>3.0243949687724641</c:v>
                </c:pt>
                <c:pt idx="97">
                  <c:v>3.0364413146661504</c:v>
                </c:pt>
                <c:pt idx="98">
                  <c:v>3.0484876605598368</c:v>
                </c:pt>
                <c:pt idx="99">
                  <c:v>3.0605340064535231</c:v>
                </c:pt>
                <c:pt idx="100">
                  <c:v>3.0725803523472095</c:v>
                </c:pt>
                <c:pt idx="101">
                  <c:v>3.0846266982408959</c:v>
                </c:pt>
                <c:pt idx="102">
                  <c:v>3.0966730441345822</c:v>
                </c:pt>
                <c:pt idx="103">
                  <c:v>3.1087193900282686</c:v>
                </c:pt>
                <c:pt idx="104">
                  <c:v>3.1207657359219541</c:v>
                </c:pt>
                <c:pt idx="105">
                  <c:v>3.1328120818156413</c:v>
                </c:pt>
                <c:pt idx="106">
                  <c:v>3.1448584277093268</c:v>
                </c:pt>
                <c:pt idx="107">
                  <c:v>3.1569047736030131</c:v>
                </c:pt>
                <c:pt idx="108">
                  <c:v>3.1689511194966995</c:v>
                </c:pt>
                <c:pt idx="109">
                  <c:v>3.1809974653903859</c:v>
                </c:pt>
                <c:pt idx="110">
                  <c:v>3.1930438112840722</c:v>
                </c:pt>
                <c:pt idx="111">
                  <c:v>3.2050901571777586</c:v>
                </c:pt>
                <c:pt idx="112">
                  <c:v>3.2171365030714449</c:v>
                </c:pt>
                <c:pt idx="113">
                  <c:v>3.2291828489651309</c:v>
                </c:pt>
                <c:pt idx="114">
                  <c:v>3.2412291948588177</c:v>
                </c:pt>
                <c:pt idx="115">
                  <c:v>3.2532755407525036</c:v>
                </c:pt>
                <c:pt idx="116">
                  <c:v>3.2653218866461899</c:v>
                </c:pt>
                <c:pt idx="117">
                  <c:v>3.2773682325398763</c:v>
                </c:pt>
                <c:pt idx="118">
                  <c:v>3.2894145784335627</c:v>
                </c:pt>
                <c:pt idx="119">
                  <c:v>3.301460924327249</c:v>
                </c:pt>
                <c:pt idx="120">
                  <c:v>3.3135072702209354</c:v>
                </c:pt>
                <c:pt idx="121">
                  <c:v>3.3255536161146217</c:v>
                </c:pt>
                <c:pt idx="122">
                  <c:v>3.3375999620083077</c:v>
                </c:pt>
                <c:pt idx="123">
                  <c:v>3.3496463079019945</c:v>
                </c:pt>
                <c:pt idx="124">
                  <c:v>3.3616926537956804</c:v>
                </c:pt>
                <c:pt idx="125">
                  <c:v>3.3737389996893667</c:v>
                </c:pt>
                <c:pt idx="126">
                  <c:v>3.3857853455830531</c:v>
                </c:pt>
                <c:pt idx="127">
                  <c:v>3.3978316914767395</c:v>
                </c:pt>
                <c:pt idx="128">
                  <c:v>3.4098780373704258</c:v>
                </c:pt>
                <c:pt idx="129">
                  <c:v>3.4219243832641122</c:v>
                </c:pt>
                <c:pt idx="130">
                  <c:v>3.4339707291577981</c:v>
                </c:pt>
                <c:pt idx="131">
                  <c:v>3.4460170750514845</c:v>
                </c:pt>
                <c:pt idx="132">
                  <c:v>3.4580634209451708</c:v>
                </c:pt>
                <c:pt idx="133">
                  <c:v>3.4701097668388567</c:v>
                </c:pt>
                <c:pt idx="134">
                  <c:v>3.4821561127325431</c:v>
                </c:pt>
                <c:pt idx="135">
                  <c:v>3.4942024586262295</c:v>
                </c:pt>
                <c:pt idx="136">
                  <c:v>3.5062488045199158</c:v>
                </c:pt>
                <c:pt idx="137">
                  <c:v>3.5182951504136022</c:v>
                </c:pt>
                <c:pt idx="138">
                  <c:v>3.5303414963072886</c:v>
                </c:pt>
                <c:pt idx="139">
                  <c:v>3.5423878422009749</c:v>
                </c:pt>
                <c:pt idx="140">
                  <c:v>3.5544341880946613</c:v>
                </c:pt>
                <c:pt idx="141">
                  <c:v>3.5664805339883476</c:v>
                </c:pt>
                <c:pt idx="142">
                  <c:v>3.5785268798820336</c:v>
                </c:pt>
                <c:pt idx="143">
                  <c:v>3.5905732257757204</c:v>
                </c:pt>
                <c:pt idx="144">
                  <c:v>3.6026195716694063</c:v>
                </c:pt>
                <c:pt idx="145">
                  <c:v>3.6146659175630926</c:v>
                </c:pt>
                <c:pt idx="146">
                  <c:v>3.626712263456779</c:v>
                </c:pt>
                <c:pt idx="147">
                  <c:v>3.6387586093504654</c:v>
                </c:pt>
                <c:pt idx="148">
                  <c:v>3.6508049552441517</c:v>
                </c:pt>
                <c:pt idx="149">
                  <c:v>3.6628513011378381</c:v>
                </c:pt>
                <c:pt idx="150">
                  <c:v>3.6748976470315244</c:v>
                </c:pt>
                <c:pt idx="151">
                  <c:v>3.6869439929252099</c:v>
                </c:pt>
                <c:pt idx="152">
                  <c:v>3.6989903388188972</c:v>
                </c:pt>
                <c:pt idx="153">
                  <c:v>3.7110366847125826</c:v>
                </c:pt>
                <c:pt idx="154">
                  <c:v>3.7230830306062699</c:v>
                </c:pt>
                <c:pt idx="155">
                  <c:v>3.7351293764999554</c:v>
                </c:pt>
                <c:pt idx="156">
                  <c:v>3.7471757223936417</c:v>
                </c:pt>
                <c:pt idx="157">
                  <c:v>3.7592220682873281</c:v>
                </c:pt>
                <c:pt idx="158">
                  <c:v>3.7712684141810144</c:v>
                </c:pt>
                <c:pt idx="159">
                  <c:v>3.7833147600747008</c:v>
                </c:pt>
                <c:pt idx="160">
                  <c:v>3.7953611059683872</c:v>
                </c:pt>
                <c:pt idx="161">
                  <c:v>3.8074074518620735</c:v>
                </c:pt>
                <c:pt idx="162">
                  <c:v>3.8194537977557594</c:v>
                </c:pt>
                <c:pt idx="163">
                  <c:v>3.8315001436494458</c:v>
                </c:pt>
                <c:pt idx="164">
                  <c:v>3.8435464895431322</c:v>
                </c:pt>
                <c:pt idx="165">
                  <c:v>3.8555928354368185</c:v>
                </c:pt>
                <c:pt idx="166">
                  <c:v>3.8676391813305049</c:v>
                </c:pt>
                <c:pt idx="167">
                  <c:v>3.8796855272241912</c:v>
                </c:pt>
                <c:pt idx="168">
                  <c:v>3.8917318731178776</c:v>
                </c:pt>
                <c:pt idx="169">
                  <c:v>3.9037782190115635</c:v>
                </c:pt>
                <c:pt idx="170">
                  <c:v>3.9158245649052503</c:v>
                </c:pt>
                <c:pt idx="171">
                  <c:v>3.9278709107989358</c:v>
                </c:pt>
                <c:pt idx="172">
                  <c:v>3.939917256692623</c:v>
                </c:pt>
                <c:pt idx="173">
                  <c:v>3.9519636025863085</c:v>
                </c:pt>
                <c:pt idx="174">
                  <c:v>3.9640099484799949</c:v>
                </c:pt>
                <c:pt idx="175">
                  <c:v>3.9760562943736812</c:v>
                </c:pt>
                <c:pt idx="176">
                  <c:v>3.9881026402673676</c:v>
                </c:pt>
                <c:pt idx="177">
                  <c:v>4.0001489861610544</c:v>
                </c:pt>
                <c:pt idx="178">
                  <c:v>4.0121953320547403</c:v>
                </c:pt>
                <c:pt idx="179">
                  <c:v>4.0242416779484271</c:v>
                </c:pt>
                <c:pt idx="180">
                  <c:v>4.036288023842113</c:v>
                </c:pt>
                <c:pt idx="181">
                  <c:v>4.0483343697357999</c:v>
                </c:pt>
                <c:pt idx="182">
                  <c:v>4.0603807156294858</c:v>
                </c:pt>
                <c:pt idx="183">
                  <c:v>4.0724270615231726</c:v>
                </c:pt>
                <c:pt idx="184">
                  <c:v>4.0844734074168576</c:v>
                </c:pt>
                <c:pt idx="185">
                  <c:v>4.0965197533105444</c:v>
                </c:pt>
                <c:pt idx="186">
                  <c:v>4.1085660992042303</c:v>
                </c:pt>
                <c:pt idx="187">
                  <c:v>4.1206124450979171</c:v>
                </c:pt>
                <c:pt idx="188">
                  <c:v>4.132658790991603</c:v>
                </c:pt>
                <c:pt idx="189">
                  <c:v>4.144705136885289</c:v>
                </c:pt>
                <c:pt idx="190">
                  <c:v>4.1567514827789758</c:v>
                </c:pt>
                <c:pt idx="191">
                  <c:v>4.1687978286726617</c:v>
                </c:pt>
                <c:pt idx="192">
                  <c:v>4.1808441745663485</c:v>
                </c:pt>
                <c:pt idx="193">
                  <c:v>4.1928905204600344</c:v>
                </c:pt>
                <c:pt idx="194">
                  <c:v>4.2049368663537212</c:v>
                </c:pt>
                <c:pt idx="195">
                  <c:v>4.2169832122474071</c:v>
                </c:pt>
                <c:pt idx="196">
                  <c:v>4.2290295581410939</c:v>
                </c:pt>
                <c:pt idx="197">
                  <c:v>4.2410759040347799</c:v>
                </c:pt>
                <c:pt idx="198">
                  <c:v>4.2531222499284658</c:v>
                </c:pt>
                <c:pt idx="199">
                  <c:v>4.2651685958221526</c:v>
                </c:pt>
                <c:pt idx="200">
                  <c:v>4.2772149417158385</c:v>
                </c:pt>
                <c:pt idx="201">
                  <c:v>4.2892612876095253</c:v>
                </c:pt>
                <c:pt idx="202">
                  <c:v>4.3013076335032112</c:v>
                </c:pt>
                <c:pt idx="203">
                  <c:v>4.313353979396898</c:v>
                </c:pt>
                <c:pt idx="204">
                  <c:v>4.3254003252905839</c:v>
                </c:pt>
                <c:pt idx="205">
                  <c:v>4.3374466711842707</c:v>
                </c:pt>
                <c:pt idx="206">
                  <c:v>4.3494930170779567</c:v>
                </c:pt>
                <c:pt idx="207">
                  <c:v>4.3615393629716435</c:v>
                </c:pt>
                <c:pt idx="208">
                  <c:v>4.3735857088653294</c:v>
                </c:pt>
                <c:pt idx="209">
                  <c:v>4.3856320547590153</c:v>
                </c:pt>
                <c:pt idx="210">
                  <c:v>4.3976784006527021</c:v>
                </c:pt>
                <c:pt idx="211">
                  <c:v>4.409724746546388</c:v>
                </c:pt>
                <c:pt idx="212">
                  <c:v>4.4217710924400748</c:v>
                </c:pt>
                <c:pt idx="213">
                  <c:v>4.4338174383337607</c:v>
                </c:pt>
                <c:pt idx="214">
                  <c:v>4.4458637842274467</c:v>
                </c:pt>
                <c:pt idx="215">
                  <c:v>4.4579101301211335</c:v>
                </c:pt>
                <c:pt idx="216">
                  <c:v>4.4699564760148194</c:v>
                </c:pt>
                <c:pt idx="217">
                  <c:v>4.4820028219085062</c:v>
                </c:pt>
                <c:pt idx="218">
                  <c:v>4.4940491678021921</c:v>
                </c:pt>
                <c:pt idx="219">
                  <c:v>4.5060955136958789</c:v>
                </c:pt>
                <c:pt idx="220">
                  <c:v>4.5181418595895648</c:v>
                </c:pt>
                <c:pt idx="221">
                  <c:v>4.5301882054832516</c:v>
                </c:pt>
                <c:pt idx="222">
                  <c:v>4.5422345513769375</c:v>
                </c:pt>
                <c:pt idx="223">
                  <c:v>4.5542808972706235</c:v>
                </c:pt>
                <c:pt idx="224">
                  <c:v>4.5663272431643103</c:v>
                </c:pt>
                <c:pt idx="225">
                  <c:v>4.5783735890579962</c:v>
                </c:pt>
                <c:pt idx="226">
                  <c:v>4.590419934951683</c:v>
                </c:pt>
                <c:pt idx="227">
                  <c:v>4.6024662808453689</c:v>
                </c:pt>
                <c:pt idx="228">
                  <c:v>4.6145126267390557</c:v>
                </c:pt>
                <c:pt idx="229">
                  <c:v>4.6265589726327407</c:v>
                </c:pt>
                <c:pt idx="230">
                  <c:v>4.6386053185264284</c:v>
                </c:pt>
                <c:pt idx="231">
                  <c:v>4.6506516644201135</c:v>
                </c:pt>
                <c:pt idx="232">
                  <c:v>4.6626980103138012</c:v>
                </c:pt>
                <c:pt idx="233">
                  <c:v>4.6747443562074862</c:v>
                </c:pt>
                <c:pt idx="234">
                  <c:v>4.686790702101173</c:v>
                </c:pt>
                <c:pt idx="235">
                  <c:v>4.6988370479948589</c:v>
                </c:pt>
                <c:pt idx="236">
                  <c:v>4.7108833938885457</c:v>
                </c:pt>
                <c:pt idx="237">
                  <c:v>4.7229297397822316</c:v>
                </c:pt>
                <c:pt idx="238">
                  <c:v>4.7349760856759175</c:v>
                </c:pt>
                <c:pt idx="239">
                  <c:v>4.7470224315696044</c:v>
                </c:pt>
                <c:pt idx="240">
                  <c:v>4.7590687774632903</c:v>
                </c:pt>
                <c:pt idx="241">
                  <c:v>4.7711151233569771</c:v>
                </c:pt>
                <c:pt idx="242">
                  <c:v>4.783161469250663</c:v>
                </c:pt>
                <c:pt idx="243">
                  <c:v>4.7952078151443498</c:v>
                </c:pt>
                <c:pt idx="244">
                  <c:v>4.8072541610380357</c:v>
                </c:pt>
                <c:pt idx="245">
                  <c:v>4.8193005069317225</c:v>
                </c:pt>
                <c:pt idx="246">
                  <c:v>4.8313468528254084</c:v>
                </c:pt>
                <c:pt idx="247">
                  <c:v>4.8433931987190944</c:v>
                </c:pt>
                <c:pt idx="248">
                  <c:v>4.8554395446127812</c:v>
                </c:pt>
                <c:pt idx="249">
                  <c:v>4.8674858905064671</c:v>
                </c:pt>
                <c:pt idx="250">
                  <c:v>4.8795322364001539</c:v>
                </c:pt>
                <c:pt idx="251">
                  <c:v>4.8915785822938398</c:v>
                </c:pt>
                <c:pt idx="252">
                  <c:v>4.9036249281875257</c:v>
                </c:pt>
                <c:pt idx="253">
                  <c:v>4.9156712740812125</c:v>
                </c:pt>
                <c:pt idx="254">
                  <c:v>4.9277176199748984</c:v>
                </c:pt>
                <c:pt idx="255">
                  <c:v>4.9397639658685852</c:v>
                </c:pt>
                <c:pt idx="256">
                  <c:v>4.9518103117622712</c:v>
                </c:pt>
                <c:pt idx="257">
                  <c:v>4.963856657655958</c:v>
                </c:pt>
                <c:pt idx="258">
                  <c:v>4.9759030035496448</c:v>
                </c:pt>
                <c:pt idx="259">
                  <c:v>4.987949349443336</c:v>
                </c:pt>
                <c:pt idx="260">
                  <c:v>4.9999956953370166</c:v>
                </c:pt>
                <c:pt idx="261">
                  <c:v>5.0120420412307034</c:v>
                </c:pt>
                <c:pt idx="262">
                  <c:v>5.0240883871243893</c:v>
                </c:pt>
                <c:pt idx="263">
                  <c:v>5.0361347330180815</c:v>
                </c:pt>
                <c:pt idx="264">
                  <c:v>5.048181078911762</c:v>
                </c:pt>
                <c:pt idx="265">
                  <c:v>5.0602274248054488</c:v>
                </c:pt>
                <c:pt idx="266">
                  <c:v>5.0722737706991348</c:v>
                </c:pt>
                <c:pt idx="267">
                  <c:v>5.0843201165928269</c:v>
                </c:pt>
                <c:pt idx="268">
                  <c:v>5.0963664624865075</c:v>
                </c:pt>
                <c:pt idx="269">
                  <c:v>5.1084128083801934</c:v>
                </c:pt>
                <c:pt idx="270">
                  <c:v>5.1204591542738802</c:v>
                </c:pt>
                <c:pt idx="271">
                  <c:v>5.1325055001675723</c:v>
                </c:pt>
                <c:pt idx="272">
                  <c:v>5.1445518460612529</c:v>
                </c:pt>
                <c:pt idx="273">
                  <c:v>5.1565981919549388</c:v>
                </c:pt>
                <c:pt idx="274">
                  <c:v>5.1686445378486239</c:v>
                </c:pt>
                <c:pt idx="275">
                  <c:v>5.1806908837423169</c:v>
                </c:pt>
                <c:pt idx="276">
                  <c:v>5.1927372296359966</c:v>
                </c:pt>
                <c:pt idx="277">
                  <c:v>5.2047835755296834</c:v>
                </c:pt>
                <c:pt idx="278">
                  <c:v>5.2168299214233693</c:v>
                </c:pt>
                <c:pt idx="279">
                  <c:v>5.2288762673170623</c:v>
                </c:pt>
                <c:pt idx="280">
                  <c:v>5.240922613210742</c:v>
                </c:pt>
                <c:pt idx="281">
                  <c:v>5.252968959104428</c:v>
                </c:pt>
                <c:pt idx="282">
                  <c:v>5.2650153049981219</c:v>
                </c:pt>
                <c:pt idx="283">
                  <c:v>5.2770616508918078</c:v>
                </c:pt>
                <c:pt idx="284">
                  <c:v>5.2891079967854928</c:v>
                </c:pt>
                <c:pt idx="285">
                  <c:v>5.3011543426791734</c:v>
                </c:pt>
                <c:pt idx="286">
                  <c:v>5.3132006885728673</c:v>
                </c:pt>
                <c:pt idx="287">
                  <c:v>5.3252470344665515</c:v>
                </c:pt>
                <c:pt idx="288">
                  <c:v>5.3372933803602383</c:v>
                </c:pt>
                <c:pt idx="289">
                  <c:v>5.3493397262539188</c:v>
                </c:pt>
                <c:pt idx="290">
                  <c:v>5.361386072147611</c:v>
                </c:pt>
                <c:pt idx="291">
                  <c:v>5.3734324180412969</c:v>
                </c:pt>
                <c:pt idx="292">
                  <c:v>5.3854787639349837</c:v>
                </c:pt>
                <c:pt idx="293">
                  <c:v>5.3975251098286643</c:v>
                </c:pt>
                <c:pt idx="294">
                  <c:v>5.4095714557223555</c:v>
                </c:pt>
                <c:pt idx="295">
                  <c:v>5.4216178016160423</c:v>
                </c:pt>
                <c:pt idx="296">
                  <c:v>5.4336641475097291</c:v>
                </c:pt>
                <c:pt idx="297">
                  <c:v>5.4457104934034097</c:v>
                </c:pt>
                <c:pt idx="298">
                  <c:v>5.457756839297101</c:v>
                </c:pt>
                <c:pt idx="299">
                  <c:v>5.4698031851907878</c:v>
                </c:pt>
                <c:pt idx="300">
                  <c:v>5.4818495310844746</c:v>
                </c:pt>
                <c:pt idx="301">
                  <c:v>5.4938958769781552</c:v>
                </c:pt>
                <c:pt idx="302">
                  <c:v>5.5059422228718464</c:v>
                </c:pt>
                <c:pt idx="303">
                  <c:v>5.5179885687655332</c:v>
                </c:pt>
                <c:pt idx="304">
                  <c:v>5.53003491465922</c:v>
                </c:pt>
                <c:pt idx="305">
                  <c:v>5.5420812605528997</c:v>
                </c:pt>
                <c:pt idx="306">
                  <c:v>5.5541276064465919</c:v>
                </c:pt>
                <c:pt idx="307">
                  <c:v>5.5661739523402787</c:v>
                </c:pt>
                <c:pt idx="308">
                  <c:v>5.5782202982339646</c:v>
                </c:pt>
                <c:pt idx="309">
                  <c:v>5.5902666441276514</c:v>
                </c:pt>
                <c:pt idx="310">
                  <c:v>5.6023129900213373</c:v>
                </c:pt>
                <c:pt idx="311">
                  <c:v>5.6143593359150241</c:v>
                </c:pt>
                <c:pt idx="312">
                  <c:v>5.62640568180871</c:v>
                </c:pt>
                <c:pt idx="313">
                  <c:v>5.638452027702396</c:v>
                </c:pt>
                <c:pt idx="314">
                  <c:v>5.6504983735960828</c:v>
                </c:pt>
                <c:pt idx="315">
                  <c:v>5.6625447194897687</c:v>
                </c:pt>
                <c:pt idx="316">
                  <c:v>5.6745910653834555</c:v>
                </c:pt>
                <c:pt idx="317">
                  <c:v>5.6866374112771414</c:v>
                </c:pt>
                <c:pt idx="318">
                  <c:v>5.6986837571708282</c:v>
                </c:pt>
                <c:pt idx="319">
                  <c:v>5.7107301030645141</c:v>
                </c:pt>
                <c:pt idx="320">
                  <c:v>5.7227764489582</c:v>
                </c:pt>
                <c:pt idx="321">
                  <c:v>5.7348227948518868</c:v>
                </c:pt>
                <c:pt idx="322">
                  <c:v>5.7468691407455736</c:v>
                </c:pt>
                <c:pt idx="323">
                  <c:v>5.7589154866392578</c:v>
                </c:pt>
                <c:pt idx="324">
                  <c:v>5.7709618325329455</c:v>
                </c:pt>
                <c:pt idx="325">
                  <c:v>5.7830081784266323</c:v>
                </c:pt>
                <c:pt idx="326">
                  <c:v>5.7950545243203191</c:v>
                </c:pt>
                <c:pt idx="327">
                  <c:v>5.8071008702140032</c:v>
                </c:pt>
                <c:pt idx="328">
                  <c:v>5.8191472161076909</c:v>
                </c:pt>
                <c:pt idx="329">
                  <c:v>5.8311935620013777</c:v>
                </c:pt>
                <c:pt idx="330">
                  <c:v>5.8432399078950636</c:v>
                </c:pt>
                <c:pt idx="331">
                  <c:v>5.8552862537887487</c:v>
                </c:pt>
                <c:pt idx="332">
                  <c:v>5.8673325996824355</c:v>
                </c:pt>
                <c:pt idx="333">
                  <c:v>5.8793789455761232</c:v>
                </c:pt>
                <c:pt idx="334">
                  <c:v>5.8914252914698082</c:v>
                </c:pt>
                <c:pt idx="335">
                  <c:v>5.9034716373634941</c:v>
                </c:pt>
                <c:pt idx="336">
                  <c:v>5.9155179832571809</c:v>
                </c:pt>
                <c:pt idx="337">
                  <c:v>5.9275643291508668</c:v>
                </c:pt>
                <c:pt idx="338">
                  <c:v>5.9396106750445528</c:v>
                </c:pt>
                <c:pt idx="339">
                  <c:v>5.9516570209382396</c:v>
                </c:pt>
                <c:pt idx="340">
                  <c:v>5.9637033668319264</c:v>
                </c:pt>
                <c:pt idx="341">
                  <c:v>5.9757497127256123</c:v>
                </c:pt>
                <c:pt idx="342">
                  <c:v>5.9877960586192982</c:v>
                </c:pt>
                <c:pt idx="343">
                  <c:v>5.999842404512985</c:v>
                </c:pt>
                <c:pt idx="344">
                  <c:v>6.0118887504066709</c:v>
                </c:pt>
                <c:pt idx="345">
                  <c:v>6.0239350963003577</c:v>
                </c:pt>
                <c:pt idx="346">
                  <c:v>6.0359814421940436</c:v>
                </c:pt>
                <c:pt idx="347">
                  <c:v>6.0480277880877304</c:v>
                </c:pt>
                <c:pt idx="348">
                  <c:v>6.0600741339814164</c:v>
                </c:pt>
                <c:pt idx="349">
                  <c:v>6.0721204798751023</c:v>
                </c:pt>
                <c:pt idx="350">
                  <c:v>6.0841668257687891</c:v>
                </c:pt>
                <c:pt idx="351">
                  <c:v>6.0962131716624759</c:v>
                </c:pt>
                <c:pt idx="352">
                  <c:v>6.1082595175561618</c:v>
                </c:pt>
                <c:pt idx="353">
                  <c:v>6.1203058634498477</c:v>
                </c:pt>
                <c:pt idx="354">
                  <c:v>6.1323522093435345</c:v>
                </c:pt>
                <c:pt idx="355">
                  <c:v>6.1443985552372213</c:v>
                </c:pt>
                <c:pt idx="356">
                  <c:v>6.1564449011309064</c:v>
                </c:pt>
                <c:pt idx="357">
                  <c:v>6.1684912470245932</c:v>
                </c:pt>
                <c:pt idx="358">
                  <c:v>6.18053759291828</c:v>
                </c:pt>
                <c:pt idx="359">
                  <c:v>6.1925839388119659</c:v>
                </c:pt>
                <c:pt idx="360">
                  <c:v>6.2046302847056518</c:v>
                </c:pt>
                <c:pt idx="361">
                  <c:v>6.2166766305993386</c:v>
                </c:pt>
                <c:pt idx="362">
                  <c:v>6.2287229764930254</c:v>
                </c:pt>
                <c:pt idx="363">
                  <c:v>6.2407693223867104</c:v>
                </c:pt>
                <c:pt idx="364">
                  <c:v>6.2528156682803973</c:v>
                </c:pt>
                <c:pt idx="365">
                  <c:v>6.2648620141740841</c:v>
                </c:pt>
                <c:pt idx="366">
                  <c:v>6.27690836006777</c:v>
                </c:pt>
                <c:pt idx="367">
                  <c:v>6.2889547059614559</c:v>
                </c:pt>
                <c:pt idx="368">
                  <c:v>6.3010010518551427</c:v>
                </c:pt>
                <c:pt idx="369">
                  <c:v>6.3130473977488295</c:v>
                </c:pt>
                <c:pt idx="370">
                  <c:v>6.3250937436425154</c:v>
                </c:pt>
                <c:pt idx="371">
                  <c:v>6.3371400895362013</c:v>
                </c:pt>
                <c:pt idx="372">
                  <c:v>6.3491864354298881</c:v>
                </c:pt>
                <c:pt idx="373">
                  <c:v>6.3612327813235732</c:v>
                </c:pt>
                <c:pt idx="374">
                  <c:v>6.3732791272172609</c:v>
                </c:pt>
                <c:pt idx="375">
                  <c:v>6.3853254731109459</c:v>
                </c:pt>
                <c:pt idx="376">
                  <c:v>6.3973718190046336</c:v>
                </c:pt>
                <c:pt idx="377">
                  <c:v>6.4094181648983186</c:v>
                </c:pt>
                <c:pt idx="378">
                  <c:v>6.4214645107920045</c:v>
                </c:pt>
                <c:pt idx="379">
                  <c:v>6.4335108566856913</c:v>
                </c:pt>
                <c:pt idx="380">
                  <c:v>6.445557202579379</c:v>
                </c:pt>
                <c:pt idx="381">
                  <c:v>6.4576035484730641</c:v>
                </c:pt>
                <c:pt idx="382">
                  <c:v>6.46964989436675</c:v>
                </c:pt>
                <c:pt idx="383">
                  <c:v>6.4816962402604368</c:v>
                </c:pt>
                <c:pt idx="384">
                  <c:v>6.4937425861541236</c:v>
                </c:pt>
                <c:pt idx="385">
                  <c:v>6.5057889320478086</c:v>
                </c:pt>
                <c:pt idx="386">
                  <c:v>6.5178352779414954</c:v>
                </c:pt>
                <c:pt idx="387">
                  <c:v>6.5298816238351822</c:v>
                </c:pt>
                <c:pt idx="388">
                  <c:v>6.5419279697288681</c:v>
                </c:pt>
                <c:pt idx="389">
                  <c:v>6.5539743156225541</c:v>
                </c:pt>
                <c:pt idx="390">
                  <c:v>6.5660206615162409</c:v>
                </c:pt>
                <c:pt idx="391">
                  <c:v>6.5780670074099277</c:v>
                </c:pt>
                <c:pt idx="392">
                  <c:v>6.5901133533036127</c:v>
                </c:pt>
                <c:pt idx="393">
                  <c:v>6.6021596991972995</c:v>
                </c:pt>
                <c:pt idx="394">
                  <c:v>6.6142060450909863</c:v>
                </c:pt>
                <c:pt idx="395">
                  <c:v>6.6262523909846722</c:v>
                </c:pt>
                <c:pt idx="396">
                  <c:v>6.6382987368783581</c:v>
                </c:pt>
                <c:pt idx="397">
                  <c:v>6.6503450827720449</c:v>
                </c:pt>
                <c:pt idx="398">
                  <c:v>6.6623914286657318</c:v>
                </c:pt>
                <c:pt idx="399">
                  <c:v>6.6744377745594177</c:v>
                </c:pt>
                <c:pt idx="400">
                  <c:v>6.6864841204531036</c:v>
                </c:pt>
                <c:pt idx="401">
                  <c:v>6.6985304663467904</c:v>
                </c:pt>
                <c:pt idx="402">
                  <c:v>6.7105768122404763</c:v>
                </c:pt>
                <c:pt idx="403">
                  <c:v>6.7226231581341631</c:v>
                </c:pt>
                <c:pt idx="404">
                  <c:v>6.734669504027849</c:v>
                </c:pt>
                <c:pt idx="405">
                  <c:v>6.7467158499215358</c:v>
                </c:pt>
                <c:pt idx="406">
                  <c:v>6.7587621958152218</c:v>
                </c:pt>
                <c:pt idx="407">
                  <c:v>6.7708085417089077</c:v>
                </c:pt>
                <c:pt idx="408">
                  <c:v>6.7828548876025945</c:v>
                </c:pt>
                <c:pt idx="409">
                  <c:v>6.7949012334962813</c:v>
                </c:pt>
                <c:pt idx="410">
                  <c:v>6.8069475793899672</c:v>
                </c:pt>
                <c:pt idx="411">
                  <c:v>6.8189939252836531</c:v>
                </c:pt>
                <c:pt idx="412">
                  <c:v>6.8310402711773399</c:v>
                </c:pt>
                <c:pt idx="413">
                  <c:v>6.8430866170710258</c:v>
                </c:pt>
                <c:pt idx="414">
                  <c:v>6.8551329629647109</c:v>
                </c:pt>
                <c:pt idx="415">
                  <c:v>6.8671793088583986</c:v>
                </c:pt>
                <c:pt idx="416">
                  <c:v>6.8792256547520854</c:v>
                </c:pt>
                <c:pt idx="417">
                  <c:v>6.8912720006457713</c:v>
                </c:pt>
                <c:pt idx="418">
                  <c:v>6.9033183465394563</c:v>
                </c:pt>
                <c:pt idx="419">
                  <c:v>6.915364692433144</c:v>
                </c:pt>
                <c:pt idx="420">
                  <c:v>6.9274110383268308</c:v>
                </c:pt>
                <c:pt idx="421">
                  <c:v>6.9394573842205149</c:v>
                </c:pt>
                <c:pt idx="422">
                  <c:v>6.9515037301142018</c:v>
                </c:pt>
                <c:pt idx="423">
                  <c:v>6.9635500760078894</c:v>
                </c:pt>
                <c:pt idx="424">
                  <c:v>6.9755964219015762</c:v>
                </c:pt>
                <c:pt idx="425">
                  <c:v>6.9876427677952604</c:v>
                </c:pt>
                <c:pt idx="426">
                  <c:v>6.9996891136889472</c:v>
                </c:pt>
                <c:pt idx="427">
                  <c:v>7.011735459582634</c:v>
                </c:pt>
                <c:pt idx="428">
                  <c:v>7.0237818054763199</c:v>
                </c:pt>
                <c:pt idx="429">
                  <c:v>7.0358281513700058</c:v>
                </c:pt>
                <c:pt idx="430">
                  <c:v>7.0478744972636926</c:v>
                </c:pt>
                <c:pt idx="431">
                  <c:v>7.0599208431573786</c:v>
                </c:pt>
                <c:pt idx="432">
                  <c:v>7.0719671890510654</c:v>
                </c:pt>
                <c:pt idx="433">
                  <c:v>7.0840135349447513</c:v>
                </c:pt>
                <c:pt idx="434">
                  <c:v>7.0960598808384381</c:v>
                </c:pt>
                <c:pt idx="435">
                  <c:v>7.108106226732124</c:v>
                </c:pt>
                <c:pt idx="436">
                  <c:v>7.1201525726258108</c:v>
                </c:pt>
                <c:pt idx="437">
                  <c:v>7.1321989185194967</c:v>
                </c:pt>
                <c:pt idx="438">
                  <c:v>7.1442452644131826</c:v>
                </c:pt>
                <c:pt idx="439">
                  <c:v>7.1562916103068694</c:v>
                </c:pt>
                <c:pt idx="440">
                  <c:v>7.1683379562005554</c:v>
                </c:pt>
                <c:pt idx="441">
                  <c:v>7.1803843020942422</c:v>
                </c:pt>
                <c:pt idx="442">
                  <c:v>7.1924306479879281</c:v>
                </c:pt>
                <c:pt idx="443">
                  <c:v>7.204476993881614</c:v>
                </c:pt>
                <c:pt idx="444">
                  <c:v>7.2165233397753008</c:v>
                </c:pt>
                <c:pt idx="445">
                  <c:v>7.2285696856689876</c:v>
                </c:pt>
                <c:pt idx="446">
                  <c:v>7.2406160315626735</c:v>
                </c:pt>
                <c:pt idx="447">
                  <c:v>7.2526623774563594</c:v>
                </c:pt>
                <c:pt idx="448">
                  <c:v>7.2647087233500462</c:v>
                </c:pt>
                <c:pt idx="449">
                  <c:v>7.2767550692437331</c:v>
                </c:pt>
                <c:pt idx="450">
                  <c:v>7.288801415137419</c:v>
                </c:pt>
              </c:numCache>
            </c:numRef>
          </c:xVal>
          <c:yVal>
            <c:numRef>
              <c:f>fit_5NN_BCC!$M$19:$M$469</c:f>
              <c:numCache>
                <c:formatCode>General</c:formatCode>
                <c:ptCount val="451"/>
                <c:pt idx="0">
                  <c:v>8.2941433091660528</c:v>
                </c:pt>
                <c:pt idx="1">
                  <c:v>7.0270255890769349</c:v>
                </c:pt>
                <c:pt idx="2">
                  <c:v>5.8328228817609471</c:v>
                </c:pt>
                <c:pt idx="3">
                  <c:v>4.7079920495186016</c:v>
                </c:pt>
                <c:pt idx="4">
                  <c:v>3.6491553299006156</c:v>
                </c:pt>
                <c:pt idx="5">
                  <c:v>2.6530925200992641</c:v>
                </c:pt>
                <c:pt idx="6">
                  <c:v>1.7167335468250613</c:v>
                </c:pt>
                <c:pt idx="7">
                  <c:v>0.83715140147369027</c:v>
                </c:pt>
                <c:pt idx="8">
                  <c:v>1.1555421518366416E-2</c:v>
                </c:pt>
                <c:pt idx="9">
                  <c:v>-0.76271509987363828</c:v>
                </c:pt>
                <c:pt idx="10">
                  <c:v>-1.4881969930017007</c:v>
                </c:pt>
                <c:pt idx="11">
                  <c:v>-2.1673089956298668</c:v>
                </c:pt>
                <c:pt idx="12">
                  <c:v>-2.8023572569976167</c:v>
                </c:pt>
                <c:pt idx="13">
                  <c:v>-3.3955405761845512</c:v>
                </c:pt>
                <c:pt idx="14">
                  <c:v>-3.9489553883861106</c:v>
                </c:pt>
                <c:pt idx="15">
                  <c:v>-4.4646005119183414</c:v>
                </c:pt>
                <c:pt idx="16">
                  <c:v>-4.9443816680741968</c:v>
                </c:pt>
                <c:pt idx="17">
                  <c:v>-5.3901157852976311</c:v>
                </c:pt>
                <c:pt idx="18">
                  <c:v>-5.8035350985251135</c:v>
                </c:pt>
                <c:pt idx="19">
                  <c:v>-6.1862910539610212</c:v>
                </c:pt>
                <c:pt idx="20">
                  <c:v>-6.5399580290048753</c:v>
                </c:pt>
                <c:pt idx="21">
                  <c:v>-6.8660368765315667</c:v>
                </c:pt>
                <c:pt idx="22">
                  <c:v>-7.1659583022365112</c:v>
                </c:pt>
                <c:pt idx="23">
                  <c:v>-7.4410860832985009</c:v>
                </c:pt>
                <c:pt idx="24">
                  <c:v>-7.6927201361778046</c:v>
                </c:pt>
                <c:pt idx="25">
                  <c:v>-7.9220994409576093</c:v>
                </c:pt>
                <c:pt idx="26">
                  <c:v>-8.1304048292497662</c:v>
                </c:pt>
                <c:pt idx="27">
                  <c:v>-8.3187616423207373</c:v>
                </c:pt>
                <c:pt idx="28">
                  <c:v>-8.4882422657480063</c:v>
                </c:pt>
                <c:pt idx="29">
                  <c:v>-8.6398685465922682</c:v>
                </c:pt>
                <c:pt idx="30">
                  <c:v>-8.7746140987616599</c:v>
                </c:pt>
                <c:pt idx="31">
                  <c:v>-8.8934065019546331</c:v>
                </c:pt>
                <c:pt idx="32">
                  <c:v>-8.9971293992916763</c:v>
                </c:pt>
                <c:pt idx="33">
                  <c:v>-9.0866244984872768</c:v>
                </c:pt>
                <c:pt idx="34">
                  <c:v>-9.1626934811666949</c:v>
                </c:pt>
                <c:pt idx="35">
                  <c:v>-9.2260998247002686</c:v>
                </c:pt>
                <c:pt idx="36">
                  <c:v>-9.2775705407073694</c:v>
                </c:pt>
                <c:pt idx="37">
                  <c:v>-9.3177978341743213</c:v>
                </c:pt>
                <c:pt idx="38">
                  <c:v>-9.3474406869333428</c:v>
                </c:pt>
                <c:pt idx="39">
                  <c:v>-9.3671263690630759</c:v>
                </c:pt>
                <c:pt idx="40">
                  <c:v>-9.3774518815946148</c:v>
                </c:pt>
                <c:pt idx="41">
                  <c:v>-9.3789853337396494</c:v>
                </c:pt>
                <c:pt idx="42">
                  <c:v>-9.3722672576988568</c:v>
                </c:pt>
                <c:pt idx="43">
                  <c:v>-9.3578118639585526</c:v>
                </c:pt>
                <c:pt idx="44">
                  <c:v>-9.3361082398412343</c:v>
                </c:pt>
                <c:pt idx="45">
                  <c:v>-9.3076214939408128</c:v>
                </c:pt>
                <c:pt idx="46">
                  <c:v>-9.2727938489454296</c:v>
                </c:pt>
                <c:pt idx="47">
                  <c:v>-9.2320456852295454</c:v>
                </c:pt>
                <c:pt idx="48">
                  <c:v>-9.1857765374817593</c:v>
                </c:pt>
                <c:pt idx="49">
                  <c:v>-9.1343660465259529</c:v>
                </c:pt>
                <c:pt idx="50">
                  <c:v>-9.0781748683896062</c:v>
                </c:pt>
                <c:pt idx="51">
                  <c:v>-9.0175455425750037</c:v>
                </c:pt>
                <c:pt idx="52">
                  <c:v>-8.9528033213956206</c:v>
                </c:pt>
                <c:pt idx="53">
                  <c:v>-8.8842569621515572</c:v>
                </c:pt>
                <c:pt idx="54">
                  <c:v>-8.812199483833707</c:v>
                </c:pt>
                <c:pt idx="55">
                  <c:v>-8.7369088899664078</c:v>
                </c:pt>
                <c:pt idx="56">
                  <c:v>-8.6586488591226036</c:v>
                </c:pt>
                <c:pt idx="57">
                  <c:v>-8.5776694045732693</c:v>
                </c:pt>
                <c:pt idx="58">
                  <c:v>-8.4942075044643879</c:v>
                </c:pt>
                <c:pt idx="59">
                  <c:v>-8.4084877038496764</c:v>
                </c:pt>
                <c:pt idx="60">
                  <c:v>-8.3207226898452795</c:v>
                </c:pt>
                <c:pt idx="61">
                  <c:v>-8.2311138411137588</c:v>
                </c:pt>
                <c:pt idx="62">
                  <c:v>-8.1398517528288004</c:v>
                </c:pt>
                <c:pt idx="63">
                  <c:v>-8.0471167382186639</c:v>
                </c:pt>
                <c:pt idx="64">
                  <c:v>-7.9530793077358624</c:v>
                </c:pt>
                <c:pt idx="65">
                  <c:v>-7.8579006268522491</c:v>
                </c:pt>
                <c:pt idx="66">
                  <c:v>-7.7617329534328174</c:v>
                </c:pt>
                <c:pt idx="67">
                  <c:v>-7.6647200555979209</c:v>
                </c:pt>
                <c:pt idx="68">
                  <c:v>-7.5669976109419128</c:v>
                </c:pt>
                <c:pt idx="69">
                  <c:v>-7.4686935879367571</c:v>
                </c:pt>
                <c:pt idx="70">
                  <c:v>-7.3699286103113106</c:v>
                </c:pt>
                <c:pt idx="71">
                  <c:v>-7.2708163051612367</c:v>
                </c:pt>
                <c:pt idx="72">
                  <c:v>-7.1714636355101664</c:v>
                </c:pt>
                <c:pt idx="73">
                  <c:v>-7.0719712180102103</c:v>
                </c:pt>
                <c:pt idx="74">
                  <c:v>-6.9724336264388533</c:v>
                </c:pt>
                <c:pt idx="75">
                  <c:v>-6.8729396816196751</c:v>
                </c:pt>
                <c:pt idx="76">
                  <c:v>-6.7735727283661209</c:v>
                </c:pt>
                <c:pt idx="77">
                  <c:v>-6.6744109000207281</c:v>
                </c:pt>
                <c:pt idx="78">
                  <c:v>-6.5755273711364417</c:v>
                </c:pt>
                <c:pt idx="79">
                  <c:v>-6.4769905988223773</c:v>
                </c:pt>
                <c:pt idx="80">
                  <c:v>-6.378864553252928</c:v>
                </c:pt>
                <c:pt idx="81">
                  <c:v>-6.2812089378170262</c:v>
                </c:pt>
                <c:pt idx="82">
                  <c:v>-6.1840793993630117</c:v>
                </c:pt>
                <c:pt idx="83">
                  <c:v>-6.0875277289744778</c:v>
                </c:pt>
                <c:pt idx="84">
                  <c:v>-5.9916020536930228</c:v>
                </c:pt>
                <c:pt idx="85">
                  <c:v>-5.8963470195855159</c:v>
                </c:pt>
                <c:pt idx="86">
                  <c:v>-5.8018039665359051</c:v>
                </c:pt>
                <c:pt idx="87">
                  <c:v>-5.7080110951247018</c:v>
                </c:pt>
                <c:pt idx="88">
                  <c:v>-5.6150036259434231</c:v>
                </c:pt>
                <c:pt idx="89">
                  <c:v>-5.5228139516758485</c:v>
                </c:pt>
                <c:pt idx="90">
                  <c:v>-5.4314717822634391</c:v>
                </c:pt>
                <c:pt idx="91">
                  <c:v>-5.3410042834582718</c:v>
                </c:pt>
                <c:pt idx="92">
                  <c:v>-5.2514362090535514</c:v>
                </c:pt>
                <c:pt idx="93">
                  <c:v>-5.1627900270690663</c:v>
                </c:pt>
                <c:pt idx="94">
                  <c:v>-5.0750860401567497</c:v>
                </c:pt>
                <c:pt idx="95">
                  <c:v>-4.9883425004800204</c:v>
                </c:pt>
                <c:pt idx="96">
                  <c:v>-4.9025757193093256</c:v>
                </c:pt>
                <c:pt idx="97">
                  <c:v>-4.8178001715659331</c:v>
                </c:pt>
                <c:pt idx="98">
                  <c:v>-4.7340285955357029</c:v>
                </c:pt>
                <c:pt idx="99">
                  <c:v>-4.651272087965034</c:v>
                </c:pt>
                <c:pt idx="100">
                  <c:v>-4.5695401947418732</c:v>
                </c:pt>
                <c:pt idx="101">
                  <c:v>-4.4888409973559122</c:v>
                </c:pt>
                <c:pt idx="102">
                  <c:v>-4.4091811953235558</c:v>
                </c:pt>
                <c:pt idx="103">
                  <c:v>-4.3305661847553001</c:v>
                </c:pt>
                <c:pt idx="104">
                  <c:v>-4.2530001332353375</c:v>
                </c:pt>
                <c:pt idx="105">
                  <c:v>-4.1764860511759041</c:v>
                </c:pt>
                <c:pt idx="106">
                  <c:v>-4.1010258598018456</c:v>
                </c:pt>
                <c:pt idx="107">
                  <c:v>-4.0266204559140162</c:v>
                </c:pt>
                <c:pt idx="108">
                  <c:v>-3.9532697735738767</c:v>
                </c:pt>
                <c:pt idx="109">
                  <c:v>-3.8809728428453303</c:v>
                </c:pt>
                <c:pt idx="110">
                  <c:v>-3.8097278457240051</c:v>
                </c:pt>
                <c:pt idx="111">
                  <c:v>-3.7395321693785681</c:v>
                </c:pt>
                <c:pt idx="112">
                  <c:v>-3.6703824568232299</c:v>
                </c:pt>
                <c:pt idx="113">
                  <c:v>-3.6022746551354947</c:v>
                </c:pt>
                <c:pt idx="114">
                  <c:v>-3.535204061328173</c:v>
                </c:pt>
                <c:pt idx="115">
                  <c:v>-3.4691653659801531</c:v>
                </c:pt>
                <c:pt idx="116">
                  <c:v>-3.4041526947255996</c:v>
                </c:pt>
                <c:pt idx="117">
                  <c:v>-3.3401596476973401</c:v>
                </c:pt>
                <c:pt idx="118">
                  <c:v>-3.277179337015653</c:v>
                </c:pt>
                <c:pt idx="119">
                  <c:v>-3.2152044224100278</c:v>
                </c:pt>
                <c:pt idx="120">
                  <c:v>-3.1542271450575177</c:v>
                </c:pt>
                <c:pt idx="121">
                  <c:v>-3.0942393597177711</c:v>
                </c:pt>
                <c:pt idx="122">
                  <c:v>-3.0352325652412939</c:v>
                </c:pt>
                <c:pt idx="123">
                  <c:v>-2.9771979335242444</c:v>
                </c:pt>
                <c:pt idx="124">
                  <c:v>-2.9201263369798895</c:v>
                </c:pt>
                <c:pt idx="125">
                  <c:v>-2.864008374593709</c:v>
                </c:pt>
                <c:pt idx="126">
                  <c:v>-2.8088343966264273</c:v>
                </c:pt>
                <c:pt idx="127">
                  <c:v>-2.754594528026276</c:v>
                </c:pt>
                <c:pt idx="128">
                  <c:v>-2.7012786906092394</c:v>
                </c:pt>
                <c:pt idx="129">
                  <c:v>-2.6488766240634813</c:v>
                </c:pt>
                <c:pt idx="130">
                  <c:v>-2.5973779058316691</c:v>
                </c:pt>
                <c:pt idx="131">
                  <c:v>-2.5467719699226277</c:v>
                </c:pt>
                <c:pt idx="132">
                  <c:v>-2.4970481247014984</c:v>
                </c:pt>
                <c:pt idx="133">
                  <c:v>-2.4481955697054314</c:v>
                </c:pt>
                <c:pt idx="134">
                  <c:v>-2.4002034115298265</c:v>
                </c:pt>
                <c:pt idx="135">
                  <c:v>-2.3530606788281592</c:v>
                </c:pt>
                <c:pt idx="136">
                  <c:v>-2.3067563364665418</c:v>
                </c:pt>
                <c:pt idx="137">
                  <c:v>-2.261279298872414</c:v>
                </c:pt>
                <c:pt idx="138">
                  <c:v>-2.2166184426149838</c:v>
                </c:pt>
                <c:pt idx="139">
                  <c:v>-2.1727626182534685</c:v>
                </c:pt>
                <c:pt idx="140">
                  <c:v>-2.1297006614875453</c:v>
                </c:pt>
                <c:pt idx="141">
                  <c:v>-2.0874214036429346</c:v>
                </c:pt>
                <c:pt idx="142">
                  <c:v>-2.0459136815236394</c:v>
                </c:pt>
                <c:pt idx="143">
                  <c:v>-2.0051663466608938</c:v>
                </c:pt>
                <c:pt idx="144">
                  <c:v>-1.9651682739876808</c:v>
                </c:pt>
                <c:pt idx="145">
                  <c:v>-1.9259083699662396</c:v>
                </c:pt>
                <c:pt idx="146">
                  <c:v>-1.8873755801949812</c:v>
                </c:pt>
                <c:pt idx="147">
                  <c:v>-1.8495588965198764</c:v>
                </c:pt>
                <c:pt idx="148">
                  <c:v>-1.8124473636744025</c:v>
                </c:pt>
                <c:pt idx="149">
                  <c:v>-1.7760300854710107</c:v>
                </c:pt>
                <c:pt idx="150">
                  <c:v>-1.7402962305660816</c:v>
                </c:pt>
                <c:pt idx="151">
                  <c:v>-1.7052350378193561</c:v>
                </c:pt>
                <c:pt idx="152">
                  <c:v>-1.6708358212678833</c:v>
                </c:pt>
                <c:pt idx="153">
                  <c:v>-1.6370879747336875</c:v>
                </c:pt>
                <c:pt idx="154">
                  <c:v>-1.6039809760834047</c:v>
                </c:pt>
                <c:pt idx="155">
                  <c:v>-1.5715043911574589</c:v>
                </c:pt>
                <c:pt idx="156">
                  <c:v>-1.5396478773853983</c:v>
                </c:pt>
                <c:pt idx="157">
                  <c:v>-1.5084011871034495</c:v>
                </c:pt>
                <c:pt idx="158">
                  <c:v>-1.4777541705894521</c:v>
                </c:pt>
                <c:pt idx="159">
                  <c:v>-1.4476967788297923</c:v>
                </c:pt>
                <c:pt idx="160">
                  <c:v>-1.4182190660322009</c:v>
                </c:pt>
                <c:pt idx="161">
                  <c:v>-1.3893111918977143</c:v>
                </c:pt>
                <c:pt idx="162">
                  <c:v>-1.3609634236644617</c:v>
                </c:pt>
                <c:pt idx="163">
                  <c:v>-1.3331661379353752</c:v>
                </c:pt>
                <c:pt idx="164">
                  <c:v>-1.3059098223013794</c:v>
                </c:pt>
                <c:pt idx="165">
                  <c:v>-1.279185076771072</c:v>
                </c:pt>
                <c:pt idx="166">
                  <c:v>-1.2529826150174148</c:v>
                </c:pt>
                <c:pt idx="167">
                  <c:v>-1.2272932654514739</c:v>
                </c:pt>
                <c:pt idx="168">
                  <c:v>-1.202107972132769</c:v>
                </c:pt>
                <c:pt idx="169">
                  <c:v>-1.1774177955253802</c:v>
                </c:pt>
                <c:pt idx="170">
                  <c:v>-1.1532139131084971</c:v>
                </c:pt>
                <c:pt idx="171">
                  <c:v>-1.1294876198497479</c:v>
                </c:pt>
                <c:pt idx="172">
                  <c:v>-1.106230328549171</c:v>
                </c:pt>
                <c:pt idx="173">
                  <c:v>-1.0834335700614448</c:v>
                </c:pt>
                <c:pt idx="174">
                  <c:v>-1.0610889934035006</c:v>
                </c:pt>
                <c:pt idx="175">
                  <c:v>-1.0391883657544272</c:v>
                </c:pt>
                <c:pt idx="176">
                  <c:v>-1.0177235723541573</c:v>
                </c:pt>
                <c:pt idx="177">
                  <c:v>-0.99668661630718214</c:v>
                </c:pt>
                <c:pt idx="178">
                  <c:v>-0.97606961829721051</c:v>
                </c:pt>
                <c:pt idx="179">
                  <c:v>-0.95586481621839681</c:v>
                </c:pt>
                <c:pt idx="180">
                  <c:v>-0.93606456472854915</c:v>
                </c:pt>
                <c:pt idx="181">
                  <c:v>-0.91666133472937184</c:v>
                </c:pt>
                <c:pt idx="182">
                  <c:v>-0.89764771277866939</c:v>
                </c:pt>
                <c:pt idx="183">
                  <c:v>-0.87901640043907248</c:v>
                </c:pt>
                <c:pt idx="184">
                  <c:v>-0.86076021356775279</c:v>
                </c:pt>
                <c:pt idx="185">
                  <c:v>-0.84287208155124305</c:v>
                </c:pt>
                <c:pt idx="186">
                  <c:v>-0.82534504648941609</c:v>
                </c:pt>
                <c:pt idx="187">
                  <c:v>-0.80817226233231754</c:v>
                </c:pt>
                <c:pt idx="188">
                  <c:v>-0.79134699397352337</c:v>
                </c:pt>
                <c:pt idx="189">
                  <c:v>-0.77486261630337094</c:v>
                </c:pt>
                <c:pt idx="190">
                  <c:v>-0.75871261322534056</c:v>
                </c:pt>
                <c:pt idx="191">
                  <c:v>-0.7428905766386501</c:v>
                </c:pt>
                <c:pt idx="192">
                  <c:v>-0.72739020538996124</c:v>
                </c:pt>
                <c:pt idx="193">
                  <c:v>-0.71220530419699313</c:v>
                </c:pt>
                <c:pt idx="194">
                  <c:v>-0.69732978254664602</c:v>
                </c:pt>
                <c:pt idx="195">
                  <c:v>-0.6827576535701233</c:v>
                </c:pt>
                <c:pt idx="196">
                  <c:v>-0.66848303289741007</c:v>
                </c:pt>
                <c:pt idx="197">
                  <c:v>-0.65450013749333669</c:v>
                </c:pt>
                <c:pt idx="198">
                  <c:v>-0.64080328447733714</c:v>
                </c:pt>
                <c:pt idx="199">
                  <c:v>-0.62738688992889191</c:v>
                </c:pt>
                <c:pt idx="200">
                  <c:v>-0.61424546768056343</c:v>
                </c:pt>
                <c:pt idx="201">
                  <c:v>-0.60137362810037542</c:v>
                </c:pt>
                <c:pt idx="202">
                  <c:v>-0.58876607686525984</c:v>
                </c:pt>
                <c:pt idx="203">
                  <c:v>-0.5764176137271233</c:v>
                </c:pt>
                <c:pt idx="204">
                  <c:v>-0.56432313127307143</c:v>
                </c:pt>
                <c:pt idx="205">
                  <c:v>-0.5524776136811691</c:v>
                </c:pt>
                <c:pt idx="206">
                  <c:v>-0.5408761354731072</c:v>
                </c:pt>
                <c:pt idx="207">
                  <c:v>-0.52951386026499281</c:v>
                </c:pt>
                <c:pt idx="208">
                  <c:v>-0.51838603951748119</c:v>
                </c:pt>
                <c:pt idx="209">
                  <c:v>-0.50748801128632437</c:v>
                </c:pt>
                <c:pt idx="210">
                  <c:v>-0.49681519897440712</c:v>
                </c:pt>
                <c:pt idx="211">
                  <c:v>-0.48636311008623401</c:v>
                </c:pt>
                <c:pt idx="212">
                  <c:v>-0.47612733498577925</c:v>
                </c:pt>
                <c:pt idx="213">
                  <c:v>-0.4661035456585792</c:v>
                </c:pt>
                <c:pt idx="214">
                  <c:v>-0.4562874944788412</c:v>
                </c:pt>
                <c:pt idx="215">
                  <c:v>-0.44667501298234535</c:v>
                </c:pt>
                <c:pt idx="216">
                  <c:v>-0.43726201064582493</c:v>
                </c:pt>
                <c:pt idx="217">
                  <c:v>-0.42804447367347587</c:v>
                </c:pt>
                <c:pt idx="218">
                  <c:v>-0.41901846379121116</c:v>
                </c:pt>
                <c:pt idx="219">
                  <c:v>-0.41018011704921398</c:v>
                </c:pt>
                <c:pt idx="220">
                  <c:v>-0.4015256426333173</c:v>
                </c:pt>
                <c:pt idx="221">
                  <c:v>-0.39305132168569151</c:v>
                </c:pt>
                <c:pt idx="222">
                  <c:v>-0.3847535061352817</c:v>
                </c:pt>
                <c:pt idx="223">
                  <c:v>-0.3766286175384117</c:v>
                </c:pt>
                <c:pt idx="224">
                  <c:v>-0.36867314592992551</c:v>
                </c:pt>
                <c:pt idx="225">
                  <c:v>-0.36088364868521844</c:v>
                </c:pt>
                <c:pt idx="226">
                  <c:v>-0.35325674939346052</c:v>
                </c:pt>
                <c:pt idx="227">
                  <c:v>-0.34578913674231648</c:v>
                </c:pt>
                <c:pt idx="228">
                  <c:v>-0.33847756341440077</c:v>
                </c:pt>
                <c:pt idx="229">
                  <c:v>-0.33131884499572362</c:v>
                </c:pt>
                <c:pt idx="230">
                  <c:v>-0.32430985889630903</c:v>
                </c:pt>
                <c:pt idx="231">
                  <c:v>-0.31744754328321045</c:v>
                </c:pt>
                <c:pt idx="232">
                  <c:v>-0.31072889602603665</c:v>
                </c:pt>
                <c:pt idx="233">
                  <c:v>-0.30415097365518912</c:v>
                </c:pt>
                <c:pt idx="234">
                  <c:v>-0.29771089033287834</c:v>
                </c:pt>
                <c:pt idx="235">
                  <c:v>-0.29140581683707573</c:v>
                </c:pt>
                <c:pt idx="236">
                  <c:v>-0.2852329795584479</c:v>
                </c:pt>
                <c:pt idx="237">
                  <c:v>-0.27918965951037594</c:v>
                </c:pt>
                <c:pt idx="238">
                  <c:v>-0.27327319135209255</c:v>
                </c:pt>
                <c:pt idx="239">
                  <c:v>-0.26748096242499753</c:v>
                </c:pt>
                <c:pt idx="240">
                  <c:v>-0.2618104118021663</c:v>
                </c:pt>
                <c:pt idx="241">
                  <c:v>-0.25625902935107309</c:v>
                </c:pt>
                <c:pt idx="242">
                  <c:v>-0.25082435480952919</c:v>
                </c:pt>
                <c:pt idx="243">
                  <c:v>-0.245503976874829</c:v>
                </c:pt>
                <c:pt idx="244">
                  <c:v>-0.24029553230608275</c:v>
                </c:pt>
                <c:pt idx="245">
                  <c:v>-0.23519670503970572</c:v>
                </c:pt>
                <c:pt idx="246">
                  <c:v>-0.23020522531803111</c:v>
                </c:pt>
                <c:pt idx="247">
                  <c:v>-0.22531886883098776</c:v>
                </c:pt>
                <c:pt idx="248">
                  <c:v>-0.22053545587079709</c:v>
                </c:pt>
                <c:pt idx="249">
                  <c:v>-0.21585285049962122</c:v>
                </c:pt>
                <c:pt idx="250">
                  <c:v>-0.21126895973008655</c:v>
                </c:pt>
                <c:pt idx="251">
                  <c:v>-0.2067817327186168</c:v>
                </c:pt>
                <c:pt idx="252">
                  <c:v>-0.20238915997147625</c:v>
                </c:pt>
                <c:pt idx="253">
                  <c:v>-0.1980892725634473</c:v>
                </c:pt>
                <c:pt idx="254">
                  <c:v>-0.19388014136904033</c:v>
                </c:pt>
                <c:pt idx="255">
                  <c:v>-0.18975987630613264</c:v>
                </c:pt>
                <c:pt idx="256">
                  <c:v>-0.18572662559194214</c:v>
                </c:pt>
                <c:pt idx="257">
                  <c:v>-0.18177857501121389</c:v>
                </c:pt>
                <c:pt idx="258">
                  <c:v>-0.17791394719651982</c:v>
                </c:pt>
                <c:pt idx="259">
                  <c:v>-0.17413100092054198</c:v>
                </c:pt>
                <c:pt idx="260">
                  <c:v>-0.17042803040023902</c:v>
                </c:pt>
                <c:pt idx="261">
                  <c:v>-0.16680336461273587</c:v>
                </c:pt>
                <c:pt idx="262">
                  <c:v>-0.16325536662287154</c:v>
                </c:pt>
                <c:pt idx="263">
                  <c:v>-0.15978243292221272</c:v>
                </c:pt>
                <c:pt idx="264">
                  <c:v>-0.15638299277945739</c:v>
                </c:pt>
                <c:pt idx="265">
                  <c:v>-0.15305550760204403</c:v>
                </c:pt>
                <c:pt idx="266">
                  <c:v>-0.14979847030889853</c:v>
                </c:pt>
                <c:pt idx="267">
                  <c:v>-0.14661040471411804</c:v>
                </c:pt>
                <c:pt idx="268">
                  <c:v>-0.1434898649215095</c:v>
                </c:pt>
                <c:pt idx="269">
                  <c:v>-0.14043543472979528</c:v>
                </c:pt>
                <c:pt idx="270">
                  <c:v>-0.13744572704840707</c:v>
                </c:pt>
                <c:pt idx="271">
                  <c:v>-0.13451938332367494</c:v>
                </c:pt>
                <c:pt idx="272">
                  <c:v>-0.13165507297531115</c:v>
                </c:pt>
                <c:pt idx="273">
                  <c:v>-0.1288514928430132</c:v>
                </c:pt>
                <c:pt idx="274">
                  <c:v>-0.12610736664309505</c:v>
                </c:pt>
                <c:pt idx="275">
                  <c:v>-0.12342144443495588</c:v>
                </c:pt>
                <c:pt idx="276">
                  <c:v>-0.12079250209728772</c:v>
                </c:pt>
                <c:pt idx="277">
                  <c:v>-0.11821934081384174</c:v>
                </c:pt>
                <c:pt idx="278">
                  <c:v>-0.1157007865686647</c:v>
                </c:pt>
                <c:pt idx="279">
                  <c:v>-0.11323568965061535</c:v>
                </c:pt>
                <c:pt idx="280">
                  <c:v>-0.11082292416706321</c:v>
                </c:pt>
                <c:pt idx="281">
                  <c:v>-0.10846138756659274</c:v>
                </c:pt>
                <c:pt idx="282">
                  <c:v>-0.10615000017061973</c:v>
                </c:pt>
                <c:pt idx="283">
                  <c:v>-0.10388770471375024</c:v>
                </c:pt>
                <c:pt idx="284">
                  <c:v>-0.1016734658927478</c:v>
                </c:pt>
                <c:pt idx="285">
                  <c:v>-9.9506269923997345E-2</c:v>
                </c:pt>
                <c:pt idx="286">
                  <c:v>-9.7385124109302945E-2</c:v>
                </c:pt>
                <c:pt idx="287">
                  <c:v>-9.5309056409917547E-2</c:v>
                </c:pt>
                <c:pt idx="288">
                  <c:v>-9.3277115028631188E-2</c:v>
                </c:pt>
                <c:pt idx="289">
                  <c:v>-9.1288367999831921E-2</c:v>
                </c:pt>
                <c:pt idx="290">
                  <c:v>-8.9341902787370794E-2</c:v>
                </c:pt>
                <c:pt idx="291">
                  <c:v>-8.7436825890137765E-2</c:v>
                </c:pt>
                <c:pt idx="292">
                  <c:v>-8.5572262455181597E-2</c:v>
                </c:pt>
                <c:pt idx="293">
                  <c:v>-8.3747355898284845E-2</c:v>
                </c:pt>
                <c:pt idx="294">
                  <c:v>-8.1961267531839632E-2</c:v>
                </c:pt>
                <c:pt idx="295">
                  <c:v>-8.0213176199927669E-2</c:v>
                </c:pt>
                <c:pt idx="296">
                  <c:v>-7.8502277920450919E-2</c:v>
                </c:pt>
                <c:pt idx="297">
                  <c:v>-7.6827785534220996E-2</c:v>
                </c:pt>
                <c:pt idx="298">
                  <c:v>-7.5188928360864951E-2</c:v>
                </c:pt>
                <c:pt idx="299">
                  <c:v>-7.3584951861452447E-2</c:v>
                </c:pt>
                <c:pt idx="300">
                  <c:v>-7.2015117307698676E-2</c:v>
                </c:pt>
                <c:pt idx="301">
                  <c:v>-7.0478701457654558E-2</c:v>
                </c:pt>
                <c:pt idx="302">
                  <c:v>-6.8974996237750011E-2</c:v>
                </c:pt>
                <c:pt idx="303">
                  <c:v>-6.7503308431097753E-2</c:v>
                </c:pt>
                <c:pt idx="304">
                  <c:v>-6.6062959371921831E-2</c:v>
                </c:pt>
                <c:pt idx="305">
                  <c:v>-6.4653284646024337E-2</c:v>
                </c:pt>
                <c:pt idx="306">
                  <c:v>-6.3273633797164358E-2</c:v>
                </c:pt>
                <c:pt idx="307">
                  <c:v>-6.192337003926246E-2</c:v>
                </c:pt>
                <c:pt idx="308">
                  <c:v>-6.0601869974298693E-2</c:v>
                </c:pt>
                <c:pt idx="309">
                  <c:v>-5.9308523315825118E-2</c:v>
                </c:pt>
                <c:pt idx="310">
                  <c:v>-5.8042732617977738E-2</c:v>
                </c:pt>
                <c:pt idx="311">
                  <c:v>-5.6803913009888872E-2</c:v>
                </c:pt>
                <c:pt idx="312">
                  <c:v>-5.5591491935403532E-2</c:v>
                </c:pt>
                <c:pt idx="313">
                  <c:v>-5.4404908897998011E-2</c:v>
                </c:pt>
                <c:pt idx="314">
                  <c:v>-5.3243615210807851E-2</c:v>
                </c:pt>
                <c:pt idx="315">
                  <c:v>-5.2107073751668391E-2</c:v>
                </c:pt>
                <c:pt idx="316">
                  <c:v>-5.0994758723073901E-2</c:v>
                </c:pt>
                <c:pt idx="317">
                  <c:v>-4.990615541696547E-2</c:v>
                </c:pt>
                <c:pt idx="318">
                  <c:v>-4.8840759984254169E-2</c:v>
                </c:pt>
                <c:pt idx="319">
                  <c:v>-4.7798079208993184E-2</c:v>
                </c:pt>
                <c:pt idx="320">
                  <c:v>-4.6777630287108685E-2</c:v>
                </c:pt>
                <c:pt idx="321">
                  <c:v>-4.5778940609604475E-2</c:v>
                </c:pt>
                <c:pt idx="322">
                  <c:v>-4.4801547550155502E-2</c:v>
                </c:pt>
                <c:pt idx="323">
                  <c:v>-4.3844998257005718E-2</c:v>
                </c:pt>
                <c:pt idx="324">
                  <c:v>-4.2908849449088224E-2</c:v>
                </c:pt>
                <c:pt idx="325">
                  <c:v>-4.1992667216288575E-2</c:v>
                </c:pt>
                <c:pt idx="326">
                  <c:v>-4.1096026823768776E-2</c:v>
                </c:pt>
                <c:pt idx="327">
                  <c:v>-4.0218512520276528E-2</c:v>
                </c:pt>
                <c:pt idx="328">
                  <c:v>-3.9359717350360097E-2</c:v>
                </c:pt>
                <c:pt idx="329">
                  <c:v>-3.8519242970417242E-2</c:v>
                </c:pt>
                <c:pt idx="330">
                  <c:v>-3.7696699468499163E-2</c:v>
                </c:pt>
                <c:pt idx="331">
                  <c:v>-3.6891705187799766E-2</c:v>
                </c:pt>
                <c:pt idx="332">
                  <c:v>-3.6103886553757576E-2</c:v>
                </c:pt>
                <c:pt idx="333">
                  <c:v>-3.5332877904699751E-2</c:v>
                </c:pt>
                <c:pt idx="334">
                  <c:v>-3.4578321325958575E-2</c:v>
                </c:pt>
                <c:pt idx="335">
                  <c:v>-3.3839866487392796E-2</c:v>
                </c:pt>
                <c:pt idx="336">
                  <c:v>-3.3117170484247317E-2</c:v>
                </c:pt>
                <c:pt idx="337">
                  <c:v>-3.2409897681284758E-2</c:v>
                </c:pt>
                <c:pt idx="338">
                  <c:v>-3.1717719560124667E-2</c:v>
                </c:pt>
                <c:pt idx="339">
                  <c:v>-3.1040314569727501E-2</c:v>
                </c:pt>
                <c:pt idx="340">
                  <c:v>-3.0377367979960785E-2</c:v>
                </c:pt>
                <c:pt idx="341">
                  <c:v>-2.9728571738186178E-2</c:v>
                </c:pt>
                <c:pt idx="342">
                  <c:v>-2.9093624328807712E-2</c:v>
                </c:pt>
                <c:pt idx="343">
                  <c:v>-2.8472230635722528E-2</c:v>
                </c:pt>
                <c:pt idx="344">
                  <c:v>-2.7864101807616243E-2</c:v>
                </c:pt>
                <c:pt idx="345">
                  <c:v>-2.7268955126045293E-2</c:v>
                </c:pt>
                <c:pt idx="346">
                  <c:v>-2.6686513876252319E-2</c:v>
                </c:pt>
                <c:pt idx="347">
                  <c:v>-2.6116507220658006E-2</c:v>
                </c:pt>
                <c:pt idx="348">
                  <c:v>-2.5558670074977446E-2</c:v>
                </c:pt>
                <c:pt idx="349">
                  <c:v>-2.5012742986906797E-2</c:v>
                </c:pt>
                <c:pt idx="350">
                  <c:v>-2.4478472017329854E-2</c:v>
                </c:pt>
                <c:pt idx="351">
                  <c:v>-2.3955608623993235E-2</c:v>
                </c:pt>
                <c:pt idx="352">
                  <c:v>-2.3443909547600218E-2</c:v>
                </c:pt>
                <c:pt idx="353">
                  <c:v>-2.2943136700274803E-2</c:v>
                </c:pt>
                <c:pt idx="354">
                  <c:v>-2.245305705634813E-2</c:v>
                </c:pt>
                <c:pt idx="355">
                  <c:v>-2.1973442545420087E-2</c:v>
                </c:pt>
                <c:pt idx="356">
                  <c:v>-2.1504069947649973E-2</c:v>
                </c:pt>
                <c:pt idx="357">
                  <c:v>-2.1044720791230879E-2</c:v>
                </c:pt>
                <c:pt idx="358">
                  <c:v>-2.0595181252004303E-2</c:v>
                </c:pt>
                <c:pt idx="359">
                  <c:v>-2.0155242055170299E-2</c:v>
                </c:pt>
                <c:pt idx="360">
                  <c:v>-1.9724698379051043E-2</c:v>
                </c:pt>
                <c:pt idx="361">
                  <c:v>-1.9303349760866322E-2</c:v>
                </c:pt>
                <c:pt idx="362">
                  <c:v>-1.8891000004479477E-2</c:v>
                </c:pt>
                <c:pt idx="363">
                  <c:v>-1.8487457090073565E-2</c:v>
                </c:pt>
                <c:pt idx="364">
                  <c:v>-1.8092533085718239E-2</c:v>
                </c:pt>
                <c:pt idx="365">
                  <c:v>-1.7706044060789402E-2</c:v>
                </c:pt>
                <c:pt idx="366">
                  <c:v>-1.7327810001202513E-2</c:v>
                </c:pt>
                <c:pt idx="367">
                  <c:v>-1.6957654726423174E-2</c:v>
                </c:pt>
                <c:pt idx="368">
                  <c:v>-1.6595405808218326E-2</c:v>
                </c:pt>
                <c:pt idx="369">
                  <c:v>-1.6240894491112368E-2</c:v>
                </c:pt>
                <c:pt idx="370">
                  <c:v>-1.5893955614512924E-2</c:v>
                </c:pt>
                <c:pt idx="371">
                  <c:v>-1.5554427536472086E-2</c:v>
                </c:pt>
                <c:pt idx="372">
                  <c:v>-1.5222152059049483E-2</c:v>
                </c:pt>
                <c:pt idx="373">
                  <c:v>-1.489697435524419E-2</c:v>
                </c:pt>
                <c:pt idx="374">
                  <c:v>-1.4578742897462705E-2</c:v>
                </c:pt>
                <c:pt idx="375">
                  <c:v>-1.4267309387492086E-2</c:v>
                </c:pt>
                <c:pt idx="376">
                  <c:v>-1.3962528687946129E-2</c:v>
                </c:pt>
                <c:pt idx="377">
                  <c:v>-1.3664258755155213E-2</c:v>
                </c:pt>
                <c:pt idx="378">
                  <c:v>-1.3372360573468946E-2</c:v>
                </c:pt>
                <c:pt idx="379">
                  <c:v>-1.3086698090943089E-2</c:v>
                </c:pt>
                <c:pt idx="380">
                  <c:v>-1.2807138156381763E-2</c:v>
                </c:pt>
                <c:pt idx="381">
                  <c:v>-1.2533550457706762E-2</c:v>
                </c:pt>
                <c:pt idx="382">
                  <c:v>-1.2265807461626532E-2</c:v>
                </c:pt>
                <c:pt idx="383">
                  <c:v>-1.2003784354577997E-2</c:v>
                </c:pt>
                <c:pt idx="384">
                  <c:v>-1.1747358984914486E-2</c:v>
                </c:pt>
                <c:pt idx="385">
                  <c:v>-1.1496411806314022E-2</c:v>
                </c:pt>
                <c:pt idx="386">
                  <c:v>-1.1250825822382385E-2</c:v>
                </c:pt>
                <c:pt idx="387">
                  <c:v>-1.1010486532426632E-2</c:v>
                </c:pt>
                <c:pt idx="388">
                  <c:v>-1.0775281878373899E-2</c:v>
                </c:pt>
                <c:pt idx="389">
                  <c:v>-1.0545102192812121E-2</c:v>
                </c:pt>
                <c:pt idx="390">
                  <c:v>-1.0319840148129231E-2</c:v>
                </c:pt>
                <c:pt idx="391">
                  <c:v>-1.0099390706727848E-2</c:v>
                </c:pt>
                <c:pt idx="392">
                  <c:v>-9.8836510722928768E-3</c:v>
                </c:pt>
                <c:pt idx="393">
                  <c:v>-9.6725206420901072E-3</c:v>
                </c:pt>
                <c:pt idx="394">
                  <c:v>-9.4659009602745692E-3</c:v>
                </c:pt>
                <c:pt idx="395">
                  <c:v>-9.26369567218693E-3</c:v>
                </c:pt>
                <c:pt idx="396">
                  <c:v>-9.0658104796177055E-3</c:v>
                </c:pt>
                <c:pt idx="397">
                  <c:v>-8.8721530970189109E-3</c:v>
                </c:pt>
                <c:pt idx="398">
                  <c:v>-8.6826332086433009E-3</c:v>
                </c:pt>
                <c:pt idx="399">
                  <c:v>-8.4971624265917246E-3</c:v>
                </c:pt>
                <c:pt idx="400">
                  <c:v>-8.3156542497495062E-3</c:v>
                </c:pt>
                <c:pt idx="401">
                  <c:v>-8.1380240235934334E-3</c:v>
                </c:pt>
                <c:pt idx="402">
                  <c:v>-7.9641889008508771E-3</c:v>
                </c:pt>
                <c:pt idx="403">
                  <c:v>-7.7940678029931112E-3</c:v>
                </c:pt>
                <c:pt idx="404">
                  <c:v>-7.6275813825455981E-3</c:v>
                </c:pt>
                <c:pt idx="405">
                  <c:v>-7.4646519861976636E-3</c:v>
                </c:pt>
                <c:pt idx="406">
                  <c:v>-7.3052036186952362E-3</c:v>
                </c:pt>
                <c:pt idx="407">
                  <c:v>-7.1491619074996616E-3</c:v>
                </c:pt>
                <c:pt idx="408">
                  <c:v>-6.9964540681969386E-3</c:v>
                </c:pt>
                <c:pt idx="409">
                  <c:v>-6.8470088706413454E-3</c:v>
                </c:pt>
                <c:pt idx="410">
                  <c:v>-6.7007566058179917E-3</c:v>
                </c:pt>
                <c:pt idx="411">
                  <c:v>-6.5576290534092082E-3</c:v>
                </c:pt>
                <c:pt idx="412">
                  <c:v>-6.4175594500499814E-3</c:v>
                </c:pt>
                <c:pt idx="413">
                  <c:v>-6.2804824582578817E-3</c:v>
                </c:pt>
                <c:pt idx="414">
                  <c:v>-6.146334136023163E-3</c:v>
                </c:pt>
                <c:pt idx="415">
                  <c:v>-6.0150519070452666E-3</c:v>
                </c:pt>
                <c:pt idx="416">
                  <c:v>-5.8865745316020361E-3</c:v>
                </c:pt>
                <c:pt idx="417">
                  <c:v>-5.7608420780382429E-3</c:v>
                </c:pt>
                <c:pt idx="418">
                  <c:v>-5.6377958948603587E-3</c:v>
                </c:pt>
                <c:pt idx="419">
                  <c:v>-5.5173785834248578E-3</c:v>
                </c:pt>
                <c:pt idx="420">
                  <c:v>-5.3995339712074293E-3</c:v>
                </c:pt>
                <c:pt idx="421">
                  <c:v>-5.2842070856408598E-3</c:v>
                </c:pt>
                <c:pt idx="422">
                  <c:v>-5.1713441285094076E-3</c:v>
                </c:pt>
                <c:pt idx="423">
                  <c:v>-5.0608924508883345E-3</c:v>
                </c:pt>
                <c:pt idx="424">
                  <c:v>-4.9528005286164998E-3</c:v>
                </c:pt>
                <c:pt idx="425">
                  <c:v>-4.8470179382912107E-3</c:v>
                </c:pt>
                <c:pt idx="426">
                  <c:v>-4.7434953337738509E-3</c:v>
                </c:pt>
                <c:pt idx="427">
                  <c:v>-4.6421844231960717E-3</c:v>
                </c:pt>
                <c:pt idx="428">
                  <c:v>-4.5430379464552308E-3</c:v>
                </c:pt>
                <c:pt idx="429">
                  <c:v>-4.4460096531892561E-3</c:v>
                </c:pt>
                <c:pt idx="430">
                  <c:v>-4.351054281220566E-3</c:v>
                </c:pt>
                <c:pt idx="431">
                  <c:v>-4.2581275354591601E-3</c:v>
                </c:pt>
                <c:pt idx="432">
                  <c:v>-4.1671860672550512E-3</c:v>
                </c:pt>
                <c:pt idx="433">
                  <c:v>-4.0781874541906994E-3</c:v>
                </c:pt>
                <c:pt idx="434">
                  <c:v>-3.9910901803039012E-3</c:v>
                </c:pt>
                <c:pt idx="435">
                  <c:v>-3.905853616732226E-3</c:v>
                </c:pt>
                <c:pt idx="436">
                  <c:v>-3.8224380027698374E-3</c:v>
                </c:pt>
                <c:pt idx="437">
                  <c:v>-3.7408044273281689E-3</c:v>
                </c:pt>
                <c:pt idx="438">
                  <c:v>-3.6609148107916789E-3</c:v>
                </c:pt>
                <c:pt idx="439">
                  <c:v>-3.5827318872604613E-3</c:v>
                </c:pt>
                <c:pt idx="440">
                  <c:v>-3.506219187171433E-3</c:v>
                </c:pt>
                <c:pt idx="441">
                  <c:v>-3.4313410202899994E-3</c:v>
                </c:pt>
                <c:pt idx="442">
                  <c:v>-3.3580624590645114E-3</c:v>
                </c:pt>
                <c:pt idx="443">
                  <c:v>-3.2863493223355376E-3</c:v>
                </c:pt>
                <c:pt idx="444">
                  <c:v>-3.2161681593926936E-3</c:v>
                </c:pt>
                <c:pt idx="445">
                  <c:v>-3.1474862343714733E-3</c:v>
                </c:pt>
                <c:pt idx="446">
                  <c:v>-3.0802715109828822E-3</c:v>
                </c:pt>
                <c:pt idx="447">
                  <c:v>-3.0144926375688243E-3</c:v>
                </c:pt>
                <c:pt idx="448">
                  <c:v>-2.9501189324763239E-3</c:v>
                </c:pt>
                <c:pt idx="449">
                  <c:v>-2.8871203697437902E-3</c:v>
                </c:pt>
                <c:pt idx="450">
                  <c:v>-2.8254675650926705E-3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BE0-45B2-89C1-7E4D9F207C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(Eu* vs. a*)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5080565260468273"/>
          <c:y val="0.15476851851851853"/>
          <c:w val="0.80073265519921599"/>
          <c:h val="0.7017129629629629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fit_5NN_HCP!$D$19:$D$469</c:f>
              <c:numCache>
                <c:formatCode>0.00</c:formatCode>
                <c:ptCount val="451"/>
                <c:pt idx="0">
                  <c:v>-1</c:v>
                </c:pt>
                <c:pt idx="1">
                  <c:v>-0.98</c:v>
                </c:pt>
                <c:pt idx="2">
                  <c:v>-0.96</c:v>
                </c:pt>
                <c:pt idx="3">
                  <c:v>-0.94</c:v>
                </c:pt>
                <c:pt idx="4">
                  <c:v>-0.92</c:v>
                </c:pt>
                <c:pt idx="5">
                  <c:v>-0.9</c:v>
                </c:pt>
                <c:pt idx="6">
                  <c:v>-0.88</c:v>
                </c:pt>
                <c:pt idx="7">
                  <c:v>-0.86</c:v>
                </c:pt>
                <c:pt idx="8">
                  <c:v>-0.84</c:v>
                </c:pt>
                <c:pt idx="9">
                  <c:v>-0.82</c:v>
                </c:pt>
                <c:pt idx="10">
                  <c:v>-0.8</c:v>
                </c:pt>
                <c:pt idx="11">
                  <c:v>-0.78</c:v>
                </c:pt>
                <c:pt idx="12">
                  <c:v>-0.76</c:v>
                </c:pt>
                <c:pt idx="13">
                  <c:v>-0.74</c:v>
                </c:pt>
                <c:pt idx="14">
                  <c:v>-0.72</c:v>
                </c:pt>
                <c:pt idx="15">
                  <c:v>-0.7</c:v>
                </c:pt>
                <c:pt idx="16">
                  <c:v>-0.68</c:v>
                </c:pt>
                <c:pt idx="17">
                  <c:v>-0.66</c:v>
                </c:pt>
                <c:pt idx="18">
                  <c:v>-0.64</c:v>
                </c:pt>
                <c:pt idx="19">
                  <c:v>-0.62</c:v>
                </c:pt>
                <c:pt idx="20">
                  <c:v>-0.6</c:v>
                </c:pt>
                <c:pt idx="21">
                  <c:v>-0.57999999999999996</c:v>
                </c:pt>
                <c:pt idx="22">
                  <c:v>-0.56000000000000005</c:v>
                </c:pt>
                <c:pt idx="23">
                  <c:v>-0.54</c:v>
                </c:pt>
                <c:pt idx="24">
                  <c:v>-0.52</c:v>
                </c:pt>
                <c:pt idx="25">
                  <c:v>-0.5</c:v>
                </c:pt>
                <c:pt idx="26">
                  <c:v>-0.48</c:v>
                </c:pt>
                <c:pt idx="27">
                  <c:v>-0.46</c:v>
                </c:pt>
                <c:pt idx="28">
                  <c:v>-0.44</c:v>
                </c:pt>
                <c:pt idx="29">
                  <c:v>-0.41999999999999899</c:v>
                </c:pt>
                <c:pt idx="30">
                  <c:v>-0.39999999999999902</c:v>
                </c:pt>
                <c:pt idx="31">
                  <c:v>-0.37999999999999901</c:v>
                </c:pt>
                <c:pt idx="32">
                  <c:v>-0.35999999999999899</c:v>
                </c:pt>
                <c:pt idx="33">
                  <c:v>-0.33999999999999903</c:v>
                </c:pt>
                <c:pt idx="34">
                  <c:v>-0.31999999999999901</c:v>
                </c:pt>
                <c:pt idx="35">
                  <c:v>-0.29999999999999899</c:v>
                </c:pt>
                <c:pt idx="36">
                  <c:v>-0.27999999999999903</c:v>
                </c:pt>
                <c:pt idx="37">
                  <c:v>-0.25999999999999901</c:v>
                </c:pt>
                <c:pt idx="38">
                  <c:v>-0.23999999999999899</c:v>
                </c:pt>
                <c:pt idx="39">
                  <c:v>-0.219999999999999</c:v>
                </c:pt>
                <c:pt idx="40">
                  <c:v>-0.19999999999999901</c:v>
                </c:pt>
                <c:pt idx="41">
                  <c:v>-0.17999999999999899</c:v>
                </c:pt>
                <c:pt idx="42">
                  <c:v>-0.159999999999999</c:v>
                </c:pt>
                <c:pt idx="43">
                  <c:v>-0.13999999999999899</c:v>
                </c:pt>
                <c:pt idx="44">
                  <c:v>-0.119999999999999</c:v>
                </c:pt>
                <c:pt idx="45">
                  <c:v>-9.9999999999999006E-2</c:v>
                </c:pt>
                <c:pt idx="46">
                  <c:v>-7.9999999999999002E-2</c:v>
                </c:pt>
                <c:pt idx="47">
                  <c:v>-5.9999999999999103E-2</c:v>
                </c:pt>
                <c:pt idx="48">
                  <c:v>-3.9999999999999002E-2</c:v>
                </c:pt>
                <c:pt idx="49">
                  <c:v>-1.9999999999999001E-2</c:v>
                </c:pt>
                <c:pt idx="50">
                  <c:v>0</c:v>
                </c:pt>
                <c:pt idx="51">
                  <c:v>0.02</c:v>
                </c:pt>
                <c:pt idx="52">
                  <c:v>0.04</c:v>
                </c:pt>
                <c:pt idx="53">
                  <c:v>6.0000000000000102E-2</c:v>
                </c:pt>
                <c:pt idx="54">
                  <c:v>8.0000000000000099E-2</c:v>
                </c:pt>
                <c:pt idx="55">
                  <c:v>0.1</c:v>
                </c:pt>
                <c:pt idx="56">
                  <c:v>0.12</c:v>
                </c:pt>
                <c:pt idx="57">
                  <c:v>0.14000000000000001</c:v>
                </c:pt>
                <c:pt idx="58">
                  <c:v>0.16</c:v>
                </c:pt>
                <c:pt idx="59">
                  <c:v>0.18</c:v>
                </c:pt>
                <c:pt idx="60">
                  <c:v>0.2</c:v>
                </c:pt>
                <c:pt idx="61">
                  <c:v>0.22</c:v>
                </c:pt>
                <c:pt idx="62">
                  <c:v>0.24</c:v>
                </c:pt>
                <c:pt idx="63">
                  <c:v>0.26</c:v>
                </c:pt>
                <c:pt idx="64">
                  <c:v>0.28000000000000003</c:v>
                </c:pt>
                <c:pt idx="65">
                  <c:v>0.3</c:v>
                </c:pt>
                <c:pt idx="66">
                  <c:v>0.32</c:v>
                </c:pt>
                <c:pt idx="67">
                  <c:v>0.34</c:v>
                </c:pt>
                <c:pt idx="68">
                  <c:v>0.36</c:v>
                </c:pt>
                <c:pt idx="69">
                  <c:v>0.38</c:v>
                </c:pt>
                <c:pt idx="70">
                  <c:v>0.4</c:v>
                </c:pt>
                <c:pt idx="71">
                  <c:v>0.42</c:v>
                </c:pt>
                <c:pt idx="72">
                  <c:v>0.44</c:v>
                </c:pt>
                <c:pt idx="73">
                  <c:v>0.46</c:v>
                </c:pt>
                <c:pt idx="74">
                  <c:v>0.48</c:v>
                </c:pt>
                <c:pt idx="75">
                  <c:v>0.5</c:v>
                </c:pt>
                <c:pt idx="76">
                  <c:v>0.52</c:v>
                </c:pt>
                <c:pt idx="77">
                  <c:v>0.54</c:v>
                </c:pt>
                <c:pt idx="78">
                  <c:v>0.56000000000000005</c:v>
                </c:pt>
                <c:pt idx="79">
                  <c:v>0.57999999999999996</c:v>
                </c:pt>
                <c:pt idx="80">
                  <c:v>0.6</c:v>
                </c:pt>
                <c:pt idx="81">
                  <c:v>0.62</c:v>
                </c:pt>
                <c:pt idx="82">
                  <c:v>0.64</c:v>
                </c:pt>
                <c:pt idx="83">
                  <c:v>0.66</c:v>
                </c:pt>
                <c:pt idx="84">
                  <c:v>0.68</c:v>
                </c:pt>
                <c:pt idx="85">
                  <c:v>0.7</c:v>
                </c:pt>
                <c:pt idx="86">
                  <c:v>0.72</c:v>
                </c:pt>
                <c:pt idx="87">
                  <c:v>0.74</c:v>
                </c:pt>
                <c:pt idx="88">
                  <c:v>0.76</c:v>
                </c:pt>
                <c:pt idx="89">
                  <c:v>0.78</c:v>
                </c:pt>
                <c:pt idx="90">
                  <c:v>0.8</c:v>
                </c:pt>
                <c:pt idx="91">
                  <c:v>0.82</c:v>
                </c:pt>
                <c:pt idx="92">
                  <c:v>0.84</c:v>
                </c:pt>
                <c:pt idx="93">
                  <c:v>0.86</c:v>
                </c:pt>
                <c:pt idx="94">
                  <c:v>0.88</c:v>
                </c:pt>
                <c:pt idx="95">
                  <c:v>0.9</c:v>
                </c:pt>
                <c:pt idx="96">
                  <c:v>0.92</c:v>
                </c:pt>
                <c:pt idx="97">
                  <c:v>0.94</c:v>
                </c:pt>
                <c:pt idx="98">
                  <c:v>0.96</c:v>
                </c:pt>
                <c:pt idx="99">
                  <c:v>0.98</c:v>
                </c:pt>
                <c:pt idx="100">
                  <c:v>1</c:v>
                </c:pt>
                <c:pt idx="101">
                  <c:v>1.02</c:v>
                </c:pt>
                <c:pt idx="102">
                  <c:v>1.04</c:v>
                </c:pt>
                <c:pt idx="103">
                  <c:v>1.06</c:v>
                </c:pt>
                <c:pt idx="104">
                  <c:v>1.08</c:v>
                </c:pt>
                <c:pt idx="105">
                  <c:v>1.1000000000000001</c:v>
                </c:pt>
                <c:pt idx="106">
                  <c:v>1.1200000000000001</c:v>
                </c:pt>
                <c:pt idx="107">
                  <c:v>1.1399999999999999</c:v>
                </c:pt>
                <c:pt idx="108">
                  <c:v>1.1599999999999999</c:v>
                </c:pt>
                <c:pt idx="109">
                  <c:v>1.18</c:v>
                </c:pt>
                <c:pt idx="110">
                  <c:v>1.2</c:v>
                </c:pt>
                <c:pt idx="111">
                  <c:v>1.22</c:v>
                </c:pt>
                <c:pt idx="112">
                  <c:v>1.24</c:v>
                </c:pt>
                <c:pt idx="113">
                  <c:v>1.26</c:v>
                </c:pt>
                <c:pt idx="114">
                  <c:v>1.28</c:v>
                </c:pt>
                <c:pt idx="115">
                  <c:v>1.3</c:v>
                </c:pt>
                <c:pt idx="116">
                  <c:v>1.32</c:v>
                </c:pt>
                <c:pt idx="117">
                  <c:v>1.34</c:v>
                </c:pt>
                <c:pt idx="118">
                  <c:v>1.36</c:v>
                </c:pt>
                <c:pt idx="119">
                  <c:v>1.38</c:v>
                </c:pt>
                <c:pt idx="120">
                  <c:v>1.4</c:v>
                </c:pt>
                <c:pt idx="121">
                  <c:v>1.42</c:v>
                </c:pt>
                <c:pt idx="122">
                  <c:v>1.44</c:v>
                </c:pt>
                <c:pt idx="123">
                  <c:v>1.46</c:v>
                </c:pt>
                <c:pt idx="124">
                  <c:v>1.48</c:v>
                </c:pt>
                <c:pt idx="125">
                  <c:v>1.5</c:v>
                </c:pt>
                <c:pt idx="126">
                  <c:v>1.52</c:v>
                </c:pt>
                <c:pt idx="127">
                  <c:v>1.54</c:v>
                </c:pt>
                <c:pt idx="128">
                  <c:v>1.56</c:v>
                </c:pt>
                <c:pt idx="129">
                  <c:v>1.58</c:v>
                </c:pt>
                <c:pt idx="130">
                  <c:v>1.6</c:v>
                </c:pt>
                <c:pt idx="131">
                  <c:v>1.62</c:v>
                </c:pt>
                <c:pt idx="132">
                  <c:v>1.64</c:v>
                </c:pt>
                <c:pt idx="133">
                  <c:v>1.66</c:v>
                </c:pt>
                <c:pt idx="134">
                  <c:v>1.68</c:v>
                </c:pt>
                <c:pt idx="135">
                  <c:v>1.7</c:v>
                </c:pt>
                <c:pt idx="136">
                  <c:v>1.72</c:v>
                </c:pt>
                <c:pt idx="137">
                  <c:v>1.74</c:v>
                </c:pt>
                <c:pt idx="138">
                  <c:v>1.76</c:v>
                </c:pt>
                <c:pt idx="139">
                  <c:v>1.78</c:v>
                </c:pt>
                <c:pt idx="140">
                  <c:v>1.8</c:v>
                </c:pt>
                <c:pt idx="141">
                  <c:v>1.82</c:v>
                </c:pt>
                <c:pt idx="142">
                  <c:v>1.84</c:v>
                </c:pt>
                <c:pt idx="143">
                  <c:v>1.86</c:v>
                </c:pt>
                <c:pt idx="144">
                  <c:v>1.88</c:v>
                </c:pt>
                <c:pt idx="145">
                  <c:v>1.9</c:v>
                </c:pt>
                <c:pt idx="146">
                  <c:v>1.92</c:v>
                </c:pt>
                <c:pt idx="147">
                  <c:v>1.94</c:v>
                </c:pt>
                <c:pt idx="148">
                  <c:v>1.96</c:v>
                </c:pt>
                <c:pt idx="149">
                  <c:v>1.98</c:v>
                </c:pt>
                <c:pt idx="150">
                  <c:v>2</c:v>
                </c:pt>
                <c:pt idx="151">
                  <c:v>2.02</c:v>
                </c:pt>
                <c:pt idx="152">
                  <c:v>2.04</c:v>
                </c:pt>
                <c:pt idx="153">
                  <c:v>2.06</c:v>
                </c:pt>
                <c:pt idx="154">
                  <c:v>2.08</c:v>
                </c:pt>
                <c:pt idx="155">
                  <c:v>2.1</c:v>
                </c:pt>
                <c:pt idx="156">
                  <c:v>2.12</c:v>
                </c:pt>
                <c:pt idx="157">
                  <c:v>2.14</c:v>
                </c:pt>
                <c:pt idx="158">
                  <c:v>2.16</c:v>
                </c:pt>
                <c:pt idx="159">
                  <c:v>2.1800000000000002</c:v>
                </c:pt>
                <c:pt idx="160">
                  <c:v>2.2000000000000002</c:v>
                </c:pt>
                <c:pt idx="161">
                  <c:v>2.2200000000000002</c:v>
                </c:pt>
                <c:pt idx="162">
                  <c:v>2.2400000000000002</c:v>
                </c:pt>
                <c:pt idx="163">
                  <c:v>2.2599999999999998</c:v>
                </c:pt>
                <c:pt idx="164">
                  <c:v>2.2799999999999998</c:v>
                </c:pt>
                <c:pt idx="165">
                  <c:v>2.2999999999999998</c:v>
                </c:pt>
                <c:pt idx="166">
                  <c:v>2.3199999999999998</c:v>
                </c:pt>
                <c:pt idx="167">
                  <c:v>2.34</c:v>
                </c:pt>
                <c:pt idx="168">
                  <c:v>2.36</c:v>
                </c:pt>
                <c:pt idx="169">
                  <c:v>2.38</c:v>
                </c:pt>
                <c:pt idx="170">
                  <c:v>2.4</c:v>
                </c:pt>
                <c:pt idx="171">
                  <c:v>2.42</c:v>
                </c:pt>
                <c:pt idx="172">
                  <c:v>2.44</c:v>
                </c:pt>
                <c:pt idx="173">
                  <c:v>2.46</c:v>
                </c:pt>
                <c:pt idx="174">
                  <c:v>2.48</c:v>
                </c:pt>
                <c:pt idx="175">
                  <c:v>2.5</c:v>
                </c:pt>
                <c:pt idx="176">
                  <c:v>2.52</c:v>
                </c:pt>
                <c:pt idx="177">
                  <c:v>2.54</c:v>
                </c:pt>
                <c:pt idx="178">
                  <c:v>2.56</c:v>
                </c:pt>
                <c:pt idx="179">
                  <c:v>2.58</c:v>
                </c:pt>
                <c:pt idx="180">
                  <c:v>2.6</c:v>
                </c:pt>
                <c:pt idx="181">
                  <c:v>2.62</c:v>
                </c:pt>
                <c:pt idx="182">
                  <c:v>2.64</c:v>
                </c:pt>
                <c:pt idx="183">
                  <c:v>2.66</c:v>
                </c:pt>
                <c:pt idx="184">
                  <c:v>2.68</c:v>
                </c:pt>
                <c:pt idx="185">
                  <c:v>2.7</c:v>
                </c:pt>
                <c:pt idx="186">
                  <c:v>2.72</c:v>
                </c:pt>
                <c:pt idx="187">
                  <c:v>2.74</c:v>
                </c:pt>
                <c:pt idx="188">
                  <c:v>2.76</c:v>
                </c:pt>
                <c:pt idx="189">
                  <c:v>2.78</c:v>
                </c:pt>
                <c:pt idx="190">
                  <c:v>2.8</c:v>
                </c:pt>
                <c:pt idx="191">
                  <c:v>2.82</c:v>
                </c:pt>
                <c:pt idx="192">
                  <c:v>2.84</c:v>
                </c:pt>
                <c:pt idx="193">
                  <c:v>2.86</c:v>
                </c:pt>
                <c:pt idx="194">
                  <c:v>2.88</c:v>
                </c:pt>
                <c:pt idx="195">
                  <c:v>2.9</c:v>
                </c:pt>
                <c:pt idx="196">
                  <c:v>2.92</c:v>
                </c:pt>
                <c:pt idx="197">
                  <c:v>2.94</c:v>
                </c:pt>
                <c:pt idx="198">
                  <c:v>2.96</c:v>
                </c:pt>
                <c:pt idx="199">
                  <c:v>2.98</c:v>
                </c:pt>
                <c:pt idx="200">
                  <c:v>3</c:v>
                </c:pt>
                <c:pt idx="201">
                  <c:v>3.02</c:v>
                </c:pt>
                <c:pt idx="202">
                  <c:v>3.04</c:v>
                </c:pt>
                <c:pt idx="203">
                  <c:v>3.06</c:v>
                </c:pt>
                <c:pt idx="204">
                  <c:v>3.08</c:v>
                </c:pt>
                <c:pt idx="205">
                  <c:v>3.1</c:v>
                </c:pt>
                <c:pt idx="206">
                  <c:v>3.12</c:v>
                </c:pt>
                <c:pt idx="207">
                  <c:v>3.14</c:v>
                </c:pt>
                <c:pt idx="208">
                  <c:v>3.16</c:v>
                </c:pt>
                <c:pt idx="209">
                  <c:v>3.18</c:v>
                </c:pt>
                <c:pt idx="210">
                  <c:v>3.2</c:v>
                </c:pt>
                <c:pt idx="211">
                  <c:v>3.22</c:v>
                </c:pt>
                <c:pt idx="212">
                  <c:v>3.24</c:v>
                </c:pt>
                <c:pt idx="213">
                  <c:v>3.26</c:v>
                </c:pt>
                <c:pt idx="214">
                  <c:v>3.28</c:v>
                </c:pt>
                <c:pt idx="215">
                  <c:v>3.3</c:v>
                </c:pt>
                <c:pt idx="216">
                  <c:v>3.32</c:v>
                </c:pt>
                <c:pt idx="217">
                  <c:v>3.34</c:v>
                </c:pt>
                <c:pt idx="218">
                  <c:v>3.36</c:v>
                </c:pt>
                <c:pt idx="219">
                  <c:v>3.38</c:v>
                </c:pt>
                <c:pt idx="220">
                  <c:v>3.4</c:v>
                </c:pt>
                <c:pt idx="221">
                  <c:v>3.42</c:v>
                </c:pt>
                <c:pt idx="222">
                  <c:v>3.44</c:v>
                </c:pt>
                <c:pt idx="223">
                  <c:v>3.46</c:v>
                </c:pt>
                <c:pt idx="224">
                  <c:v>3.48</c:v>
                </c:pt>
                <c:pt idx="225">
                  <c:v>3.5</c:v>
                </c:pt>
                <c:pt idx="226">
                  <c:v>3.52</c:v>
                </c:pt>
                <c:pt idx="227">
                  <c:v>3.54</c:v>
                </c:pt>
                <c:pt idx="228">
                  <c:v>3.56</c:v>
                </c:pt>
                <c:pt idx="229">
                  <c:v>3.58</c:v>
                </c:pt>
                <c:pt idx="230">
                  <c:v>3.6</c:v>
                </c:pt>
                <c:pt idx="231">
                  <c:v>3.62</c:v>
                </c:pt>
                <c:pt idx="232">
                  <c:v>3.64</c:v>
                </c:pt>
                <c:pt idx="233">
                  <c:v>3.66</c:v>
                </c:pt>
                <c:pt idx="234">
                  <c:v>3.68</c:v>
                </c:pt>
                <c:pt idx="235">
                  <c:v>3.7</c:v>
                </c:pt>
                <c:pt idx="236">
                  <c:v>3.72</c:v>
                </c:pt>
                <c:pt idx="237">
                  <c:v>3.74</c:v>
                </c:pt>
                <c:pt idx="238">
                  <c:v>3.76</c:v>
                </c:pt>
                <c:pt idx="239">
                  <c:v>3.78</c:v>
                </c:pt>
                <c:pt idx="240">
                  <c:v>3.8</c:v>
                </c:pt>
                <c:pt idx="241">
                  <c:v>3.82</c:v>
                </c:pt>
                <c:pt idx="242">
                  <c:v>3.84</c:v>
                </c:pt>
                <c:pt idx="243">
                  <c:v>3.86</c:v>
                </c:pt>
                <c:pt idx="244">
                  <c:v>3.88</c:v>
                </c:pt>
                <c:pt idx="245">
                  <c:v>3.9</c:v>
                </c:pt>
                <c:pt idx="246">
                  <c:v>3.92</c:v>
                </c:pt>
                <c:pt idx="247">
                  <c:v>3.94</c:v>
                </c:pt>
                <c:pt idx="248">
                  <c:v>3.96</c:v>
                </c:pt>
                <c:pt idx="249">
                  <c:v>3.98</c:v>
                </c:pt>
                <c:pt idx="250">
                  <c:v>4</c:v>
                </c:pt>
                <c:pt idx="251">
                  <c:v>4.0199999999999996</c:v>
                </c:pt>
                <c:pt idx="252">
                  <c:v>4.04</c:v>
                </c:pt>
                <c:pt idx="253">
                  <c:v>4.0599999999999996</c:v>
                </c:pt>
                <c:pt idx="254">
                  <c:v>4.08</c:v>
                </c:pt>
                <c:pt idx="255">
                  <c:v>4.0999999999999996</c:v>
                </c:pt>
                <c:pt idx="256">
                  <c:v>4.12</c:v>
                </c:pt>
                <c:pt idx="257">
                  <c:v>4.1399999999999997</c:v>
                </c:pt>
                <c:pt idx="258">
                  <c:v>4.16</c:v>
                </c:pt>
                <c:pt idx="259">
                  <c:v>4.1800000000000104</c:v>
                </c:pt>
                <c:pt idx="260">
                  <c:v>4.2</c:v>
                </c:pt>
                <c:pt idx="261">
                  <c:v>4.22</c:v>
                </c:pt>
                <c:pt idx="262">
                  <c:v>4.24</c:v>
                </c:pt>
                <c:pt idx="263">
                  <c:v>4.2600000000000096</c:v>
                </c:pt>
                <c:pt idx="264">
                  <c:v>4.28</c:v>
                </c:pt>
                <c:pt idx="265">
                  <c:v>4.3</c:v>
                </c:pt>
                <c:pt idx="266">
                  <c:v>4.32</c:v>
                </c:pt>
                <c:pt idx="267">
                  <c:v>4.3400000000000096</c:v>
                </c:pt>
                <c:pt idx="268">
                  <c:v>4.3600000000000003</c:v>
                </c:pt>
                <c:pt idx="269">
                  <c:v>4.38</c:v>
                </c:pt>
                <c:pt idx="270">
                  <c:v>4.4000000000000004</c:v>
                </c:pt>
                <c:pt idx="271">
                  <c:v>4.4200000000000097</c:v>
                </c:pt>
                <c:pt idx="272">
                  <c:v>4.4400000000000004</c:v>
                </c:pt>
                <c:pt idx="273">
                  <c:v>4.46</c:v>
                </c:pt>
                <c:pt idx="274">
                  <c:v>4.4800000000000004</c:v>
                </c:pt>
                <c:pt idx="275">
                  <c:v>4.5000000000000098</c:v>
                </c:pt>
                <c:pt idx="276">
                  <c:v>4.5199999999999996</c:v>
                </c:pt>
                <c:pt idx="277">
                  <c:v>4.54</c:v>
                </c:pt>
                <c:pt idx="278">
                  <c:v>4.5599999999999996</c:v>
                </c:pt>
                <c:pt idx="279">
                  <c:v>4.5800000000000098</c:v>
                </c:pt>
                <c:pt idx="280">
                  <c:v>4.5999999999999996</c:v>
                </c:pt>
                <c:pt idx="281">
                  <c:v>4.62</c:v>
                </c:pt>
                <c:pt idx="282">
                  <c:v>4.6400000000000103</c:v>
                </c:pt>
                <c:pt idx="283">
                  <c:v>4.6600000000000099</c:v>
                </c:pt>
                <c:pt idx="284">
                  <c:v>4.6800000000000104</c:v>
                </c:pt>
                <c:pt idx="285">
                  <c:v>4.7</c:v>
                </c:pt>
                <c:pt idx="286">
                  <c:v>4.7200000000000104</c:v>
                </c:pt>
                <c:pt idx="287">
                  <c:v>4.74000000000001</c:v>
                </c:pt>
                <c:pt idx="288">
                  <c:v>4.7600000000000096</c:v>
                </c:pt>
                <c:pt idx="289">
                  <c:v>4.78</c:v>
                </c:pt>
                <c:pt idx="290">
                  <c:v>4.8000000000000096</c:v>
                </c:pt>
                <c:pt idx="291">
                  <c:v>4.8200000000000101</c:v>
                </c:pt>
                <c:pt idx="292">
                  <c:v>4.8400000000000096</c:v>
                </c:pt>
                <c:pt idx="293">
                  <c:v>4.8600000000000003</c:v>
                </c:pt>
                <c:pt idx="294">
                  <c:v>4.8800000000000097</c:v>
                </c:pt>
                <c:pt idx="295">
                  <c:v>4.9000000000000101</c:v>
                </c:pt>
                <c:pt idx="296">
                  <c:v>4.9200000000000097</c:v>
                </c:pt>
                <c:pt idx="297">
                  <c:v>4.9400000000000004</c:v>
                </c:pt>
                <c:pt idx="298">
                  <c:v>4.9600000000000097</c:v>
                </c:pt>
                <c:pt idx="299">
                  <c:v>4.9800000000000102</c:v>
                </c:pt>
                <c:pt idx="300">
                  <c:v>5.0000000000000098</c:v>
                </c:pt>
                <c:pt idx="301">
                  <c:v>5.0199999999999996</c:v>
                </c:pt>
                <c:pt idx="302">
                  <c:v>5.0400000000000098</c:v>
                </c:pt>
                <c:pt idx="303">
                  <c:v>5.0600000000000103</c:v>
                </c:pt>
                <c:pt idx="304">
                  <c:v>5.0800000000000098</c:v>
                </c:pt>
                <c:pt idx="305">
                  <c:v>5.0999999999999996</c:v>
                </c:pt>
                <c:pt idx="306">
                  <c:v>5.1200000000000099</c:v>
                </c:pt>
                <c:pt idx="307">
                  <c:v>5.1400000000000103</c:v>
                </c:pt>
                <c:pt idx="308">
                  <c:v>5.1600000000000099</c:v>
                </c:pt>
                <c:pt idx="309">
                  <c:v>5.1800000000000104</c:v>
                </c:pt>
                <c:pt idx="310">
                  <c:v>5.2000000000000099</c:v>
                </c:pt>
                <c:pt idx="311">
                  <c:v>5.2200000000000104</c:v>
                </c:pt>
                <c:pt idx="312">
                  <c:v>5.24000000000001</c:v>
                </c:pt>
                <c:pt idx="313">
                  <c:v>5.2600000000000096</c:v>
                </c:pt>
                <c:pt idx="314">
                  <c:v>5.28000000000001</c:v>
                </c:pt>
                <c:pt idx="315">
                  <c:v>5.3000000000000096</c:v>
                </c:pt>
                <c:pt idx="316">
                  <c:v>5.3200000000000101</c:v>
                </c:pt>
                <c:pt idx="317">
                  <c:v>5.3400000000000096</c:v>
                </c:pt>
                <c:pt idx="318">
                  <c:v>5.3600000000000101</c:v>
                </c:pt>
                <c:pt idx="319">
                  <c:v>5.3800000000000097</c:v>
                </c:pt>
                <c:pt idx="320">
                  <c:v>5.4000000000000101</c:v>
                </c:pt>
                <c:pt idx="321">
                  <c:v>5.4200000000000097</c:v>
                </c:pt>
                <c:pt idx="322">
                  <c:v>5.4400000000000102</c:v>
                </c:pt>
                <c:pt idx="323">
                  <c:v>5.4600000000000097</c:v>
                </c:pt>
                <c:pt idx="324">
                  <c:v>5.4800000000000102</c:v>
                </c:pt>
                <c:pt idx="325">
                  <c:v>5.5000000000000098</c:v>
                </c:pt>
                <c:pt idx="326">
                  <c:v>5.5200000000000102</c:v>
                </c:pt>
                <c:pt idx="327">
                  <c:v>5.5400000000000098</c:v>
                </c:pt>
                <c:pt idx="328">
                  <c:v>5.5600000000000103</c:v>
                </c:pt>
                <c:pt idx="329">
                  <c:v>5.5800000000000098</c:v>
                </c:pt>
                <c:pt idx="330">
                  <c:v>5.6000000000000103</c:v>
                </c:pt>
                <c:pt idx="331">
                  <c:v>5.6200000000000099</c:v>
                </c:pt>
                <c:pt idx="332">
                  <c:v>5.6400000000000103</c:v>
                </c:pt>
                <c:pt idx="333">
                  <c:v>5.6600000000000099</c:v>
                </c:pt>
                <c:pt idx="334">
                  <c:v>5.6800000000000104</c:v>
                </c:pt>
                <c:pt idx="335">
                  <c:v>5.7000000000000099</c:v>
                </c:pt>
                <c:pt idx="336">
                  <c:v>5.7200000000000104</c:v>
                </c:pt>
                <c:pt idx="337">
                  <c:v>5.74000000000001</c:v>
                </c:pt>
                <c:pt idx="338">
                  <c:v>5.7600000000000096</c:v>
                </c:pt>
                <c:pt idx="339">
                  <c:v>5.78000000000001</c:v>
                </c:pt>
                <c:pt idx="340">
                  <c:v>5.8000000000000096</c:v>
                </c:pt>
                <c:pt idx="341">
                  <c:v>5.8200000000000101</c:v>
                </c:pt>
                <c:pt idx="342">
                  <c:v>5.8400000000000096</c:v>
                </c:pt>
                <c:pt idx="343">
                  <c:v>5.8600000000000101</c:v>
                </c:pt>
                <c:pt idx="344">
                  <c:v>5.8800000000000097</c:v>
                </c:pt>
                <c:pt idx="345">
                  <c:v>5.9000000000000101</c:v>
                </c:pt>
                <c:pt idx="346">
                  <c:v>5.9200000000000097</c:v>
                </c:pt>
                <c:pt idx="347">
                  <c:v>5.9400000000000102</c:v>
                </c:pt>
                <c:pt idx="348">
                  <c:v>5.9600000000000097</c:v>
                </c:pt>
                <c:pt idx="349">
                  <c:v>5.9800000000000102</c:v>
                </c:pt>
                <c:pt idx="350">
                  <c:v>6.0000000000000098</c:v>
                </c:pt>
                <c:pt idx="351">
                  <c:v>6.0200000000000102</c:v>
                </c:pt>
                <c:pt idx="352">
                  <c:v>6.0400000000000098</c:v>
                </c:pt>
                <c:pt idx="353">
                  <c:v>6.0600000000000103</c:v>
                </c:pt>
                <c:pt idx="354">
                  <c:v>6.0800000000000098</c:v>
                </c:pt>
                <c:pt idx="355">
                  <c:v>6.1000000000000103</c:v>
                </c:pt>
                <c:pt idx="356">
                  <c:v>6.1200000000000099</c:v>
                </c:pt>
                <c:pt idx="357">
                  <c:v>6.1400000000000103</c:v>
                </c:pt>
                <c:pt idx="358">
                  <c:v>6.1600000000000099</c:v>
                </c:pt>
                <c:pt idx="359">
                  <c:v>6.1800000000000104</c:v>
                </c:pt>
                <c:pt idx="360">
                  <c:v>6.2000000000000099</c:v>
                </c:pt>
                <c:pt idx="361">
                  <c:v>6.2200000000000104</c:v>
                </c:pt>
                <c:pt idx="362">
                  <c:v>6.24000000000001</c:v>
                </c:pt>
                <c:pt idx="363">
                  <c:v>6.2600000000000096</c:v>
                </c:pt>
                <c:pt idx="364">
                  <c:v>6.28000000000001</c:v>
                </c:pt>
                <c:pt idx="365">
                  <c:v>6.3000000000000096</c:v>
                </c:pt>
                <c:pt idx="366">
                  <c:v>6.3200000000000101</c:v>
                </c:pt>
                <c:pt idx="367">
                  <c:v>6.3400000000000096</c:v>
                </c:pt>
                <c:pt idx="368">
                  <c:v>6.3600000000000101</c:v>
                </c:pt>
                <c:pt idx="369">
                  <c:v>6.3800000000000097</c:v>
                </c:pt>
                <c:pt idx="370">
                  <c:v>6.4000000000000101</c:v>
                </c:pt>
                <c:pt idx="371">
                  <c:v>6.4200000000000097</c:v>
                </c:pt>
                <c:pt idx="372">
                  <c:v>6.4400000000000102</c:v>
                </c:pt>
                <c:pt idx="373">
                  <c:v>6.4600000000000097</c:v>
                </c:pt>
                <c:pt idx="374">
                  <c:v>6.4800000000000102</c:v>
                </c:pt>
                <c:pt idx="375">
                  <c:v>6.5000000000000098</c:v>
                </c:pt>
                <c:pt idx="376">
                  <c:v>6.5200000000000102</c:v>
                </c:pt>
                <c:pt idx="377">
                  <c:v>6.5400000000000098</c:v>
                </c:pt>
                <c:pt idx="378">
                  <c:v>6.5600000000000103</c:v>
                </c:pt>
                <c:pt idx="379">
                  <c:v>6.5800000000000098</c:v>
                </c:pt>
                <c:pt idx="380">
                  <c:v>6.6000000000000103</c:v>
                </c:pt>
                <c:pt idx="381">
                  <c:v>6.6200000000000099</c:v>
                </c:pt>
                <c:pt idx="382">
                  <c:v>6.6400000000000103</c:v>
                </c:pt>
                <c:pt idx="383">
                  <c:v>6.6600000000000099</c:v>
                </c:pt>
                <c:pt idx="384">
                  <c:v>6.6800000000000104</c:v>
                </c:pt>
                <c:pt idx="385">
                  <c:v>6.7000000000000099</c:v>
                </c:pt>
                <c:pt idx="386">
                  <c:v>6.7200000000000104</c:v>
                </c:pt>
                <c:pt idx="387">
                  <c:v>6.74000000000001</c:v>
                </c:pt>
                <c:pt idx="388">
                  <c:v>6.7600000000000096</c:v>
                </c:pt>
                <c:pt idx="389">
                  <c:v>6.78000000000001</c:v>
                </c:pt>
                <c:pt idx="390">
                  <c:v>6.8000000000000096</c:v>
                </c:pt>
                <c:pt idx="391">
                  <c:v>6.8200000000000101</c:v>
                </c:pt>
                <c:pt idx="392">
                  <c:v>6.8400000000000096</c:v>
                </c:pt>
                <c:pt idx="393">
                  <c:v>6.8600000000000101</c:v>
                </c:pt>
                <c:pt idx="394">
                  <c:v>6.8800000000000097</c:v>
                </c:pt>
                <c:pt idx="395">
                  <c:v>6.9000000000000101</c:v>
                </c:pt>
                <c:pt idx="396">
                  <c:v>6.9200000000000097</c:v>
                </c:pt>
                <c:pt idx="397">
                  <c:v>6.9400000000000102</c:v>
                </c:pt>
                <c:pt idx="398">
                  <c:v>6.9600000000000097</c:v>
                </c:pt>
                <c:pt idx="399">
                  <c:v>6.9800000000000102</c:v>
                </c:pt>
                <c:pt idx="400">
                  <c:v>7.0000000000000098</c:v>
                </c:pt>
                <c:pt idx="401">
                  <c:v>7.0200000000000102</c:v>
                </c:pt>
                <c:pt idx="402">
                  <c:v>7.0400000000000098</c:v>
                </c:pt>
                <c:pt idx="403">
                  <c:v>7.0600000000000103</c:v>
                </c:pt>
                <c:pt idx="404">
                  <c:v>7.0800000000000098</c:v>
                </c:pt>
                <c:pt idx="405">
                  <c:v>7.1000000000000103</c:v>
                </c:pt>
                <c:pt idx="406">
                  <c:v>7.1200000000000099</c:v>
                </c:pt>
                <c:pt idx="407">
                  <c:v>7.1400000000000103</c:v>
                </c:pt>
                <c:pt idx="408">
                  <c:v>7.1600000000000099</c:v>
                </c:pt>
                <c:pt idx="409">
                  <c:v>7.1800000000000104</c:v>
                </c:pt>
                <c:pt idx="410">
                  <c:v>7.2000000000000099</c:v>
                </c:pt>
                <c:pt idx="411">
                  <c:v>7.2200000000000104</c:v>
                </c:pt>
                <c:pt idx="412">
                  <c:v>7.24000000000001</c:v>
                </c:pt>
                <c:pt idx="413">
                  <c:v>7.2600000000000096</c:v>
                </c:pt>
                <c:pt idx="414">
                  <c:v>7.28000000000001</c:v>
                </c:pt>
                <c:pt idx="415">
                  <c:v>7.3000000000000096</c:v>
                </c:pt>
                <c:pt idx="416">
                  <c:v>7.3200000000000101</c:v>
                </c:pt>
                <c:pt idx="417">
                  <c:v>7.3400000000000096</c:v>
                </c:pt>
                <c:pt idx="418">
                  <c:v>7.3600000000000101</c:v>
                </c:pt>
                <c:pt idx="419">
                  <c:v>7.3800000000000097</c:v>
                </c:pt>
                <c:pt idx="420">
                  <c:v>7.4000000000000101</c:v>
                </c:pt>
                <c:pt idx="421">
                  <c:v>7.4200000000000097</c:v>
                </c:pt>
                <c:pt idx="422">
                  <c:v>7.4400000000000102</c:v>
                </c:pt>
                <c:pt idx="423">
                  <c:v>7.4600000000000097</c:v>
                </c:pt>
                <c:pt idx="424">
                  <c:v>7.4800000000000102</c:v>
                </c:pt>
                <c:pt idx="425">
                  <c:v>7.5000000000000098</c:v>
                </c:pt>
                <c:pt idx="426">
                  <c:v>7.5200000000000102</c:v>
                </c:pt>
                <c:pt idx="427">
                  <c:v>7.5400000000000098</c:v>
                </c:pt>
                <c:pt idx="428">
                  <c:v>7.5600000000000103</c:v>
                </c:pt>
                <c:pt idx="429">
                  <c:v>7.5800000000000098</c:v>
                </c:pt>
                <c:pt idx="430">
                  <c:v>7.6000000000000103</c:v>
                </c:pt>
                <c:pt idx="431">
                  <c:v>7.6200000000000099</c:v>
                </c:pt>
                <c:pt idx="432">
                  <c:v>7.6400000000000103</c:v>
                </c:pt>
                <c:pt idx="433">
                  <c:v>7.6600000000000099</c:v>
                </c:pt>
                <c:pt idx="434">
                  <c:v>7.6800000000000104</c:v>
                </c:pt>
                <c:pt idx="435">
                  <c:v>7.7000000000000099</c:v>
                </c:pt>
                <c:pt idx="436">
                  <c:v>7.7200000000000104</c:v>
                </c:pt>
                <c:pt idx="437">
                  <c:v>7.74000000000001</c:v>
                </c:pt>
                <c:pt idx="438">
                  <c:v>7.7600000000000096</c:v>
                </c:pt>
                <c:pt idx="439">
                  <c:v>7.78000000000001</c:v>
                </c:pt>
                <c:pt idx="440">
                  <c:v>7.8000000000000096</c:v>
                </c:pt>
                <c:pt idx="441">
                  <c:v>7.8200000000000101</c:v>
                </c:pt>
                <c:pt idx="442">
                  <c:v>7.8400000000000096</c:v>
                </c:pt>
                <c:pt idx="443">
                  <c:v>7.8600000000000101</c:v>
                </c:pt>
                <c:pt idx="444">
                  <c:v>7.8800000000000097</c:v>
                </c:pt>
                <c:pt idx="445">
                  <c:v>7.9000000000000101</c:v>
                </c:pt>
                <c:pt idx="446">
                  <c:v>7.9200000000000097</c:v>
                </c:pt>
                <c:pt idx="447">
                  <c:v>7.9400000000000102</c:v>
                </c:pt>
                <c:pt idx="448">
                  <c:v>7.9600000000000097</c:v>
                </c:pt>
                <c:pt idx="449">
                  <c:v>7.9800000000000102</c:v>
                </c:pt>
                <c:pt idx="450">
                  <c:v>8.0000000000000107</c:v>
                </c:pt>
              </c:numCache>
            </c:numRef>
          </c:xVal>
          <c:yVal>
            <c:numRef>
              <c:f>fit_5NN_HCP!$E$19:$E$469</c:f>
              <c:numCache>
                <c:formatCode>0.0000E+00</c:formatCode>
                <c:ptCount val="451"/>
                <c:pt idx="0">
                  <c:v>0.13581392884072704</c:v>
                </c:pt>
                <c:pt idx="1">
                  <c:v>7.2006714618071385E-2</c:v>
                </c:pt>
                <c:pt idx="2">
                  <c:v>1.0980092915866714E-2</c:v>
                </c:pt>
                <c:pt idx="3">
                  <c:v>-4.736325341119537E-2</c:v>
                </c:pt>
                <c:pt idx="4">
                  <c:v>-0.10311751426641502</c:v>
                </c:pt>
                <c:pt idx="5">
                  <c:v>-0.15637384760533948</c:v>
                </c:pt>
                <c:pt idx="6">
                  <c:v>-0.20722047194443025</c:v>
                </c:pt>
                <c:pt idx="7">
                  <c:v>-0.25574275616275421</c:v>
                </c:pt>
                <c:pt idx="8">
                  <c:v>-0.30202330667314847</c:v>
                </c:pt>
                <c:pt idx="9">
                  <c:v>-0.34614205203722115</c:v>
                </c:pt>
                <c:pt idx="10">
                  <c:v>-0.38817632509651051</c:v>
                </c:pt>
                <c:pt idx="11">
                  <c:v>-0.42820094269014086</c:v>
                </c:pt>
                <c:pt idx="12">
                  <c:v>-0.46628828302738023</c:v>
                </c:pt>
                <c:pt idx="13">
                  <c:v>-0.50250836078163197</c:v>
                </c:pt>
                <c:pt idx="14">
                  <c:v>-0.53692889997055659</c:v>
                </c:pt>
                <c:pt idx="15">
                  <c:v>-0.56961540468524285</c:v>
                </c:pt>
                <c:pt idx="16">
                  <c:v>-0.60063122772961575</c:v>
                </c:pt>
                <c:pt idx="17">
                  <c:v>-0.63003763722958273</c:v>
                </c:pt>
                <c:pt idx="18">
                  <c:v>-0.65789388126977233</c:v>
                </c:pt>
                <c:pt idx="19">
                  <c:v>-0.68425725061413678</c:v>
                </c:pt>
                <c:pt idx="20">
                  <c:v>-0.70918313956511936</c:v>
                </c:pt>
                <c:pt idx="21">
                  <c:v>-0.73272510501458665</c:v>
                </c:pt>
                <c:pt idx="22">
                  <c:v>-0.75493492373825066</c:v>
                </c:pt>
                <c:pt idx="23">
                  <c:v>-0.77586264798387294</c:v>
                </c:pt>
                <c:pt idx="24">
                  <c:v>-0.79555665940214992</c:v>
                </c:pt>
                <c:pt idx="25">
                  <c:v>-0.81406372136782268</c:v>
                </c:pt>
                <c:pt idx="26">
                  <c:v>-0.83142902973723687</c:v>
                </c:pt>
                <c:pt idx="27">
                  <c:v>-0.84769626208728976</c:v>
                </c:pt>
                <c:pt idx="28">
                  <c:v>-0.86290762547945954</c:v>
                </c:pt>
                <c:pt idx="29">
                  <c:v>-0.87710390279138806</c:v>
                </c:pt>
                <c:pt idx="30">
                  <c:v>-0.8903244976573107</c:v>
                </c:pt>
                <c:pt idx="31">
                  <c:v>-0.90260747805748232</c:v>
                </c:pt>
                <c:pt idx="32">
                  <c:v>-0.91398961859560868</c:v>
                </c:pt>
                <c:pt idx="33">
                  <c:v>-0.92450644150223016</c:v>
                </c:pt>
                <c:pt idx="34">
                  <c:v>-0.93419225640092296</c:v>
                </c:pt>
                <c:pt idx="35">
                  <c:v>-0.94308019887316585</c:v>
                </c:pt>
                <c:pt idx="36">
                  <c:v>-0.95120226785670692</c:v>
                </c:pt>
                <c:pt idx="37">
                  <c:v>-0.95858936191130217</c:v>
                </c:pt>
                <c:pt idx="38">
                  <c:v>-0.9652713143847319</c:v>
                </c:pt>
                <c:pt idx="39">
                  <c:v>-0.97127692751109473</c:v>
                </c:pt>
                <c:pt idx="40">
                  <c:v>-0.97663400547246637</c:v>
                </c:pt>
                <c:pt idx="41">
                  <c:v>-0.9813693864541474</c:v>
                </c:pt>
                <c:pt idx="42">
                  <c:v>-0.98550897372286406</c:v>
                </c:pt>
                <c:pt idx="43">
                  <c:v>-0.98907776575647122</c:v>
                </c:pt>
                <c:pt idx="44">
                  <c:v>-0.99209988545289141</c:v>
                </c:pt>
                <c:pt idx="45">
                  <c:v>-0.99459860844524628</c:v>
                </c:pt>
                <c:pt idx="46">
                  <c:v>-0.99659639054937799</c:v>
                </c:pt>
                <c:pt idx="47">
                  <c:v>-0.99811489436921474</c:v>
                </c:pt>
                <c:pt idx="48">
                  <c:v>-0.99917501508471374</c:v>
                </c:pt>
                <c:pt idx="49">
                  <c:v>-0.99979690544642186</c:v>
                </c:pt>
                <c:pt idx="50">
                  <c:v>-1</c:v>
                </c:pt>
                <c:pt idx="51">
                  <c:v>-0.99980303856341479</c:v>
                </c:pt>
                <c:pt idx="52">
                  <c:v>-0.99922408897883364</c:v>
                </c:pt>
                <c:pt idx="53">
                  <c:v>-0.998280569160654</c:v>
                </c:pt>
                <c:pt idx="54">
                  <c:v>-0.99698926846047453</c:v>
                </c:pt>
                <c:pt idx="55">
                  <c:v>-0.99536636836923009</c:v>
                </c:pt>
                <c:pt idx="56">
                  <c:v>-0.99342746257613457</c:v>
                </c:pt>
                <c:pt idx="57">
                  <c:v>-0.9911875764035164</c:v>
                </c:pt>
                <c:pt idx="58">
                  <c:v>-0.98866118563608363</c:v>
                </c:pt>
                <c:pt idx="59">
                  <c:v>-0.98586223476263268</c:v>
                </c:pt>
                <c:pt idx="60">
                  <c:v>-0.98280415464768922</c:v>
                </c:pt>
                <c:pt idx="61">
                  <c:v>-0.97949987965008201</c:v>
                </c:pt>
                <c:pt idx="62">
                  <c:v>-0.9759618642049509</c:v>
                </c:pt>
                <c:pt idx="63">
                  <c:v>-0.97220209888522657</c:v>
                </c:pt>
                <c:pt idx="64">
                  <c:v>-0.968232125958152</c:v>
                </c:pt>
                <c:pt idx="65">
                  <c:v>-0.96406305445197416</c:v>
                </c:pt>
                <c:pt idx="66">
                  <c:v>-0.95970557474749441</c:v>
                </c:pt>
                <c:pt idx="67">
                  <c:v>-0.95516997270874604</c:v>
                </c:pt>
                <c:pt idx="68">
                  <c:v>-0.95046614336665569</c:v>
                </c:pt>
                <c:pt idx="69">
                  <c:v>-0.94560360416914413</c:v>
                </c:pt>
                <c:pt idx="70">
                  <c:v>-0.94059150781073364</c:v>
                </c:pt>
                <c:pt idx="71">
                  <c:v>-0.93543865465435494</c:v>
                </c:pt>
                <c:pt idx="72">
                  <c:v>-0.93015350475767311</c:v>
                </c:pt>
                <c:pt idx="73">
                  <c:v>-0.92474418951589821</c:v>
                </c:pt>
                <c:pt idx="74">
                  <c:v>-0.9192185229327039</c:v>
                </c:pt>
                <c:pt idx="75">
                  <c:v>-0.91358401253052746</c:v>
                </c:pt>
                <c:pt idx="76">
                  <c:v>-0.90784786991121225</c:v>
                </c:pt>
                <c:pt idx="77">
                  <c:v>-0.90201702097762149</c:v>
                </c:pt>
                <c:pt idx="78">
                  <c:v>-0.8960981158265533</c:v>
                </c:pt>
                <c:pt idx="79">
                  <c:v>-0.89009753832297545</c:v>
                </c:pt>
                <c:pt idx="80">
                  <c:v>-0.88402141536531542</c:v>
                </c:pt>
                <c:pt idx="81">
                  <c:v>-0.87787562585125212</c:v>
                </c:pt>
                <c:pt idx="82">
                  <c:v>-0.8716658093531755</c:v>
                </c:pt>
                <c:pt idx="83">
                  <c:v>-0.86539737451222298</c:v>
                </c:pt>
                <c:pt idx="84">
                  <c:v>-0.85907550715952785</c:v>
                </c:pt>
                <c:pt idx="85">
                  <c:v>-0.85270517817306857</c:v>
                </c:pt>
                <c:pt idx="86">
                  <c:v>-0.84629115107826225</c:v>
                </c:pt>
                <c:pt idx="87">
                  <c:v>-0.83983798940019905</c:v>
                </c:pt>
                <c:pt idx="88">
                  <c:v>-0.83335006377519172</c:v>
                </c:pt>
                <c:pt idx="89">
                  <c:v>-0.826831558829077</c:v>
                </c:pt>
                <c:pt idx="90">
                  <c:v>-0.82028647982949632</c:v>
                </c:pt>
                <c:pt idx="91">
                  <c:v>-0.8137186591191623</c:v>
                </c:pt>
                <c:pt idx="92">
                  <c:v>-0.80713176233691464</c:v>
                </c:pt>
                <c:pt idx="93">
                  <c:v>-0.8005292944331649</c:v>
                </c:pt>
                <c:pt idx="94">
                  <c:v>-0.79391460548613491</c:v>
                </c:pt>
                <c:pt idx="95">
                  <c:v>-0.78729089632510374</c:v>
                </c:pt>
                <c:pt idx="96">
                  <c:v>-0.78066122396669246</c:v>
                </c:pt>
                <c:pt idx="97">
                  <c:v>-0.77402850687003788</c:v>
                </c:pt>
                <c:pt idx="98">
                  <c:v>-0.76739553001652827</c:v>
                </c:pt>
                <c:pt idx="99">
                  <c:v>-0.76076494981961296</c:v>
                </c:pt>
                <c:pt idx="100">
                  <c:v>-0.75413929887002173</c:v>
                </c:pt>
                <c:pt idx="101">
                  <c:v>-0.74752099052157972</c:v>
                </c:pt>
                <c:pt idx="102">
                  <c:v>-0.74091232332264556</c:v>
                </c:pt>
                <c:pt idx="103">
                  <c:v>-0.7343154852980448</c:v>
                </c:pt>
                <c:pt idx="104">
                  <c:v>-0.72773255808623383</c:v>
                </c:pt>
                <c:pt idx="105">
                  <c:v>-0.72116552093627728</c:v>
                </c:pt>
                <c:pt idx="106">
                  <c:v>-0.7146162545690905</c:v>
                </c:pt>
                <c:pt idx="107">
                  <c:v>-0.70808654490726397</c:v>
                </c:pt>
                <c:pt idx="108">
                  <c:v>-0.70157808667765054</c:v>
                </c:pt>
                <c:pt idx="109">
                  <c:v>-0.6950924868907784</c:v>
                </c:pt>
                <c:pt idx="110">
                  <c:v>-0.68863126820102372</c:v>
                </c:pt>
                <c:pt idx="111">
                  <c:v>-0.68219587215135757</c:v>
                </c:pt>
                <c:pt idx="112">
                  <c:v>-0.67578766230637444</c:v>
                </c:pt>
                <c:pt idx="113">
                  <c:v>-0.66940792727718001</c:v>
                </c:pt>
                <c:pt idx="114">
                  <c:v>-0.6630578836416291</c:v>
                </c:pt>
                <c:pt idx="115">
                  <c:v>-0.65673867876327729</c:v>
                </c:pt>
                <c:pt idx="116">
                  <c:v>-0.65045139351232228</c:v>
                </c:pt>
                <c:pt idx="117">
                  <c:v>-0.64419704489170293</c:v>
                </c:pt>
                <c:pt idx="118">
                  <c:v>-0.63797658857142936</c:v>
                </c:pt>
                <c:pt idx="119">
                  <c:v>-0.63179092133412307</c:v>
                </c:pt>
                <c:pt idx="120">
                  <c:v>-0.62564088343465762</c:v>
                </c:pt>
                <c:pt idx="121">
                  <c:v>-0.6195272608766933</c:v>
                </c:pt>
                <c:pt idx="122">
                  <c:v>-0.61345078760882421</c:v>
                </c:pt>
                <c:pt idx="123">
                  <c:v>-0.6074121476429637</c:v>
                </c:pt>
                <c:pt idx="124">
                  <c:v>-0.60141197709751792</c:v>
                </c:pt>
                <c:pt idx="125">
                  <c:v>-0.59545086616781573</c:v>
                </c:pt>
                <c:pt idx="126">
                  <c:v>-0.58952936102618858</c:v>
                </c:pt>
                <c:pt idx="127">
                  <c:v>-0.58364796565402</c:v>
                </c:pt>
                <c:pt idx="128">
                  <c:v>-0.57780714360800778</c:v>
                </c:pt>
                <c:pt idx="129">
                  <c:v>-0.5720073197228227</c:v>
                </c:pt>
                <c:pt idx="130">
                  <c:v>-0.56624888175226429</c:v>
                </c:pt>
                <c:pt idx="131">
                  <c:v>-0.56053218195096466</c:v>
                </c:pt>
                <c:pt idx="132">
                  <c:v>-0.55485753859861542</c:v>
                </c:pt>
                <c:pt idx="133">
                  <c:v>-0.5492252374686365</c:v>
                </c:pt>
                <c:pt idx="134">
                  <c:v>-0.54363553324314373</c:v>
                </c:pt>
                <c:pt idx="135">
                  <c:v>-0.53808865087601854</c:v>
                </c:pt>
                <c:pt idx="136">
                  <c:v>-0.5325847869058129</c:v>
                </c:pt>
                <c:pt idx="137">
                  <c:v>-0.52712411072019016</c:v>
                </c:pt>
                <c:pt idx="138">
                  <c:v>-0.52170676577352382</c:v>
                </c:pt>
                <c:pt idx="139">
                  <c:v>-0.5163328707592465</c:v>
                </c:pt>
                <c:pt idx="140">
                  <c:v>-0.51100252073847685</c:v>
                </c:pt>
                <c:pt idx="141">
                  <c:v>-0.50571578822640995</c:v>
                </c:pt>
                <c:pt idx="142">
                  <c:v>-0.50047272423790878</c:v>
                </c:pt>
                <c:pt idx="143">
                  <c:v>-0.49527335929368815</c:v>
                </c:pt>
                <c:pt idx="144">
                  <c:v>-0.49011770438843644</c:v>
                </c:pt>
                <c:pt idx="145">
                  <c:v>-0.4850057519221822</c:v>
                </c:pt>
                <c:pt idx="146">
                  <c:v>-0.47993747659616598</c:v>
                </c:pt>
                <c:pt idx="147">
                  <c:v>-0.47491283627443837</c:v>
                </c:pt>
                <c:pt idx="148">
                  <c:v>-0.46993177281237059</c:v>
                </c:pt>
                <c:pt idx="149">
                  <c:v>-0.46499421285321846</c:v>
                </c:pt>
                <c:pt idx="150">
                  <c:v>-0.46010006859385</c:v>
                </c:pt>
                <c:pt idx="151">
                  <c:v>-0.45524923852070814</c:v>
                </c:pt>
                <c:pt idx="152">
                  <c:v>-0.45044160811704603</c:v>
                </c:pt>
                <c:pt idx="153">
                  <c:v>-0.44567705054243845</c:v>
                </c:pt>
                <c:pt idx="154">
                  <c:v>-0.44095542728554105</c:v>
                </c:pt>
                <c:pt idx="155">
                  <c:v>-0.43627658879103831</c:v>
                </c:pt>
                <c:pt idx="156">
                  <c:v>-0.43164037506168607</c:v>
                </c:pt>
                <c:pt idx="157">
                  <c:v>-0.42704661623633228</c:v>
                </c:pt>
                <c:pt idx="158">
                  <c:v>-0.42249513314476367</c:v>
                </c:pt>
                <c:pt idx="159">
                  <c:v>-0.41798573784020243</c:v>
                </c:pt>
                <c:pt idx="160">
                  <c:v>-0.41351823411024857</c:v>
                </c:pt>
                <c:pt idx="161">
                  <c:v>-0.40909241796703788</c:v>
                </c:pt>
                <c:pt idx="162">
                  <c:v>-0.4047080781173597</c:v>
                </c:pt>
                <c:pt idx="163">
                  <c:v>-0.40036499641345336</c:v>
                </c:pt>
                <c:pt idx="164">
                  <c:v>-0.39606294828518152</c:v>
                </c:pt>
                <c:pt idx="165">
                  <c:v>-0.39180170315425034</c:v>
                </c:pt>
                <c:pt idx="166">
                  <c:v>-0.38758102483112977</c:v>
                </c:pt>
                <c:pt idx="167">
                  <c:v>-0.38340067189530053</c:v>
                </c:pt>
                <c:pt idx="168">
                  <c:v>-0.37926039805943706</c:v>
                </c:pt>
                <c:pt idx="169">
                  <c:v>-0.37515995251811401</c:v>
                </c:pt>
                <c:pt idx="170">
                  <c:v>-0.37109908028160293</c:v>
                </c:pt>
                <c:pt idx="171">
                  <c:v>-0.36707752249530895</c:v>
                </c:pt>
                <c:pt idx="172">
                  <c:v>-0.36309501674537803</c:v>
                </c:pt>
                <c:pt idx="173">
                  <c:v>-0.359151297350986</c:v>
                </c:pt>
                <c:pt idx="174">
                  <c:v>-0.35524609564380555</c:v>
                </c:pt>
                <c:pt idx="175">
                  <c:v>-0.35137914023512884</c:v>
                </c:pt>
                <c:pt idx="176">
                  <c:v>-0.3475501572711085</c:v>
                </c:pt>
                <c:pt idx="177">
                  <c:v>-0.34375887067656213</c:v>
                </c:pt>
                <c:pt idx="178">
                  <c:v>-0.34000500238777304</c:v>
                </c:pt>
                <c:pt idx="179">
                  <c:v>-0.33628827257470217</c:v>
                </c:pt>
                <c:pt idx="180">
                  <c:v>-0.3326083998530136</c:v>
                </c:pt>
                <c:pt idx="181">
                  <c:v>-0.32896510148630231</c:v>
                </c:pt>
                <c:pt idx="182">
                  <c:v>-0.32535809357889911</c:v>
                </c:pt>
                <c:pt idx="183">
                  <c:v>-0.32178709125961369</c:v>
                </c:pt>
                <c:pt idx="184">
                  <c:v>-0.31825180885676602</c:v>
                </c:pt>
                <c:pt idx="185">
                  <c:v>-0.31475196006484335</c:v>
                </c:pt>
                <c:pt idx="186">
                  <c:v>-0.3112872581031077</c:v>
                </c:pt>
                <c:pt idx="187">
                  <c:v>-0.30785741586646836</c:v>
                </c:pt>
                <c:pt idx="188">
                  <c:v>-0.30446214606892286</c:v>
                </c:pt>
                <c:pt idx="189">
                  <c:v>-0.30110116137985748</c:v>
                </c:pt>
                <c:pt idx="190">
                  <c:v>-0.29777417455349209</c:v>
                </c:pt>
                <c:pt idx="191">
                  <c:v>-0.29448089855173853</c:v>
                </c:pt>
                <c:pt idx="192">
                  <c:v>-0.29122104666073739</c:v>
                </c:pt>
                <c:pt idx="193">
                  <c:v>-0.28799433260132506</c:v>
                </c:pt>
                <c:pt idx="194">
                  <c:v>-0.28480047063367681</c:v>
                </c:pt>
                <c:pt idx="195">
                  <c:v>-0.28163917565635938</c:v>
                </c:pt>
                <c:pt idx="196">
                  <c:v>-0.27851016330002237</c:v>
                </c:pt>
                <c:pt idx="197">
                  <c:v>-0.27541315001594535</c:v>
                </c:pt>
                <c:pt idx="198">
                  <c:v>-0.27234785315965376</c:v>
                </c:pt>
                <c:pt idx="199">
                  <c:v>-0.26931399106980558</c:v>
                </c:pt>
                <c:pt idx="200">
                  <c:v>-0.26631128314254471</c:v>
                </c:pt>
                <c:pt idx="201">
                  <c:v>-0.26333944990151165</c:v>
                </c:pt>
                <c:pt idx="202">
                  <c:v>-0.26039821306369182</c:v>
                </c:pt>
                <c:pt idx="203">
                  <c:v>-0.25748729560127737</c:v>
                </c:pt>
                <c:pt idx="204">
                  <c:v>-0.25460642179971243</c:v>
                </c:pt>
                <c:pt idx="205">
                  <c:v>-0.25175531731208256</c:v>
                </c:pt>
                <c:pt idx="206">
                  <c:v>-0.2489337092100074</c:v>
                </c:pt>
                <c:pt idx="207">
                  <c:v>-0.24614132603118538</c:v>
                </c:pt>
                <c:pt idx="208">
                  <c:v>-0.24337789782373703</c:v>
                </c:pt>
                <c:pt idx="209">
                  <c:v>-0.24064315618748683</c:v>
                </c:pt>
                <c:pt idx="210">
                  <c:v>-0.2379368343123171</c:v>
                </c:pt>
                <c:pt idx="211">
                  <c:v>-0.23525866701372444</c:v>
                </c:pt>
                <c:pt idx="212">
                  <c:v>-0.2326083907657035</c:v>
                </c:pt>
                <c:pt idx="213">
                  <c:v>-0.22998574373107727</c:v>
                </c:pt>
                <c:pt idx="214">
                  <c:v>-0.22739046578938962</c:v>
                </c:pt>
                <c:pt idx="215">
                  <c:v>-0.22482229856247182</c:v>
                </c:pt>
                <c:pt idx="216">
                  <c:v>-0.22228098543778826</c:v>
                </c:pt>
                <c:pt idx="217">
                  <c:v>-0.21976627158966539</c:v>
                </c:pt>
                <c:pt idx="218">
                  <c:v>-0.2172779039985018</c:v>
                </c:pt>
                <c:pt idx="219">
                  <c:v>-0.21481563146805457</c:v>
                </c:pt>
                <c:pt idx="220">
                  <c:v>-0.21237920464089266</c:v>
                </c:pt>
                <c:pt idx="221">
                  <c:v>-0.20996837601210558</c:v>
                </c:pt>
                <c:pt idx="222">
                  <c:v>-0.20758289994135068</c:v>
                </c:pt>
                <c:pt idx="223">
                  <c:v>-0.20522253266332094</c:v>
                </c:pt>
                <c:pt idx="224">
                  <c:v>-0.20288703229670918</c:v>
                </c:pt>
                <c:pt idx="225">
                  <c:v>-0.20057615885174526</c:v>
                </c:pt>
                <c:pt idx="226">
                  <c:v>-0.19828967423637658</c:v>
                </c:pt>
                <c:pt idx="227">
                  <c:v>-0.19602734226116023</c:v>
                </c:pt>
                <c:pt idx="228">
                  <c:v>-0.19378892864293398</c:v>
                </c:pt>
                <c:pt idx="229">
                  <c:v>-0.19157420100732814</c:v>
                </c:pt>
                <c:pt idx="230">
                  <c:v>-0.18938292889017996</c:v>
                </c:pt>
                <c:pt idx="231">
                  <c:v>-0.1872148837379074</c:v>
                </c:pt>
                <c:pt idx="232">
                  <c:v>-0.18506983890689965</c:v>
                </c:pt>
                <c:pt idx="233">
                  <c:v>-0.18294756966197631</c:v>
                </c:pt>
                <c:pt idx="234">
                  <c:v>-0.18084785317396815</c:v>
                </c:pt>
                <c:pt idx="235">
                  <c:v>-0.17877046851646652</c:v>
                </c:pt>
                <c:pt idx="236">
                  <c:v>-0.17671519666179039</c:v>
                </c:pt>
                <c:pt idx="237">
                  <c:v>-0.17468182047621469</c:v>
                </c:pt>
                <c:pt idx="238">
                  <c:v>-0.17267012471450399</c:v>
                </c:pt>
                <c:pt idx="239">
                  <c:v>-0.17067989601379183</c:v>
                </c:pt>
                <c:pt idx="240">
                  <c:v>-0.16871092288684644</c:v>
                </c:pt>
                <c:pt idx="241">
                  <c:v>-0.16676299571475933</c:v>
                </c:pt>
                <c:pt idx="242">
                  <c:v>-0.16483590673909393</c:v>
                </c:pt>
                <c:pt idx="243">
                  <c:v>-0.16292945005352819</c:v>
                </c:pt>
                <c:pt idx="244">
                  <c:v>-0.16104342159502455</c:v>
                </c:pt>
                <c:pt idx="245">
                  <c:v>-0.15917761913455836</c:v>
                </c:pt>
                <c:pt idx="246">
                  <c:v>-0.15733184226743568</c:v>
                </c:pt>
                <c:pt idx="247">
                  <c:v>-0.15550589240322846</c:v>
                </c:pt>
                <c:pt idx="248">
                  <c:v>-0.15369957275535487</c:v>
                </c:pt>
                <c:pt idx="249">
                  <c:v>-0.15191268833033106</c:v>
                </c:pt>
                <c:pt idx="250">
                  <c:v>-0.15014504591671948</c:v>
                </c:pt>
                <c:pt idx="251">
                  <c:v>-0.14839645407379723</c:v>
                </c:pt>
                <c:pt idx="252">
                  <c:v>-0.14666672311996717</c:v>
                </c:pt>
                <c:pt idx="253">
                  <c:v>-0.14495566512093452</c:v>
                </c:pt>
                <c:pt idx="254">
                  <c:v>-0.14326309387766736</c:v>
                </c:pt>
                <c:pt idx="255">
                  <c:v>-0.14158882491416316</c:v>
                </c:pt>
                <c:pt idx="256">
                  <c:v>-0.13993267546503804</c:v>
                </c:pt>
                <c:pt idx="257">
                  <c:v>-0.13829446446295823</c:v>
                </c:pt>
                <c:pt idx="258">
                  <c:v>-0.13667401252592828</c:v>
                </c:pt>
                <c:pt idx="259">
                  <c:v>-0.13507114194445441</c:v>
                </c:pt>
                <c:pt idx="260">
                  <c:v>-0.13348567666860076</c:v>
                </c:pt>
                <c:pt idx="261">
                  <c:v>-0.13191744229493799</c:v>
                </c:pt>
                <c:pt idx="262">
                  <c:v>-0.13036626605342563</c:v>
                </c:pt>
                <c:pt idx="263">
                  <c:v>-0.12883197679421238</c:v>
                </c:pt>
                <c:pt idx="264">
                  <c:v>-0.1273144049743879</c:v>
                </c:pt>
                <c:pt idx="265">
                  <c:v>-0.12581338264467809</c:v>
                </c:pt>
                <c:pt idx="266">
                  <c:v>-0.12432874343612002</c:v>
                </c:pt>
                <c:pt idx="267">
                  <c:v>-0.12286032254670186</c:v>
                </c:pt>
                <c:pt idx="268">
                  <c:v>-0.12140795672799613</c:v>
                </c:pt>
                <c:pt idx="269">
                  <c:v>-0.11997148427177828</c:v>
                </c:pt>
                <c:pt idx="270">
                  <c:v>-0.11855074499666171</c:v>
                </c:pt>
                <c:pt idx="271">
                  <c:v>-0.11714558023473495</c:v>
                </c:pt>
                <c:pt idx="272">
                  <c:v>-0.11575583281822593</c:v>
                </c:pt>
                <c:pt idx="273">
                  <c:v>-0.11438134706618355</c:v>
                </c:pt>
                <c:pt idx="274">
                  <c:v>-0.11302196877120591</c:v>
                </c:pt>
                <c:pt idx="275">
                  <c:v>-0.1116775451861991</c:v>
                </c:pt>
                <c:pt idx="276">
                  <c:v>-0.11034792501118952</c:v>
                </c:pt>
                <c:pt idx="277">
                  <c:v>-0.10903295838017858</c:v>
                </c:pt>
                <c:pt idx="278">
                  <c:v>-0.10773249684806763</c:v>
                </c:pt>
                <c:pt idx="279">
                  <c:v>-0.10644639337763424</c:v>
                </c:pt>
                <c:pt idx="280">
                  <c:v>-0.1051745023265841</c:v>
                </c:pt>
                <c:pt idx="281">
                  <c:v>-0.10391667943466264</c:v>
                </c:pt>
                <c:pt idx="282">
                  <c:v>-0.10267278181085474</c:v>
                </c:pt>
                <c:pt idx="283">
                  <c:v>-0.10144266792065623</c:v>
                </c:pt>
                <c:pt idx="284">
                  <c:v>-0.10022619757342487</c:v>
                </c:pt>
                <c:pt idx="285">
                  <c:v>-9.9023231909823317E-2</c:v>
                </c:pt>
                <c:pt idx="286">
                  <c:v>-9.7833633389342617E-2</c:v>
                </c:pt>
                <c:pt idx="287">
                  <c:v>-9.6657265777926465E-2</c:v>
                </c:pt>
                <c:pt idx="288">
                  <c:v>-9.5493994135676066E-2</c:v>
                </c:pt>
                <c:pt idx="289">
                  <c:v>-9.4343684804659947E-2</c:v>
                </c:pt>
                <c:pt idx="290">
                  <c:v>-9.3206205396813971E-2</c:v>
                </c:pt>
                <c:pt idx="291">
                  <c:v>-9.2081424781948487E-2</c:v>
                </c:pt>
                <c:pt idx="292">
                  <c:v>-9.0969213075845767E-2</c:v>
                </c:pt>
                <c:pt idx="293">
                  <c:v>-8.9869441628467037E-2</c:v>
                </c:pt>
                <c:pt idx="294">
                  <c:v>-8.8781983012256968E-2</c:v>
                </c:pt>
                <c:pt idx="295">
                  <c:v>-8.7706711010559699E-2</c:v>
                </c:pt>
                <c:pt idx="296">
                  <c:v>-8.6643500606130311E-2</c:v>
                </c:pt>
                <c:pt idx="297">
                  <c:v>-8.5592227969759363E-2</c:v>
                </c:pt>
                <c:pt idx="298">
                  <c:v>-8.4552770448998643E-2</c:v>
                </c:pt>
                <c:pt idx="299">
                  <c:v>-8.352500655700093E-2</c:v>
                </c:pt>
                <c:pt idx="300">
                  <c:v>-8.2508815961457566E-2</c:v>
                </c:pt>
                <c:pt idx="301">
                  <c:v>-8.1504079473651181E-2</c:v>
                </c:pt>
                <c:pt idx="302">
                  <c:v>-8.0510679037610167E-2</c:v>
                </c:pt>
                <c:pt idx="303">
                  <c:v>-7.9528497719379004E-2</c:v>
                </c:pt>
                <c:pt idx="304">
                  <c:v>-7.8557419696386077E-2</c:v>
                </c:pt>
                <c:pt idx="305">
                  <c:v>-7.7597330246926888E-2</c:v>
                </c:pt>
                <c:pt idx="306">
                  <c:v>-7.6648115739749098E-2</c:v>
                </c:pt>
                <c:pt idx="307">
                  <c:v>-7.5709663623751935E-2</c:v>
                </c:pt>
                <c:pt idx="308">
                  <c:v>-7.4781862417782993E-2</c:v>
                </c:pt>
                <c:pt idx="309">
                  <c:v>-7.3864601700547983E-2</c:v>
                </c:pt>
                <c:pt idx="310">
                  <c:v>-7.2957772100624013E-2</c:v>
                </c:pt>
                <c:pt idx="311">
                  <c:v>-7.2061265286577914E-2</c:v>
                </c:pt>
                <c:pt idx="312">
                  <c:v>-7.1174973957189566E-2</c:v>
                </c:pt>
                <c:pt idx="313">
                  <c:v>-7.029879183177877E-2</c:v>
                </c:pt>
                <c:pt idx="314">
                  <c:v>-6.9432613640635632E-2</c:v>
                </c:pt>
                <c:pt idx="315">
                  <c:v>-6.8576335115553305E-2</c:v>
                </c:pt>
                <c:pt idx="316">
                  <c:v>-6.7729852980462066E-2</c:v>
                </c:pt>
                <c:pt idx="317">
                  <c:v>-6.6893064942164737E-2</c:v>
                </c:pt>
                <c:pt idx="318">
                  <c:v>-6.6065869681171466E-2</c:v>
                </c:pt>
                <c:pt idx="319">
                  <c:v>-6.5248166842634112E-2</c:v>
                </c:pt>
                <c:pt idx="320">
                  <c:v>-6.4439857027378047E-2</c:v>
                </c:pt>
                <c:pt idx="321">
                  <c:v>-6.3640841783031948E-2</c:v>
                </c:pt>
                <c:pt idx="322">
                  <c:v>-6.2851023595252839E-2</c:v>
                </c:pt>
                <c:pt idx="323">
                  <c:v>-6.2070305879047265E-2</c:v>
                </c:pt>
                <c:pt idx="324">
                  <c:v>-6.1298592970185591E-2</c:v>
                </c:pt>
                <c:pt idx="325">
                  <c:v>-6.0535790116710418E-2</c:v>
                </c:pt>
                <c:pt idx="326">
                  <c:v>-5.9781803470536257E-2</c:v>
                </c:pt>
                <c:pt idx="327">
                  <c:v>-5.9036540079140762E-2</c:v>
                </c:pt>
                <c:pt idx="328">
                  <c:v>-5.8299907877345541E-2</c:v>
                </c:pt>
                <c:pt idx="329">
                  <c:v>-5.7571815679186129E-2</c:v>
                </c:pt>
                <c:pt idx="330">
                  <c:v>-5.6852173169869388E-2</c:v>
                </c:pt>
                <c:pt idx="331">
                  <c:v>-5.6140890897817979E-2</c:v>
                </c:pt>
                <c:pt idx="332">
                  <c:v>-5.5437880266799952E-2</c:v>
                </c:pt>
                <c:pt idx="333">
                  <c:v>-5.4743053528143425E-2</c:v>
                </c:pt>
                <c:pt idx="334">
                  <c:v>-5.405632377303389E-2</c:v>
                </c:pt>
                <c:pt idx="335">
                  <c:v>-5.3377604924894587E-2</c:v>
                </c:pt>
                <c:pt idx="336">
                  <c:v>-5.2706811731847374E-2</c:v>
                </c:pt>
                <c:pt idx="337">
                  <c:v>-5.2043859759254303E-2</c:v>
                </c:pt>
                <c:pt idx="338">
                  <c:v>-5.1388665382337585E-2</c:v>
                </c:pt>
                <c:pt idx="339">
                  <c:v>-5.074114577887797E-2</c:v>
                </c:pt>
                <c:pt idx="340">
                  <c:v>-5.0101218921989772E-2</c:v>
                </c:pt>
                <c:pt idx="341">
                  <c:v>-4.9468803572971412E-2</c:v>
                </c:pt>
                <c:pt idx="342">
                  <c:v>-4.8843819274231107E-2</c:v>
                </c:pt>
                <c:pt idx="343">
                  <c:v>-4.8226186342285676E-2</c:v>
                </c:pt>
                <c:pt idx="344">
                  <c:v>-4.7615825860832357E-2</c:v>
                </c:pt>
                <c:pt idx="345">
                  <c:v>-4.7012659673891739E-2</c:v>
                </c:pt>
                <c:pt idx="346">
                  <c:v>-4.6416610379021506E-2</c:v>
                </c:pt>
                <c:pt idx="347">
                  <c:v>-4.5827601320599348E-2</c:v>
                </c:pt>
                <c:pt idx="348">
                  <c:v>-4.5245556583174619E-2</c:v>
                </c:pt>
                <c:pt idx="349">
                  <c:v>-4.467040098488706E-2</c:v>
                </c:pt>
                <c:pt idx="350">
                  <c:v>-4.4102060070952319E-2</c:v>
                </c:pt>
                <c:pt idx="351">
                  <c:v>-4.3540460107212645E-2</c:v>
                </c:pt>
                <c:pt idx="352">
                  <c:v>-4.2985528073752277E-2</c:v>
                </c:pt>
                <c:pt idx="353">
                  <c:v>-4.2437191658576158E-2</c:v>
                </c:pt>
                <c:pt idx="354">
                  <c:v>-4.1895379251351526E-2</c:v>
                </c:pt>
                <c:pt idx="355">
                  <c:v>-4.1360019937210744E-2</c:v>
                </c:pt>
                <c:pt idx="356">
                  <c:v>-4.0831043490615358E-2</c:v>
                </c:pt>
                <c:pt idx="357">
                  <c:v>-4.0308380369279459E-2</c:v>
                </c:pt>
                <c:pt idx="358">
                  <c:v>-3.9791961708152482E-2</c:v>
                </c:pt>
                <c:pt idx="359">
                  <c:v>-3.9281719313459668E-2</c:v>
                </c:pt>
                <c:pt idx="360">
                  <c:v>-3.8777585656799972E-2</c:v>
                </c:pt>
                <c:pt idx="361">
                  <c:v>-3.8279493869300116E-2</c:v>
                </c:pt>
                <c:pt idx="362">
                  <c:v>-3.7787377735824419E-2</c:v>
                </c:pt>
                <c:pt idx="363">
                  <c:v>-3.7301171689238966E-2</c:v>
                </c:pt>
                <c:pt idx="364">
                  <c:v>-3.6820810804729882E-2</c:v>
                </c:pt>
                <c:pt idx="365">
                  <c:v>-3.6346230794174691E-2</c:v>
                </c:pt>
                <c:pt idx="366">
                  <c:v>-3.587736800056579E-2</c:v>
                </c:pt>
                <c:pt idx="367">
                  <c:v>-3.5414159392485663E-2</c:v>
                </c:pt>
                <c:pt idx="368">
                  <c:v>-3.495654255863264E-2</c:v>
                </c:pt>
                <c:pt idx="369">
                  <c:v>-3.4504455702396963E-2</c:v>
                </c:pt>
                <c:pt idx="370">
                  <c:v>-3.4057837636485858E-2</c:v>
                </c:pt>
                <c:pt idx="371">
                  <c:v>-3.3616627777597489E-2</c:v>
                </c:pt>
                <c:pt idx="372">
                  <c:v>-3.3180766141142522E-2</c:v>
                </c:pt>
                <c:pt idx="373">
                  <c:v>-3.27501933360132E-2</c:v>
                </c:pt>
                <c:pt idx="374">
                  <c:v>-3.2324850559398613E-2</c:v>
                </c:pt>
                <c:pt idx="375">
                  <c:v>-3.1904679591646237E-2</c:v>
                </c:pt>
                <c:pt idx="376">
                  <c:v>-3.1489622791168251E-2</c:v>
                </c:pt>
                <c:pt idx="377">
                  <c:v>-3.1079623089392952E-2</c:v>
                </c:pt>
                <c:pt idx="378">
                  <c:v>-3.0674623985759642E-2</c:v>
                </c:pt>
                <c:pt idx="379">
                  <c:v>-3.027456954275734E-2</c:v>
                </c:pt>
                <c:pt idx="380">
                  <c:v>-2.9879404381005913E-2</c:v>
                </c:pt>
                <c:pt idx="381">
                  <c:v>-2.948907367437965E-2</c:v>
                </c:pt>
                <c:pt idx="382">
                  <c:v>-2.9103523145172259E-2</c:v>
                </c:pt>
                <c:pt idx="383">
                  <c:v>-2.8722699059303164E-2</c:v>
                </c:pt>
                <c:pt idx="384">
                  <c:v>-2.8346548221564027E-2</c:v>
                </c:pt>
                <c:pt idx="385">
                  <c:v>-2.7975017970905548E-2</c:v>
                </c:pt>
                <c:pt idx="386">
                  <c:v>-2.7608056175763489E-2</c:v>
                </c:pt>
                <c:pt idx="387">
                  <c:v>-2.7245611229423847E-2</c:v>
                </c:pt>
                <c:pt idx="388">
                  <c:v>-2.6887632045426282E-2</c:v>
                </c:pt>
                <c:pt idx="389">
                  <c:v>-2.6534068053005646E-2</c:v>
                </c:pt>
                <c:pt idx="390">
                  <c:v>-2.6184869192571018E-2</c:v>
                </c:pt>
                <c:pt idx="391">
                  <c:v>-2.5839985911221539E-2</c:v>
                </c:pt>
                <c:pt idx="392">
                  <c:v>-2.5499369158299139E-2</c:v>
                </c:pt>
                <c:pt idx="393">
                  <c:v>-2.5162970380977003E-2</c:v>
                </c:pt>
                <c:pt idx="394">
                  <c:v>-2.4830741519884056E-2</c:v>
                </c:pt>
                <c:pt idx="395">
                  <c:v>-2.4502635004764409E-2</c:v>
                </c:pt>
                <c:pt idx="396">
                  <c:v>-2.4178603750171879E-2</c:v>
                </c:pt>
                <c:pt idx="397">
                  <c:v>-2.3858601151198679E-2</c:v>
                </c:pt>
                <c:pt idx="398">
                  <c:v>-2.3542581079238404E-2</c:v>
                </c:pt>
                <c:pt idx="399">
                  <c:v>-2.3230497877782384E-2</c:v>
                </c:pt>
                <c:pt idx="400">
                  <c:v>-2.2922306358249517E-2</c:v>
                </c:pt>
                <c:pt idx="401">
                  <c:v>-2.2617961795848799E-2</c:v>
                </c:pt>
                <c:pt idx="402">
                  <c:v>-2.2317419925474528E-2</c:v>
                </c:pt>
                <c:pt idx="403">
                  <c:v>-2.2020636937633516E-2</c:v>
                </c:pt>
                <c:pt idx="404">
                  <c:v>-2.1727569474404282E-2</c:v>
                </c:pt>
                <c:pt idx="405">
                  <c:v>-2.1438174625427565E-2</c:v>
                </c:pt>
                <c:pt idx="406">
                  <c:v>-2.1152409923928119E-2</c:v>
                </c:pt>
                <c:pt idx="407">
                  <c:v>-2.0870233342767202E-2</c:v>
                </c:pt>
                <c:pt idx="408">
                  <c:v>-2.0591603290525694E-2</c:v>
                </c:pt>
                <c:pt idx="409">
                  <c:v>-2.0316478607617306E-2</c:v>
                </c:pt>
                <c:pt idx="410">
                  <c:v>-2.0044818562431808E-2</c:v>
                </c:pt>
                <c:pt idx="411">
                  <c:v>-1.9776582847507686E-2</c:v>
                </c:pt>
                <c:pt idx="412">
                  <c:v>-1.9511731575734319E-2</c:v>
                </c:pt>
                <c:pt idx="413">
                  <c:v>-1.9250225276583006E-2</c:v>
                </c:pt>
                <c:pt idx="414">
                  <c:v>-1.8992024892366833E-2</c:v>
                </c:pt>
                <c:pt idx="415">
                  <c:v>-1.8737091774529098E-2</c:v>
                </c:pt>
                <c:pt idx="416">
                  <c:v>-1.8485387679959775E-2</c:v>
                </c:pt>
                <c:pt idx="417">
                  <c:v>-1.8236874767340164E-2</c:v>
                </c:pt>
                <c:pt idx="418">
                  <c:v>-1.7991515593515063E-2</c:v>
                </c:pt>
                <c:pt idx="419">
                  <c:v>-1.7749273109892584E-2</c:v>
                </c:pt>
                <c:pt idx="420">
                  <c:v>-1.751011065887104E-2</c:v>
                </c:pt>
                <c:pt idx="421">
                  <c:v>-1.7273991970292998E-2</c:v>
                </c:pt>
                <c:pt idx="422">
                  <c:v>-1.7040881157925913E-2</c:v>
                </c:pt>
                <c:pt idx="423">
                  <c:v>-1.6810742715969496E-2</c:v>
                </c:pt>
                <c:pt idx="424">
                  <c:v>-1.6583541515589238E-2</c:v>
                </c:pt>
                <c:pt idx="425">
                  <c:v>-1.6359242801476187E-2</c:v>
                </c:pt>
                <c:pt idx="426">
                  <c:v>-1.6137812188432465E-2</c:v>
                </c:pt>
                <c:pt idx="427">
                  <c:v>-1.5919215657982665E-2</c:v>
                </c:pt>
                <c:pt idx="428">
                  <c:v>-1.5703419555010537E-2</c:v>
                </c:pt>
                <c:pt idx="429">
                  <c:v>-1.5490390584421154E-2</c:v>
                </c:pt>
                <c:pt idx="430">
                  <c:v>-1.5280095807827996E-2</c:v>
                </c:pt>
                <c:pt idx="431">
                  <c:v>-1.5072502640265129E-2</c:v>
                </c:pt>
                <c:pt idx="432">
                  <c:v>-1.4867578846923912E-2</c:v>
                </c:pt>
                <c:pt idx="433">
                  <c:v>-1.4665292539914436E-2</c:v>
                </c:pt>
                <c:pt idx="434">
                  <c:v>-1.4465612175051141E-2</c:v>
                </c:pt>
                <c:pt idx="435">
                  <c:v>-1.4268506548662789E-2</c:v>
                </c:pt>
                <c:pt idx="436">
                  <c:v>-1.4073944794426299E-2</c:v>
                </c:pt>
                <c:pt idx="437">
                  <c:v>-1.3881896380224556E-2</c:v>
                </c:pt>
                <c:pt idx="438">
                  <c:v>-1.3692331105027798E-2</c:v>
                </c:pt>
                <c:pt idx="439">
                  <c:v>-1.3505219095798569E-2</c:v>
                </c:pt>
                <c:pt idx="440">
                  <c:v>-1.3320530804420062E-2</c:v>
                </c:pt>
                <c:pt idx="441">
                  <c:v>-1.3138237004647555E-2</c:v>
                </c:pt>
                <c:pt idx="442">
                  <c:v>-1.2958308789083033E-2</c:v>
                </c:pt>
                <c:pt idx="443">
                  <c:v>-1.2780717566172557E-2</c:v>
                </c:pt>
                <c:pt idx="444">
                  <c:v>-1.260543505722652E-2</c:v>
                </c:pt>
                <c:pt idx="445">
                  <c:v>-1.243243329346237E-2</c:v>
                </c:pt>
                <c:pt idx="446">
                  <c:v>-1.2261684613069909E-2</c:v>
                </c:pt>
                <c:pt idx="447">
                  <c:v>-1.2093161658298782E-2</c:v>
                </c:pt>
                <c:pt idx="448">
                  <c:v>-1.1926837372568258E-2</c:v>
                </c:pt>
                <c:pt idx="449">
                  <c:v>-1.1762684997598931E-2</c:v>
                </c:pt>
                <c:pt idx="450">
                  <c:v>-1.160067807056642E-2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DEA-49CE-99A1-330502134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-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separation, a*</a:t>
                </a:r>
                <a:endParaRPr lang="ja-JP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At val="-1"/>
        <c:crossBetween val="midCat"/>
        <c:majorUnit val="1"/>
        <c:minorUnit val="0.5"/>
      </c:valAx>
      <c:valAx>
        <c:axId val="2068580831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Scaled binding energy, Eu*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2.3520536754097793E-2"/>
              <c:y val="0.2125229658792651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-1"/>
        <c:crossBetween val="midCat"/>
        <c:min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8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/>
              <a:t>Rose function (Eu) and</a:t>
            </a:r>
            <a:r>
              <a:rPr lang="en-US" baseline="0"/>
              <a:t> TB-SMA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0.11730953442140485"/>
          <c:y val="0.14831524731509377"/>
          <c:w val="0.83846849332512685"/>
          <c:h val="0.7609722928026102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fit_5NN_HCP!$H$18</c:f>
              <c:strCache>
                <c:ptCount val="1"/>
                <c:pt idx="0">
                  <c:v>Eu(r) [eV/atom]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fit_5NN_HCP!$G$19:$G$469</c:f>
              <c:numCache>
                <c:formatCode>General</c:formatCode>
                <c:ptCount val="451"/>
                <c:pt idx="0">
                  <c:v>2.0763386102852275</c:v>
                </c:pt>
                <c:pt idx="1">
                  <c:v>2.0846245576795233</c:v>
                </c:pt>
                <c:pt idx="2">
                  <c:v>2.0929105050738186</c:v>
                </c:pt>
                <c:pt idx="3">
                  <c:v>2.1011964524681139</c:v>
                </c:pt>
                <c:pt idx="4">
                  <c:v>2.1094823998624093</c:v>
                </c:pt>
                <c:pt idx="5">
                  <c:v>2.1177683472567046</c:v>
                </c:pt>
                <c:pt idx="6">
                  <c:v>2.1260542946510004</c:v>
                </c:pt>
                <c:pt idx="7">
                  <c:v>2.1343402420452957</c:v>
                </c:pt>
                <c:pt idx="8">
                  <c:v>2.142626189439591</c:v>
                </c:pt>
                <c:pt idx="9">
                  <c:v>2.1509121368338864</c:v>
                </c:pt>
                <c:pt idx="10">
                  <c:v>2.1591980842281817</c:v>
                </c:pt>
                <c:pt idx="11">
                  <c:v>2.1674840316224775</c:v>
                </c:pt>
                <c:pt idx="12">
                  <c:v>2.1757699790167728</c:v>
                </c:pt>
                <c:pt idx="13">
                  <c:v>2.1840559264110686</c:v>
                </c:pt>
                <c:pt idx="14">
                  <c:v>2.1923418738053639</c:v>
                </c:pt>
                <c:pt idx="15">
                  <c:v>2.2006278211996593</c:v>
                </c:pt>
                <c:pt idx="16">
                  <c:v>2.2089137685939546</c:v>
                </c:pt>
                <c:pt idx="17">
                  <c:v>2.2171997159882504</c:v>
                </c:pt>
                <c:pt idx="18">
                  <c:v>2.2254856633825457</c:v>
                </c:pt>
                <c:pt idx="19">
                  <c:v>2.2337716107768411</c:v>
                </c:pt>
                <c:pt idx="20">
                  <c:v>2.2420575581711364</c:v>
                </c:pt>
                <c:pt idx="21">
                  <c:v>2.2503435055654322</c:v>
                </c:pt>
                <c:pt idx="22">
                  <c:v>2.2586294529597275</c:v>
                </c:pt>
                <c:pt idx="23">
                  <c:v>2.2669154003540228</c:v>
                </c:pt>
                <c:pt idx="24">
                  <c:v>2.2752013477483186</c:v>
                </c:pt>
                <c:pt idx="25">
                  <c:v>2.2834872951426139</c:v>
                </c:pt>
                <c:pt idx="26">
                  <c:v>2.2917732425369093</c:v>
                </c:pt>
                <c:pt idx="27">
                  <c:v>2.3000591899312046</c:v>
                </c:pt>
                <c:pt idx="28">
                  <c:v>2.3083451373255</c:v>
                </c:pt>
                <c:pt idx="29">
                  <c:v>2.3166310847197962</c:v>
                </c:pt>
                <c:pt idx="30">
                  <c:v>2.3249170321140915</c:v>
                </c:pt>
                <c:pt idx="31">
                  <c:v>2.3332029795083868</c:v>
                </c:pt>
                <c:pt idx="32">
                  <c:v>2.3414889269026822</c:v>
                </c:pt>
                <c:pt idx="33">
                  <c:v>2.349774874296978</c:v>
                </c:pt>
                <c:pt idx="34">
                  <c:v>2.3580608216912733</c:v>
                </c:pt>
                <c:pt idx="35">
                  <c:v>2.3663467690855686</c:v>
                </c:pt>
                <c:pt idx="36">
                  <c:v>2.374632716479864</c:v>
                </c:pt>
                <c:pt idx="37">
                  <c:v>2.3829186638741593</c:v>
                </c:pt>
                <c:pt idx="38">
                  <c:v>2.3912046112684551</c:v>
                </c:pt>
                <c:pt idx="39">
                  <c:v>2.3994905586627504</c:v>
                </c:pt>
                <c:pt idx="40">
                  <c:v>2.4077765060570462</c:v>
                </c:pt>
                <c:pt idx="41">
                  <c:v>2.4160624534513415</c:v>
                </c:pt>
                <c:pt idx="42">
                  <c:v>2.4243484008456369</c:v>
                </c:pt>
                <c:pt idx="43">
                  <c:v>2.4326343482399322</c:v>
                </c:pt>
                <c:pt idx="44">
                  <c:v>2.4409202956342275</c:v>
                </c:pt>
                <c:pt idx="45">
                  <c:v>2.4492062430285233</c:v>
                </c:pt>
                <c:pt idx="46">
                  <c:v>2.4574921904228186</c:v>
                </c:pt>
                <c:pt idx="47">
                  <c:v>2.465778137817114</c:v>
                </c:pt>
                <c:pt idx="48">
                  <c:v>2.4740640852114093</c:v>
                </c:pt>
                <c:pt idx="49">
                  <c:v>2.4823500326057046</c:v>
                </c:pt>
                <c:pt idx="50">
                  <c:v>2.49063598</c:v>
                </c:pt>
                <c:pt idx="51">
                  <c:v>2.4989219273942953</c:v>
                </c:pt>
                <c:pt idx="52">
                  <c:v>2.5072078747885906</c:v>
                </c:pt>
                <c:pt idx="53">
                  <c:v>2.5154938221828864</c:v>
                </c:pt>
                <c:pt idx="54">
                  <c:v>2.5237797695771818</c:v>
                </c:pt>
                <c:pt idx="55">
                  <c:v>2.5320657169714771</c:v>
                </c:pt>
                <c:pt idx="56">
                  <c:v>2.5403516643657724</c:v>
                </c:pt>
                <c:pt idx="57">
                  <c:v>2.5486376117600678</c:v>
                </c:pt>
                <c:pt idx="58">
                  <c:v>2.5569235591543635</c:v>
                </c:pt>
                <c:pt idx="59">
                  <c:v>2.5652095065486589</c:v>
                </c:pt>
                <c:pt idx="60">
                  <c:v>2.5734954539429542</c:v>
                </c:pt>
                <c:pt idx="61">
                  <c:v>2.5817814013372495</c:v>
                </c:pt>
                <c:pt idx="62">
                  <c:v>2.5900673487315458</c:v>
                </c:pt>
                <c:pt idx="63">
                  <c:v>2.5983532961258411</c:v>
                </c:pt>
                <c:pt idx="64">
                  <c:v>2.6066392435201364</c:v>
                </c:pt>
                <c:pt idx="65">
                  <c:v>2.6149251909144318</c:v>
                </c:pt>
                <c:pt idx="66">
                  <c:v>2.6232111383087271</c:v>
                </c:pt>
                <c:pt idx="67">
                  <c:v>2.6314970857030229</c:v>
                </c:pt>
                <c:pt idx="68">
                  <c:v>2.6397830330973182</c:v>
                </c:pt>
                <c:pt idx="69">
                  <c:v>2.6480689804916135</c:v>
                </c:pt>
                <c:pt idx="70">
                  <c:v>2.6563549278859089</c:v>
                </c:pt>
                <c:pt idx="71">
                  <c:v>2.6646408752802042</c:v>
                </c:pt>
                <c:pt idx="72">
                  <c:v>2.6729268226745</c:v>
                </c:pt>
                <c:pt idx="73">
                  <c:v>2.6812127700687953</c:v>
                </c:pt>
                <c:pt idx="74">
                  <c:v>2.6894987174630907</c:v>
                </c:pt>
                <c:pt idx="75">
                  <c:v>2.697784664857386</c:v>
                </c:pt>
                <c:pt idx="76">
                  <c:v>2.7060706122516813</c:v>
                </c:pt>
                <c:pt idx="77">
                  <c:v>2.7143565596459771</c:v>
                </c:pt>
                <c:pt idx="78">
                  <c:v>2.7226425070402724</c:v>
                </c:pt>
                <c:pt idx="79">
                  <c:v>2.7309284544345678</c:v>
                </c:pt>
                <c:pt idx="80">
                  <c:v>2.7392144018288631</c:v>
                </c:pt>
                <c:pt idx="81">
                  <c:v>2.7475003492231584</c:v>
                </c:pt>
                <c:pt idx="82">
                  <c:v>2.7557862966174542</c:v>
                </c:pt>
                <c:pt idx="83">
                  <c:v>2.76407224401175</c:v>
                </c:pt>
                <c:pt idx="84">
                  <c:v>2.7723581914060453</c:v>
                </c:pt>
                <c:pt idx="85">
                  <c:v>2.7806441388003411</c:v>
                </c:pt>
                <c:pt idx="86">
                  <c:v>2.7889300861946364</c:v>
                </c:pt>
                <c:pt idx="87">
                  <c:v>2.7972160335889318</c:v>
                </c:pt>
                <c:pt idx="88">
                  <c:v>2.8055019809832271</c:v>
                </c:pt>
                <c:pt idx="89">
                  <c:v>2.8137879283775225</c:v>
                </c:pt>
                <c:pt idx="90">
                  <c:v>2.8220738757718182</c:v>
                </c:pt>
                <c:pt idx="91">
                  <c:v>2.8303598231661136</c:v>
                </c:pt>
                <c:pt idx="92">
                  <c:v>2.8386457705604089</c:v>
                </c:pt>
                <c:pt idx="93">
                  <c:v>2.8469317179547042</c:v>
                </c:pt>
                <c:pt idx="94">
                  <c:v>2.8552176653489996</c:v>
                </c:pt>
                <c:pt idx="95">
                  <c:v>2.8635036127432953</c:v>
                </c:pt>
                <c:pt idx="96">
                  <c:v>2.8717895601375907</c:v>
                </c:pt>
                <c:pt idx="97">
                  <c:v>2.880075507531886</c:v>
                </c:pt>
                <c:pt idx="98">
                  <c:v>2.8883614549261813</c:v>
                </c:pt>
                <c:pt idx="99">
                  <c:v>2.8966474023204767</c:v>
                </c:pt>
                <c:pt idx="100">
                  <c:v>2.9049333497147725</c:v>
                </c:pt>
                <c:pt idx="101">
                  <c:v>2.9132192971090678</c:v>
                </c:pt>
                <c:pt idx="102">
                  <c:v>2.9215052445033631</c:v>
                </c:pt>
                <c:pt idx="103">
                  <c:v>2.9297911918976585</c:v>
                </c:pt>
                <c:pt idx="104">
                  <c:v>2.9380771392919538</c:v>
                </c:pt>
                <c:pt idx="105">
                  <c:v>2.9463630866862496</c:v>
                </c:pt>
                <c:pt idx="106">
                  <c:v>2.9546490340805454</c:v>
                </c:pt>
                <c:pt idx="107">
                  <c:v>2.9629349814748402</c:v>
                </c:pt>
                <c:pt idx="108">
                  <c:v>2.9712209288691356</c:v>
                </c:pt>
                <c:pt idx="109">
                  <c:v>2.9795068762634318</c:v>
                </c:pt>
                <c:pt idx="110">
                  <c:v>2.9877928236577271</c:v>
                </c:pt>
                <c:pt idx="111">
                  <c:v>2.9960787710520225</c:v>
                </c:pt>
                <c:pt idx="112">
                  <c:v>3.0043647184463178</c:v>
                </c:pt>
                <c:pt idx="113">
                  <c:v>3.0126506658406131</c:v>
                </c:pt>
                <c:pt idx="114">
                  <c:v>3.0209366132349089</c:v>
                </c:pt>
                <c:pt idx="115">
                  <c:v>3.0292225606292043</c:v>
                </c:pt>
                <c:pt idx="116">
                  <c:v>3.0375085080234996</c:v>
                </c:pt>
                <c:pt idx="117">
                  <c:v>3.0457944554177949</c:v>
                </c:pt>
                <c:pt idx="118">
                  <c:v>3.0540804028120903</c:v>
                </c:pt>
                <c:pt idx="119">
                  <c:v>3.062366350206386</c:v>
                </c:pt>
                <c:pt idx="120">
                  <c:v>3.0706522976006814</c:v>
                </c:pt>
                <c:pt idx="121">
                  <c:v>3.0789382449949767</c:v>
                </c:pt>
                <c:pt idx="122">
                  <c:v>3.087224192389272</c:v>
                </c:pt>
                <c:pt idx="123">
                  <c:v>3.0955101397835674</c:v>
                </c:pt>
                <c:pt idx="124">
                  <c:v>3.1037960871778631</c:v>
                </c:pt>
                <c:pt idx="125">
                  <c:v>3.1120820345721585</c:v>
                </c:pt>
                <c:pt idx="126">
                  <c:v>3.1203679819664543</c:v>
                </c:pt>
                <c:pt idx="127">
                  <c:v>3.1286539293607496</c:v>
                </c:pt>
                <c:pt idx="128">
                  <c:v>3.1369398767550454</c:v>
                </c:pt>
                <c:pt idx="129">
                  <c:v>3.1452258241493407</c:v>
                </c:pt>
                <c:pt idx="130">
                  <c:v>3.153511771543636</c:v>
                </c:pt>
                <c:pt idx="131">
                  <c:v>3.1617977189379314</c:v>
                </c:pt>
                <c:pt idx="132">
                  <c:v>3.1700836663322267</c:v>
                </c:pt>
                <c:pt idx="133">
                  <c:v>3.1783696137265225</c:v>
                </c:pt>
                <c:pt idx="134">
                  <c:v>3.1866555611208178</c:v>
                </c:pt>
                <c:pt idx="135">
                  <c:v>3.1949415085151132</c:v>
                </c:pt>
                <c:pt idx="136">
                  <c:v>3.2032274559094085</c:v>
                </c:pt>
                <c:pt idx="137">
                  <c:v>3.2115134033037038</c:v>
                </c:pt>
                <c:pt idx="138">
                  <c:v>3.2197993506979996</c:v>
                </c:pt>
                <c:pt idx="139">
                  <c:v>3.2280852980922949</c:v>
                </c:pt>
                <c:pt idx="140">
                  <c:v>3.2363712454865903</c:v>
                </c:pt>
                <c:pt idx="141">
                  <c:v>3.2446571928808856</c:v>
                </c:pt>
                <c:pt idx="142">
                  <c:v>3.2529431402751809</c:v>
                </c:pt>
                <c:pt idx="143">
                  <c:v>3.2612290876694767</c:v>
                </c:pt>
                <c:pt idx="144">
                  <c:v>3.2695150350637721</c:v>
                </c:pt>
                <c:pt idx="145">
                  <c:v>3.2778009824580674</c:v>
                </c:pt>
                <c:pt idx="146">
                  <c:v>3.2860869298523627</c:v>
                </c:pt>
                <c:pt idx="147">
                  <c:v>3.2943728772466581</c:v>
                </c:pt>
                <c:pt idx="148">
                  <c:v>3.3026588246409538</c:v>
                </c:pt>
                <c:pt idx="149">
                  <c:v>3.3109447720352492</c:v>
                </c:pt>
                <c:pt idx="150">
                  <c:v>3.3192307194295445</c:v>
                </c:pt>
                <c:pt idx="151">
                  <c:v>3.3275166668238398</c:v>
                </c:pt>
                <c:pt idx="152">
                  <c:v>3.3358026142181352</c:v>
                </c:pt>
                <c:pt idx="153">
                  <c:v>3.3440885616124314</c:v>
                </c:pt>
                <c:pt idx="154">
                  <c:v>3.3523745090067267</c:v>
                </c:pt>
                <c:pt idx="155">
                  <c:v>3.3606604564010221</c:v>
                </c:pt>
                <c:pt idx="156">
                  <c:v>3.3689464037953174</c:v>
                </c:pt>
                <c:pt idx="157">
                  <c:v>3.3772323511896132</c:v>
                </c:pt>
                <c:pt idx="158">
                  <c:v>3.3855182985839085</c:v>
                </c:pt>
                <c:pt idx="159">
                  <c:v>3.3938042459782038</c:v>
                </c:pt>
                <c:pt idx="160">
                  <c:v>3.4020901933724992</c:v>
                </c:pt>
                <c:pt idx="161">
                  <c:v>3.410376140766795</c:v>
                </c:pt>
                <c:pt idx="162">
                  <c:v>3.4186620881610903</c:v>
                </c:pt>
                <c:pt idx="163">
                  <c:v>3.4269480355553856</c:v>
                </c:pt>
                <c:pt idx="164">
                  <c:v>3.435233982949681</c:v>
                </c:pt>
                <c:pt idx="165">
                  <c:v>3.4435199303439763</c:v>
                </c:pt>
                <c:pt idx="166">
                  <c:v>3.4518058777382721</c:v>
                </c:pt>
                <c:pt idx="167">
                  <c:v>3.4600918251325674</c:v>
                </c:pt>
                <c:pt idx="168">
                  <c:v>3.4683777725268627</c:v>
                </c:pt>
                <c:pt idx="169">
                  <c:v>3.4766637199211581</c:v>
                </c:pt>
                <c:pt idx="170">
                  <c:v>3.4849496673154534</c:v>
                </c:pt>
                <c:pt idx="171">
                  <c:v>3.4932356147097492</c:v>
                </c:pt>
                <c:pt idx="172">
                  <c:v>3.501521562104045</c:v>
                </c:pt>
                <c:pt idx="173">
                  <c:v>3.5098075094983403</c:v>
                </c:pt>
                <c:pt idx="174">
                  <c:v>3.5180934568926356</c:v>
                </c:pt>
                <c:pt idx="175">
                  <c:v>3.5263794042869314</c:v>
                </c:pt>
                <c:pt idx="176">
                  <c:v>3.5346653516812268</c:v>
                </c:pt>
                <c:pt idx="177">
                  <c:v>3.5429512990755221</c:v>
                </c:pt>
                <c:pt idx="178">
                  <c:v>3.5512372464698174</c:v>
                </c:pt>
                <c:pt idx="179">
                  <c:v>3.5595231938641128</c:v>
                </c:pt>
                <c:pt idx="180">
                  <c:v>3.5678091412584085</c:v>
                </c:pt>
                <c:pt idx="181">
                  <c:v>3.5760950886527039</c:v>
                </c:pt>
                <c:pt idx="182">
                  <c:v>3.5843810360469992</c:v>
                </c:pt>
                <c:pt idx="183">
                  <c:v>3.5926669834412945</c:v>
                </c:pt>
                <c:pt idx="184">
                  <c:v>3.6009529308355899</c:v>
                </c:pt>
                <c:pt idx="185">
                  <c:v>3.6092388782298856</c:v>
                </c:pt>
                <c:pt idx="186">
                  <c:v>3.617524825624181</c:v>
                </c:pt>
                <c:pt idx="187">
                  <c:v>3.6258107730184763</c:v>
                </c:pt>
                <c:pt idx="188">
                  <c:v>3.6340967204127717</c:v>
                </c:pt>
                <c:pt idx="189">
                  <c:v>3.642382667807067</c:v>
                </c:pt>
                <c:pt idx="190">
                  <c:v>3.6506686152013628</c:v>
                </c:pt>
                <c:pt idx="191">
                  <c:v>3.6589545625956581</c:v>
                </c:pt>
                <c:pt idx="192">
                  <c:v>3.6672405099899534</c:v>
                </c:pt>
                <c:pt idx="193">
                  <c:v>3.6755264573842488</c:v>
                </c:pt>
                <c:pt idx="194">
                  <c:v>3.6838124047785441</c:v>
                </c:pt>
                <c:pt idx="195">
                  <c:v>3.6920983521728399</c:v>
                </c:pt>
                <c:pt idx="196">
                  <c:v>3.7003842995671352</c:v>
                </c:pt>
                <c:pt idx="197">
                  <c:v>3.7086702469614305</c:v>
                </c:pt>
                <c:pt idx="198">
                  <c:v>3.7169561943557259</c:v>
                </c:pt>
                <c:pt idx="199">
                  <c:v>3.7252421417500221</c:v>
                </c:pt>
                <c:pt idx="200">
                  <c:v>3.7335280891443174</c:v>
                </c:pt>
                <c:pt idx="201">
                  <c:v>3.7418140365386128</c:v>
                </c:pt>
                <c:pt idx="202">
                  <c:v>3.7500999839329081</c:v>
                </c:pt>
                <c:pt idx="203">
                  <c:v>3.7583859313272034</c:v>
                </c:pt>
                <c:pt idx="204">
                  <c:v>3.7666718787214992</c:v>
                </c:pt>
                <c:pt idx="205">
                  <c:v>3.7749578261157946</c:v>
                </c:pt>
                <c:pt idx="206">
                  <c:v>3.7832437735100899</c:v>
                </c:pt>
                <c:pt idx="207">
                  <c:v>3.7915297209043852</c:v>
                </c:pt>
                <c:pt idx="208">
                  <c:v>3.7998156682986806</c:v>
                </c:pt>
                <c:pt idx="209">
                  <c:v>3.8081016156929763</c:v>
                </c:pt>
                <c:pt idx="210">
                  <c:v>3.8163875630872721</c:v>
                </c:pt>
                <c:pt idx="211">
                  <c:v>3.8246735104815675</c:v>
                </c:pt>
                <c:pt idx="212">
                  <c:v>3.8329594578758628</c:v>
                </c:pt>
                <c:pt idx="213">
                  <c:v>3.8412454052701577</c:v>
                </c:pt>
                <c:pt idx="214">
                  <c:v>3.8495313526644535</c:v>
                </c:pt>
                <c:pt idx="215">
                  <c:v>3.8578173000587492</c:v>
                </c:pt>
                <c:pt idx="216">
                  <c:v>3.8661032474530446</c:v>
                </c:pt>
                <c:pt idx="217">
                  <c:v>3.8743891948473399</c:v>
                </c:pt>
                <c:pt idx="218">
                  <c:v>3.8826751422416357</c:v>
                </c:pt>
                <c:pt idx="219">
                  <c:v>3.890961089635931</c:v>
                </c:pt>
                <c:pt idx="220">
                  <c:v>3.8992470370302263</c:v>
                </c:pt>
                <c:pt idx="221">
                  <c:v>3.9075329844245217</c:v>
                </c:pt>
                <c:pt idx="222">
                  <c:v>3.915818931818817</c:v>
                </c:pt>
                <c:pt idx="223">
                  <c:v>3.9241048792131128</c:v>
                </c:pt>
                <c:pt idx="224">
                  <c:v>3.9323908266074081</c:v>
                </c:pt>
                <c:pt idx="225">
                  <c:v>3.9406767740017035</c:v>
                </c:pt>
                <c:pt idx="226">
                  <c:v>3.9489627213959988</c:v>
                </c:pt>
                <c:pt idx="227">
                  <c:v>3.9572486687902941</c:v>
                </c:pt>
                <c:pt idx="228">
                  <c:v>3.9655346161845899</c:v>
                </c:pt>
                <c:pt idx="229">
                  <c:v>3.9738205635788852</c:v>
                </c:pt>
                <c:pt idx="230">
                  <c:v>3.9821065109731806</c:v>
                </c:pt>
                <c:pt idx="231">
                  <c:v>3.9903924583674759</c:v>
                </c:pt>
                <c:pt idx="232">
                  <c:v>3.9986784057617712</c:v>
                </c:pt>
                <c:pt idx="233">
                  <c:v>4.006964353156067</c:v>
                </c:pt>
                <c:pt idx="234">
                  <c:v>4.0152503005503624</c:v>
                </c:pt>
                <c:pt idx="235">
                  <c:v>4.0235362479446577</c:v>
                </c:pt>
                <c:pt idx="236">
                  <c:v>4.031822195338953</c:v>
                </c:pt>
                <c:pt idx="237">
                  <c:v>4.0401081427332484</c:v>
                </c:pt>
                <c:pt idx="238">
                  <c:v>4.0483940901275437</c:v>
                </c:pt>
                <c:pt idx="239">
                  <c:v>4.056680037521839</c:v>
                </c:pt>
                <c:pt idx="240">
                  <c:v>4.0649659849161353</c:v>
                </c:pt>
                <c:pt idx="241">
                  <c:v>4.0732519323104306</c:v>
                </c:pt>
                <c:pt idx="242">
                  <c:v>4.0815378797047259</c:v>
                </c:pt>
                <c:pt idx="243">
                  <c:v>4.0898238270990213</c:v>
                </c:pt>
                <c:pt idx="244">
                  <c:v>4.0981097744933166</c:v>
                </c:pt>
                <c:pt idx="245">
                  <c:v>4.1063957218876119</c:v>
                </c:pt>
                <c:pt idx="246">
                  <c:v>4.1146816692819073</c:v>
                </c:pt>
                <c:pt idx="247">
                  <c:v>4.1229676166762035</c:v>
                </c:pt>
                <c:pt idx="248">
                  <c:v>4.1312535640704988</c:v>
                </c:pt>
                <c:pt idx="249">
                  <c:v>4.1395395114647942</c:v>
                </c:pt>
                <c:pt idx="250">
                  <c:v>4.1478254588590895</c:v>
                </c:pt>
                <c:pt idx="251">
                  <c:v>4.1561114062533848</c:v>
                </c:pt>
                <c:pt idx="252">
                  <c:v>4.1643973536476802</c:v>
                </c:pt>
                <c:pt idx="253">
                  <c:v>4.1726833010419755</c:v>
                </c:pt>
                <c:pt idx="254">
                  <c:v>4.1809692484362717</c:v>
                </c:pt>
                <c:pt idx="255">
                  <c:v>4.189255195830567</c:v>
                </c:pt>
                <c:pt idx="256">
                  <c:v>4.1975411432248624</c:v>
                </c:pt>
                <c:pt idx="257">
                  <c:v>4.2058270906191577</c:v>
                </c:pt>
                <c:pt idx="258">
                  <c:v>4.2141130380134539</c:v>
                </c:pt>
                <c:pt idx="259">
                  <c:v>4.2223989854077528</c:v>
                </c:pt>
                <c:pt idx="260">
                  <c:v>4.2306849328020446</c:v>
                </c:pt>
                <c:pt idx="261">
                  <c:v>4.2389708801963399</c:v>
                </c:pt>
                <c:pt idx="262">
                  <c:v>4.2472568275906353</c:v>
                </c:pt>
                <c:pt idx="263">
                  <c:v>4.2555427749849342</c:v>
                </c:pt>
                <c:pt idx="264">
                  <c:v>4.2638287223792259</c:v>
                </c:pt>
                <c:pt idx="265">
                  <c:v>4.2721146697735213</c:v>
                </c:pt>
                <c:pt idx="266">
                  <c:v>4.2804006171678166</c:v>
                </c:pt>
                <c:pt idx="267">
                  <c:v>4.2886865645621164</c:v>
                </c:pt>
                <c:pt idx="268">
                  <c:v>4.2969725119564082</c:v>
                </c:pt>
                <c:pt idx="269">
                  <c:v>4.3052584593507035</c:v>
                </c:pt>
                <c:pt idx="270">
                  <c:v>4.3135444067449988</c:v>
                </c:pt>
                <c:pt idx="271">
                  <c:v>4.3218303541392977</c:v>
                </c:pt>
                <c:pt idx="272">
                  <c:v>4.3301163015335895</c:v>
                </c:pt>
                <c:pt idx="273">
                  <c:v>4.3384022489278848</c:v>
                </c:pt>
                <c:pt idx="274">
                  <c:v>4.3466881963221802</c:v>
                </c:pt>
                <c:pt idx="275">
                  <c:v>4.35497414371648</c:v>
                </c:pt>
                <c:pt idx="276">
                  <c:v>4.3632600911107708</c:v>
                </c:pt>
                <c:pt idx="277">
                  <c:v>4.3715460385050671</c:v>
                </c:pt>
                <c:pt idx="278">
                  <c:v>4.3798319858993624</c:v>
                </c:pt>
                <c:pt idx="279">
                  <c:v>4.3881179332936622</c:v>
                </c:pt>
                <c:pt idx="280">
                  <c:v>4.3964038806879531</c:v>
                </c:pt>
                <c:pt idx="281">
                  <c:v>4.4046898280822484</c:v>
                </c:pt>
                <c:pt idx="282">
                  <c:v>4.4129757754765482</c:v>
                </c:pt>
                <c:pt idx="283">
                  <c:v>4.4212617228708435</c:v>
                </c:pt>
                <c:pt idx="284">
                  <c:v>4.4295476702651388</c:v>
                </c:pt>
                <c:pt idx="285">
                  <c:v>4.4378336176594297</c:v>
                </c:pt>
                <c:pt idx="286">
                  <c:v>4.4461195650537295</c:v>
                </c:pt>
                <c:pt idx="287">
                  <c:v>4.4544055124480249</c:v>
                </c:pt>
                <c:pt idx="288">
                  <c:v>4.4626914598423211</c:v>
                </c:pt>
                <c:pt idx="289">
                  <c:v>4.470977407236612</c:v>
                </c:pt>
                <c:pt idx="290">
                  <c:v>4.4792633546309117</c:v>
                </c:pt>
                <c:pt idx="291">
                  <c:v>4.4875493020252071</c:v>
                </c:pt>
                <c:pt idx="292">
                  <c:v>4.4958352494195024</c:v>
                </c:pt>
                <c:pt idx="293">
                  <c:v>4.5041211968137942</c:v>
                </c:pt>
                <c:pt idx="294">
                  <c:v>4.5124071442080931</c:v>
                </c:pt>
                <c:pt idx="295">
                  <c:v>4.5206930916023884</c:v>
                </c:pt>
                <c:pt idx="296">
                  <c:v>4.5289790389966837</c:v>
                </c:pt>
                <c:pt idx="297">
                  <c:v>4.5372649863909764</c:v>
                </c:pt>
                <c:pt idx="298">
                  <c:v>4.5455509337852753</c:v>
                </c:pt>
                <c:pt idx="299">
                  <c:v>4.5538368811795706</c:v>
                </c:pt>
                <c:pt idx="300">
                  <c:v>4.562122828573866</c:v>
                </c:pt>
                <c:pt idx="301">
                  <c:v>4.5704087759681578</c:v>
                </c:pt>
                <c:pt idx="302">
                  <c:v>4.5786947233624566</c:v>
                </c:pt>
                <c:pt idx="303">
                  <c:v>4.5869806707567529</c:v>
                </c:pt>
                <c:pt idx="304">
                  <c:v>4.5952666181510473</c:v>
                </c:pt>
                <c:pt idx="305">
                  <c:v>4.6035525655453391</c:v>
                </c:pt>
                <c:pt idx="306">
                  <c:v>4.6118385129396389</c:v>
                </c:pt>
                <c:pt idx="307">
                  <c:v>4.6201244603339351</c:v>
                </c:pt>
                <c:pt idx="308">
                  <c:v>4.6284104077282295</c:v>
                </c:pt>
                <c:pt idx="309">
                  <c:v>4.6366963551225258</c:v>
                </c:pt>
                <c:pt idx="310">
                  <c:v>4.6449823025168202</c:v>
                </c:pt>
                <c:pt idx="311">
                  <c:v>4.6532682499111164</c:v>
                </c:pt>
                <c:pt idx="312">
                  <c:v>4.6615541973054118</c:v>
                </c:pt>
                <c:pt idx="313">
                  <c:v>4.6698401446997071</c:v>
                </c:pt>
                <c:pt idx="314">
                  <c:v>4.6781260920940024</c:v>
                </c:pt>
                <c:pt idx="315">
                  <c:v>4.6864120394882978</c:v>
                </c:pt>
                <c:pt idx="316">
                  <c:v>4.694697986882594</c:v>
                </c:pt>
                <c:pt idx="317">
                  <c:v>4.7029839342768884</c:v>
                </c:pt>
                <c:pt idx="318">
                  <c:v>4.7112698816711847</c:v>
                </c:pt>
                <c:pt idx="319">
                  <c:v>4.71955582906548</c:v>
                </c:pt>
                <c:pt idx="320">
                  <c:v>4.7278417764597753</c:v>
                </c:pt>
                <c:pt idx="321">
                  <c:v>4.7361277238540707</c:v>
                </c:pt>
                <c:pt idx="322">
                  <c:v>4.744413671248366</c:v>
                </c:pt>
                <c:pt idx="323">
                  <c:v>4.7526996186426613</c:v>
                </c:pt>
                <c:pt idx="324">
                  <c:v>4.7609855660369567</c:v>
                </c:pt>
                <c:pt idx="325">
                  <c:v>4.7692715134312529</c:v>
                </c:pt>
                <c:pt idx="326">
                  <c:v>4.7775574608255482</c:v>
                </c:pt>
                <c:pt idx="327">
                  <c:v>4.7858434082198436</c:v>
                </c:pt>
                <c:pt idx="328">
                  <c:v>4.7941293556141389</c:v>
                </c:pt>
                <c:pt idx="329">
                  <c:v>4.8024153030084342</c:v>
                </c:pt>
                <c:pt idx="330">
                  <c:v>4.8107012504027296</c:v>
                </c:pt>
                <c:pt idx="331">
                  <c:v>4.8189871977970249</c:v>
                </c:pt>
                <c:pt idx="332">
                  <c:v>4.8272731451913202</c:v>
                </c:pt>
                <c:pt idx="333">
                  <c:v>4.8355590925856156</c:v>
                </c:pt>
                <c:pt idx="334">
                  <c:v>4.8438450399799109</c:v>
                </c:pt>
                <c:pt idx="335">
                  <c:v>4.8521309873742071</c:v>
                </c:pt>
                <c:pt idx="336">
                  <c:v>4.8604169347685025</c:v>
                </c:pt>
                <c:pt idx="337">
                  <c:v>4.8687028821627978</c:v>
                </c:pt>
                <c:pt idx="338">
                  <c:v>4.8769888295570931</c:v>
                </c:pt>
                <c:pt idx="339">
                  <c:v>4.8852747769513885</c:v>
                </c:pt>
                <c:pt idx="340">
                  <c:v>4.8935607243456838</c:v>
                </c:pt>
                <c:pt idx="341">
                  <c:v>4.9018466717399791</c:v>
                </c:pt>
                <c:pt idx="342">
                  <c:v>4.9101326191342745</c:v>
                </c:pt>
                <c:pt idx="343">
                  <c:v>4.9184185665285698</c:v>
                </c:pt>
                <c:pt idx="344">
                  <c:v>4.9267045139228651</c:v>
                </c:pt>
                <c:pt idx="345">
                  <c:v>4.9349904613171613</c:v>
                </c:pt>
                <c:pt idx="346">
                  <c:v>4.9432764087114567</c:v>
                </c:pt>
                <c:pt idx="347">
                  <c:v>4.951562356105752</c:v>
                </c:pt>
                <c:pt idx="348">
                  <c:v>4.9598483035000474</c:v>
                </c:pt>
                <c:pt idx="349">
                  <c:v>4.9681342508943436</c:v>
                </c:pt>
                <c:pt idx="350">
                  <c:v>4.9764201982886389</c:v>
                </c:pt>
                <c:pt idx="351">
                  <c:v>4.9847061456829342</c:v>
                </c:pt>
                <c:pt idx="352">
                  <c:v>4.9929920930772287</c:v>
                </c:pt>
                <c:pt idx="353">
                  <c:v>5.0012780404715258</c:v>
                </c:pt>
                <c:pt idx="354">
                  <c:v>5.0095639878658194</c:v>
                </c:pt>
                <c:pt idx="355">
                  <c:v>5.0178499352601165</c:v>
                </c:pt>
                <c:pt idx="356">
                  <c:v>5.0261358826544109</c:v>
                </c:pt>
                <c:pt idx="357">
                  <c:v>5.0344218300487071</c:v>
                </c:pt>
                <c:pt idx="358">
                  <c:v>5.0427077774430016</c:v>
                </c:pt>
                <c:pt idx="359">
                  <c:v>5.0509937248372978</c:v>
                </c:pt>
                <c:pt idx="360">
                  <c:v>5.0592796722315923</c:v>
                </c:pt>
                <c:pt idx="361">
                  <c:v>5.0675656196258885</c:v>
                </c:pt>
                <c:pt idx="362">
                  <c:v>5.0758515670201829</c:v>
                </c:pt>
                <c:pt idx="363">
                  <c:v>5.08413751441448</c:v>
                </c:pt>
                <c:pt idx="364">
                  <c:v>5.0924234618087754</c:v>
                </c:pt>
                <c:pt idx="365">
                  <c:v>5.1007094092030707</c:v>
                </c:pt>
                <c:pt idx="366">
                  <c:v>5.108995356597366</c:v>
                </c:pt>
                <c:pt idx="367">
                  <c:v>5.1172813039916614</c:v>
                </c:pt>
                <c:pt idx="368">
                  <c:v>5.1255672513859567</c:v>
                </c:pt>
                <c:pt idx="369">
                  <c:v>5.133853198780252</c:v>
                </c:pt>
                <c:pt idx="370">
                  <c:v>5.1421391461745474</c:v>
                </c:pt>
                <c:pt idx="371">
                  <c:v>5.1504250935688427</c:v>
                </c:pt>
                <c:pt idx="372">
                  <c:v>5.1587110409631389</c:v>
                </c:pt>
                <c:pt idx="373">
                  <c:v>5.1669969883574343</c:v>
                </c:pt>
                <c:pt idx="374">
                  <c:v>5.1752829357517296</c:v>
                </c:pt>
                <c:pt idx="375">
                  <c:v>5.1835688831460249</c:v>
                </c:pt>
                <c:pt idx="376">
                  <c:v>5.1918548305403203</c:v>
                </c:pt>
                <c:pt idx="377">
                  <c:v>5.2001407779346156</c:v>
                </c:pt>
                <c:pt idx="378">
                  <c:v>5.2084267253289109</c:v>
                </c:pt>
                <c:pt idx="379">
                  <c:v>5.2167126727232063</c:v>
                </c:pt>
                <c:pt idx="380">
                  <c:v>5.2249986201175016</c:v>
                </c:pt>
                <c:pt idx="381">
                  <c:v>5.2332845675117969</c:v>
                </c:pt>
                <c:pt idx="382">
                  <c:v>5.241570514906094</c:v>
                </c:pt>
                <c:pt idx="383">
                  <c:v>5.2498564623003885</c:v>
                </c:pt>
                <c:pt idx="384">
                  <c:v>5.2581424096946847</c:v>
                </c:pt>
                <c:pt idx="385">
                  <c:v>5.2664283570889792</c:v>
                </c:pt>
                <c:pt idx="386">
                  <c:v>5.2747143044832754</c:v>
                </c:pt>
                <c:pt idx="387">
                  <c:v>5.2830002518775698</c:v>
                </c:pt>
                <c:pt idx="388">
                  <c:v>5.2912861992718652</c:v>
                </c:pt>
                <c:pt idx="389">
                  <c:v>5.2995721466661605</c:v>
                </c:pt>
                <c:pt idx="390">
                  <c:v>5.3078580940604558</c:v>
                </c:pt>
                <c:pt idx="391">
                  <c:v>5.3161440414547512</c:v>
                </c:pt>
                <c:pt idx="392">
                  <c:v>5.3244299888490483</c:v>
                </c:pt>
                <c:pt idx="393">
                  <c:v>5.3327159362433427</c:v>
                </c:pt>
                <c:pt idx="394">
                  <c:v>5.3410018836376389</c:v>
                </c:pt>
                <c:pt idx="395">
                  <c:v>5.3492878310319334</c:v>
                </c:pt>
                <c:pt idx="396">
                  <c:v>5.3575737784262296</c:v>
                </c:pt>
                <c:pt idx="397">
                  <c:v>5.3658597258205241</c:v>
                </c:pt>
                <c:pt idx="398">
                  <c:v>5.3741456732148203</c:v>
                </c:pt>
                <c:pt idx="399">
                  <c:v>5.3824316206091147</c:v>
                </c:pt>
                <c:pt idx="400">
                  <c:v>5.3907175680034118</c:v>
                </c:pt>
                <c:pt idx="401">
                  <c:v>5.3990035153977054</c:v>
                </c:pt>
                <c:pt idx="402">
                  <c:v>5.4072894627920025</c:v>
                </c:pt>
                <c:pt idx="403">
                  <c:v>5.415575410186297</c:v>
                </c:pt>
                <c:pt idx="404">
                  <c:v>5.4238613575805932</c:v>
                </c:pt>
                <c:pt idx="405">
                  <c:v>5.4321473049748885</c:v>
                </c:pt>
                <c:pt idx="406">
                  <c:v>5.4404332523691838</c:v>
                </c:pt>
                <c:pt idx="407">
                  <c:v>5.4487191997634792</c:v>
                </c:pt>
                <c:pt idx="408">
                  <c:v>5.4570051471577745</c:v>
                </c:pt>
                <c:pt idx="409">
                  <c:v>5.4652910945520699</c:v>
                </c:pt>
                <c:pt idx="410">
                  <c:v>5.4735770419463661</c:v>
                </c:pt>
                <c:pt idx="411">
                  <c:v>5.4818629893406614</c:v>
                </c:pt>
                <c:pt idx="412">
                  <c:v>5.4901489367349567</c:v>
                </c:pt>
                <c:pt idx="413">
                  <c:v>5.4984348841292512</c:v>
                </c:pt>
                <c:pt idx="414">
                  <c:v>5.5067208315235474</c:v>
                </c:pt>
                <c:pt idx="415">
                  <c:v>5.5150067789178427</c:v>
                </c:pt>
                <c:pt idx="416">
                  <c:v>5.5232927263121381</c:v>
                </c:pt>
                <c:pt idx="417">
                  <c:v>5.5315786737064334</c:v>
                </c:pt>
                <c:pt idx="418">
                  <c:v>5.5398646211007287</c:v>
                </c:pt>
                <c:pt idx="419">
                  <c:v>5.5481505684950241</c:v>
                </c:pt>
                <c:pt idx="420">
                  <c:v>5.5564365158893203</c:v>
                </c:pt>
                <c:pt idx="421">
                  <c:v>5.5647224632836156</c:v>
                </c:pt>
                <c:pt idx="422">
                  <c:v>5.573008410677911</c:v>
                </c:pt>
                <c:pt idx="423">
                  <c:v>5.5812943580722063</c:v>
                </c:pt>
                <c:pt idx="424">
                  <c:v>5.5895803054665016</c:v>
                </c:pt>
                <c:pt idx="425">
                  <c:v>5.597866252860797</c:v>
                </c:pt>
                <c:pt idx="426">
                  <c:v>5.6061522002550923</c:v>
                </c:pt>
                <c:pt idx="427">
                  <c:v>5.6144381476493876</c:v>
                </c:pt>
                <c:pt idx="428">
                  <c:v>5.622724095043683</c:v>
                </c:pt>
                <c:pt idx="429">
                  <c:v>5.6310100424379783</c:v>
                </c:pt>
                <c:pt idx="430">
                  <c:v>5.6392959898322745</c:v>
                </c:pt>
                <c:pt idx="431">
                  <c:v>5.6475819372265699</c:v>
                </c:pt>
                <c:pt idx="432">
                  <c:v>5.6558678846208652</c:v>
                </c:pt>
                <c:pt idx="433">
                  <c:v>5.6641538320151614</c:v>
                </c:pt>
                <c:pt idx="434">
                  <c:v>5.6724397794094559</c:v>
                </c:pt>
                <c:pt idx="435">
                  <c:v>5.6807257268037521</c:v>
                </c:pt>
                <c:pt idx="436">
                  <c:v>5.6890116741980465</c:v>
                </c:pt>
                <c:pt idx="437">
                  <c:v>5.6972976215923437</c:v>
                </c:pt>
                <c:pt idx="438">
                  <c:v>5.7055835689866372</c:v>
                </c:pt>
                <c:pt idx="439">
                  <c:v>5.7138695163809343</c:v>
                </c:pt>
                <c:pt idx="440">
                  <c:v>5.7221554637752288</c:v>
                </c:pt>
                <c:pt idx="441">
                  <c:v>5.730441411169525</c:v>
                </c:pt>
                <c:pt idx="442">
                  <c:v>5.7387273585638194</c:v>
                </c:pt>
                <c:pt idx="443">
                  <c:v>5.7470133059581157</c:v>
                </c:pt>
                <c:pt idx="444">
                  <c:v>5.7552992533524101</c:v>
                </c:pt>
                <c:pt idx="445">
                  <c:v>5.7635852007467063</c:v>
                </c:pt>
                <c:pt idx="446">
                  <c:v>5.7718711481410008</c:v>
                </c:pt>
                <c:pt idx="447">
                  <c:v>5.7801570955352979</c:v>
                </c:pt>
                <c:pt idx="448">
                  <c:v>5.7884430429295914</c:v>
                </c:pt>
                <c:pt idx="449">
                  <c:v>5.7967289903238886</c:v>
                </c:pt>
                <c:pt idx="450">
                  <c:v>5.8050149377181839</c:v>
                </c:pt>
              </c:numCache>
            </c:numRef>
          </c:xVal>
          <c:yVal>
            <c:numRef>
              <c:f>fit_5NN_HCP!$H$19:$H$469</c:f>
              <c:numCache>
                <c:formatCode>0.0000</c:formatCode>
                <c:ptCount val="451"/>
                <c:pt idx="0">
                  <c:v>1.2539292608077806</c:v>
                </c:pt>
                <c:pt idx="1">
                  <c:v>0.66481639405426762</c:v>
                </c:pt>
                <c:pt idx="2">
                  <c:v>0.10137590386432262</c:v>
                </c:pt>
                <c:pt idx="3">
                  <c:v>-0.43729070976954348</c:v>
                </c:pt>
                <c:pt idx="4">
                  <c:v>-0.95205307396752992</c:v>
                </c:pt>
                <c:pt idx="5">
                  <c:v>-1.4437528227858176</c:v>
                </c:pt>
                <c:pt idx="6">
                  <c:v>-1.9132044513213409</c:v>
                </c:pt>
                <c:pt idx="7">
                  <c:v>-2.3611961448238605</c:v>
                </c:pt>
                <c:pt idx="8">
                  <c:v>-2.7884905835211775</c:v>
                </c:pt>
                <c:pt idx="9">
                  <c:v>-3.1958257238440515</c:v>
                </c:pt>
                <c:pt idx="10">
                  <c:v>-3.5839155567185528</c:v>
                </c:pt>
                <c:pt idx="11">
                  <c:v>-3.9534508435752631</c:v>
                </c:pt>
                <c:pt idx="12">
                  <c:v>-4.3050998307068928</c:v>
                </c:pt>
                <c:pt idx="13">
                  <c:v>-4.6395089425885736</c:v>
                </c:pt>
                <c:pt idx="14">
                  <c:v>-4.9573034547581587</c:v>
                </c:pt>
                <c:pt idx="15">
                  <c:v>-5.2590881468374411</c:v>
                </c:pt>
                <c:pt idx="16">
                  <c:v>-5.5454479362592233</c:v>
                </c:pt>
                <c:pt idx="17">
                  <c:v>-5.8169484932495674</c:v>
                </c:pt>
                <c:pt idx="18">
                  <c:v>-6.0741368375994274</c:v>
                </c:pt>
                <c:pt idx="19">
                  <c:v>-6.3175419177451406</c:v>
                </c:pt>
                <c:pt idx="20">
                  <c:v>-6.5476751726628768</c:v>
                </c:pt>
                <c:pt idx="21">
                  <c:v>-6.7650310770681736</c:v>
                </c:pt>
                <c:pt idx="22">
                  <c:v>-6.9700876703981463</c:v>
                </c:pt>
                <c:pt idx="23">
                  <c:v>-7.1633070700407036</c:v>
                </c:pt>
                <c:pt idx="24">
                  <c:v>-7.3451359692622287</c:v>
                </c:pt>
                <c:pt idx="25">
                  <c:v>-7.5160061202726958</c:v>
                </c:pt>
                <c:pt idx="26">
                  <c:v>-7.6763348028549867</c:v>
                </c:pt>
                <c:pt idx="27">
                  <c:v>-7.8265252789733202</c:v>
                </c:pt>
                <c:pt idx="28">
                  <c:v>-7.9669672337642048</c:v>
                </c:pt>
                <c:pt idx="29">
                  <c:v>-8.0980372033020487</c:v>
                </c:pt>
                <c:pt idx="30">
                  <c:v>-8.2200989895206522</c:v>
                </c:pt>
                <c:pt idx="31">
                  <c:v>-8.3335040626613175</c:v>
                </c:pt>
                <c:pt idx="32">
                  <c:v>-8.4385919516076751</c:v>
                </c:pt>
                <c:pt idx="33">
                  <c:v>-8.5356906224576399</c:v>
                </c:pt>
                <c:pt idx="34">
                  <c:v>-8.6251168456728013</c:v>
                </c:pt>
                <c:pt idx="35">
                  <c:v>-8.7071765521362785</c:v>
                </c:pt>
                <c:pt idx="36">
                  <c:v>-8.7821651784406178</c:v>
                </c:pt>
                <c:pt idx="37">
                  <c:v>-8.8503680017184791</c:v>
                </c:pt>
                <c:pt idx="38">
                  <c:v>-8.9120604643199144</c:v>
                </c:pt>
                <c:pt idx="39">
                  <c:v>-8.9675084886316832</c:v>
                </c:pt>
                <c:pt idx="40">
                  <c:v>-9.0169687823256393</c:v>
                </c:pt>
                <c:pt idx="41">
                  <c:v>-9.0606891343152061</c:v>
                </c:pt>
                <c:pt idx="42">
                  <c:v>-9.0989087016910855</c:v>
                </c:pt>
                <c:pt idx="43">
                  <c:v>-9.1318582878997709</c:v>
                </c:pt>
                <c:pt idx="44">
                  <c:v>-9.1597606124209108</c:v>
                </c:pt>
                <c:pt idx="45">
                  <c:v>-9.1828305721924242</c:v>
                </c:pt>
                <c:pt idx="46">
                  <c:v>-9.2012754950252411</c:v>
                </c:pt>
                <c:pt idx="47">
                  <c:v>-9.2152953852426478</c:v>
                </c:pt>
                <c:pt idx="48">
                  <c:v>-9.2250831617726377</c:v>
                </c:pt>
                <c:pt idx="49">
                  <c:v>-9.2308248889151781</c:v>
                </c:pt>
                <c:pt idx="50">
                  <c:v>-9.2326999999999995</c:v>
                </c:pt>
                <c:pt idx="51">
                  <c:v>-9.2308815141444409</c:v>
                </c:pt>
                <c:pt idx="52">
                  <c:v>-9.225536246314876</c:v>
                </c:pt>
                <c:pt idx="53">
                  <c:v>-9.2168250108895702</c:v>
                </c:pt>
                <c:pt idx="54">
                  <c:v>-9.2049028189150235</c:v>
                </c:pt>
                <c:pt idx="55">
                  <c:v>-9.1899190692425901</c:v>
                </c:pt>
                <c:pt idx="56">
                  <c:v>-9.1720177337266779</c:v>
                </c:pt>
                <c:pt idx="57">
                  <c:v>-9.1513375366607459</c:v>
                </c:pt>
                <c:pt idx="58">
                  <c:v>-9.1280121286222684</c:v>
                </c:pt>
                <c:pt idx="59">
                  <c:v>-9.1021702548929593</c:v>
                </c:pt>
                <c:pt idx="60">
                  <c:v>-9.0739359186157191</c:v>
                </c:pt>
                <c:pt idx="61">
                  <c:v>-9.0434285388453119</c:v>
                </c:pt>
                <c:pt idx="62">
                  <c:v>-9.0107631036450488</c:v>
                </c:pt>
                <c:pt idx="63">
                  <c:v>-8.9760503183776308</c:v>
                </c:pt>
                <c:pt idx="64">
                  <c:v>-8.9393967493338309</c:v>
                </c:pt>
                <c:pt idx="65">
                  <c:v>-8.9009049628387409</c:v>
                </c:pt>
                <c:pt idx="66">
                  <c:v>-8.8606736599711908</c:v>
                </c:pt>
                <c:pt idx="67">
                  <c:v>-8.8187978070280391</c:v>
                </c:pt>
                <c:pt idx="68">
                  <c:v>-8.775368761861321</c:v>
                </c:pt>
                <c:pt idx="69">
                  <c:v>-8.7304743962124558</c:v>
                </c:pt>
                <c:pt idx="70">
                  <c:v>-8.6841992141641597</c:v>
                </c:pt>
                <c:pt idx="71">
                  <c:v>-8.6366244668272625</c:v>
                </c:pt>
                <c:pt idx="72">
                  <c:v>-8.5878282633761689</c:v>
                </c:pt>
                <c:pt idx="73">
                  <c:v>-8.5378856785434341</c:v>
                </c:pt>
                <c:pt idx="74">
                  <c:v>-8.4868688566807737</c:v>
                </c:pt>
                <c:pt idx="75">
                  <c:v>-8.4348471124906013</c:v>
                </c:pt>
                <c:pt idx="76">
                  <c:v>-8.3818870285292491</c:v>
                </c:pt>
                <c:pt idx="77">
                  <c:v>-8.3280525495800859</c:v>
                </c:pt>
                <c:pt idx="78">
                  <c:v>-8.2734050739918192</c:v>
                </c:pt>
                <c:pt idx="79">
                  <c:v>-8.2180035420745359</c:v>
                </c:pt>
                <c:pt idx="80">
                  <c:v>-8.161904521643347</c:v>
                </c:pt>
                <c:pt idx="81">
                  <c:v>-8.105162290796855</c:v>
                </c:pt>
                <c:pt idx="82">
                  <c:v>-8.0478289180150639</c:v>
                </c:pt>
                <c:pt idx="83">
                  <c:v>-7.9899543396590005</c:v>
                </c:pt>
                <c:pt idx="84">
                  <c:v>-7.9315864349517717</c:v>
                </c:pt>
                <c:pt idx="85">
                  <c:v>-7.8727710985184904</c:v>
                </c:pt>
                <c:pt idx="86">
                  <c:v>-7.8135523105602722</c:v>
                </c:pt>
                <c:pt idx="87">
                  <c:v>-7.7539722047352182</c:v>
                </c:pt>
                <c:pt idx="88">
                  <c:v>-7.6940711338172125</c:v>
                </c:pt>
                <c:pt idx="89">
                  <c:v>-7.6338877332012194</c:v>
                </c:pt>
                <c:pt idx="90">
                  <c:v>-7.5734589823217897</c:v>
                </c:pt>
                <c:pt idx="91">
                  <c:v>-7.5128202640494894</c:v>
                </c:pt>
                <c:pt idx="92">
                  <c:v>-7.4520054221280319</c:v>
                </c:pt>
                <c:pt idx="93">
                  <c:v>-7.3910468167130814</c:v>
                </c:pt>
                <c:pt idx="94">
                  <c:v>-7.329975378071838</c:v>
                </c:pt>
                <c:pt idx="95">
                  <c:v>-7.2688206585007844</c:v>
                </c:pt>
                <c:pt idx="96">
                  <c:v>-7.2076108825172813</c:v>
                </c:pt>
                <c:pt idx="97">
                  <c:v>-7.1463729953789983</c:v>
                </c:pt>
                <c:pt idx="98">
                  <c:v>-7.0851327099835997</c:v>
                </c:pt>
                <c:pt idx="99">
                  <c:v>-7.0239145521995399</c:v>
                </c:pt>
                <c:pt idx="100">
                  <c:v>-6.962741904677249</c:v>
                </c:pt>
                <c:pt idx="101">
                  <c:v>-6.9016370491885892</c:v>
                </c:pt>
                <c:pt idx="102">
                  <c:v>-6.8406212075409893</c:v>
                </c:pt>
                <c:pt idx="103">
                  <c:v>-6.7797145811112571</c:v>
                </c:pt>
                <c:pt idx="104">
                  <c:v>-6.7189363890427707</c:v>
                </c:pt>
                <c:pt idx="105">
                  <c:v>-6.6583049051483671</c:v>
                </c:pt>
                <c:pt idx="106">
                  <c:v>-6.597837493560041</c:v>
                </c:pt>
                <c:pt idx="107">
                  <c:v>-6.5375506431652957</c:v>
                </c:pt>
                <c:pt idx="108">
                  <c:v>-6.4774600008687448</c:v>
                </c:pt>
                <c:pt idx="109">
                  <c:v>-6.4175804037164896</c:v>
                </c:pt>
                <c:pt idx="110">
                  <c:v>-6.3579259099195911</c:v>
                </c:pt>
                <c:pt idx="111">
                  <c:v>-6.2985098288118389</c:v>
                </c:pt>
                <c:pt idx="112">
                  <c:v>-6.2393447497760635</c:v>
                </c:pt>
                <c:pt idx="113">
                  <c:v>-6.1804425701720191</c:v>
                </c:pt>
                <c:pt idx="114">
                  <c:v>-6.1218145222980693</c:v>
                </c:pt>
                <c:pt idx="115">
                  <c:v>-6.0634711994177097</c:v>
                </c:pt>
                <c:pt idx="116">
                  <c:v>-6.0054225808812172</c:v>
                </c:pt>
                <c:pt idx="117">
                  <c:v>-5.9476780563716245</c:v>
                </c:pt>
                <c:pt idx="118">
                  <c:v>-5.8902464493034357</c:v>
                </c:pt>
                <c:pt idx="119">
                  <c:v>-5.8331360394015572</c:v>
                </c:pt>
                <c:pt idx="120">
                  <c:v>-5.7763545844871631</c:v>
                </c:pt>
                <c:pt idx="121">
                  <c:v>-5.7199093414962459</c:v>
                </c:pt>
                <c:pt idx="122">
                  <c:v>-5.6638070867559902</c:v>
                </c:pt>
                <c:pt idx="123">
                  <c:v>-5.6080541355431901</c:v>
                </c:pt>
                <c:pt idx="124">
                  <c:v>-5.5526563609482533</c:v>
                </c:pt>
                <c:pt idx="125">
                  <c:v>-5.4976192120675922</c:v>
                </c:pt>
                <c:pt idx="126">
                  <c:v>-5.442947731546492</c:v>
                </c:pt>
                <c:pt idx="127">
                  <c:v>-5.3886465724938697</c:v>
                </c:pt>
                <c:pt idx="128">
                  <c:v>-5.3347200147896539</c:v>
                </c:pt>
                <c:pt idx="129">
                  <c:v>-5.2811719808049045</c:v>
                </c:pt>
                <c:pt idx="130">
                  <c:v>-5.2280060505541304</c:v>
                </c:pt>
                <c:pt idx="131">
                  <c:v>-5.1752254762986718</c:v>
                </c:pt>
                <c:pt idx="132">
                  <c:v>-5.1228331966194363</c:v>
                </c:pt>
                <c:pt idx="133">
                  <c:v>-5.0708318499766794</c:v>
                </c:pt>
                <c:pt idx="134">
                  <c:v>-5.0192237877739734</c:v>
                </c:pt>
                <c:pt idx="135">
                  <c:v>-4.9680110869430161</c:v>
                </c:pt>
                <c:pt idx="136">
                  <c:v>-4.9171955620652987</c:v>
                </c:pt>
                <c:pt idx="137">
                  <c:v>-4.8667787770462994</c:v>
                </c:pt>
                <c:pt idx="138">
                  <c:v>-4.8167620563572129</c:v>
                </c:pt>
                <c:pt idx="139">
                  <c:v>-4.7671464958588947</c:v>
                </c:pt>
                <c:pt idx="140">
                  <c:v>-4.7179329732221351</c:v>
                </c:pt>
                <c:pt idx="141">
                  <c:v>-4.6691221579579754</c:v>
                </c:pt>
                <c:pt idx="142">
                  <c:v>-4.6207145210713403</c:v>
                </c:pt>
                <c:pt idx="143">
                  <c:v>-4.5727103443508339</c:v>
                </c:pt>
                <c:pt idx="144">
                  <c:v>-4.5251097293071174</c:v>
                </c:pt>
                <c:pt idx="145">
                  <c:v>-4.4779126057719321</c:v>
                </c:pt>
                <c:pt idx="146">
                  <c:v>-4.4311187401694214</c:v>
                </c:pt>
                <c:pt idx="147">
                  <c:v>-4.3847277434710072</c:v>
                </c:pt>
                <c:pt idx="148">
                  <c:v>-4.3387390788447737</c:v>
                </c:pt>
                <c:pt idx="149">
                  <c:v>-4.2931520690099099</c:v>
                </c:pt>
                <c:pt idx="150">
                  <c:v>-4.2479659033064383</c:v>
                </c:pt>
                <c:pt idx="151">
                  <c:v>-4.2031796444901417</c:v>
                </c:pt>
                <c:pt idx="152">
                  <c:v>-4.1587922352622506</c:v>
                </c:pt>
                <c:pt idx="153">
                  <c:v>-4.1148025045431718</c:v>
                </c:pt>
                <c:pt idx="154">
                  <c:v>-4.0712091734992146</c:v>
                </c:pt>
                <c:pt idx="155">
                  <c:v>-4.028010861331019</c:v>
                </c:pt>
                <c:pt idx="156">
                  <c:v>-3.9852060908320288</c:v>
                </c:pt>
                <c:pt idx="157">
                  <c:v>-3.9427932937251846</c:v>
                </c:pt>
                <c:pt idx="158">
                  <c:v>-3.9007708157856591</c:v>
                </c:pt>
                <c:pt idx="159">
                  <c:v>-3.8591369217572371</c:v>
                </c:pt>
                <c:pt idx="160">
                  <c:v>-3.8178898000696915</c:v>
                </c:pt>
                <c:pt idx="161">
                  <c:v>-3.7770275673642706</c:v>
                </c:pt>
                <c:pt idx="162">
                  <c:v>-3.7365482728341464</c:v>
                </c:pt>
                <c:pt idx="163">
                  <c:v>-3.6964499023864903</c:v>
                </c:pt>
                <c:pt idx="164">
                  <c:v>-3.6567303826325954</c:v>
                </c:pt>
                <c:pt idx="165">
                  <c:v>-3.617387584712247</c:v>
                </c:pt>
                <c:pt idx="166">
                  <c:v>-3.5784193279583714</c:v>
                </c:pt>
                <c:pt idx="167">
                  <c:v>-3.5398233834077408</c:v>
                </c:pt>
                <c:pt idx="168">
                  <c:v>-3.5015974771633642</c:v>
                </c:pt>
                <c:pt idx="169">
                  <c:v>-3.4637392936139908</c:v>
                </c:pt>
                <c:pt idx="170">
                  <c:v>-3.4262464785159548</c:v>
                </c:pt>
                <c:pt idx="171">
                  <c:v>-3.3891166419424383</c:v>
                </c:pt>
                <c:pt idx="172">
                  <c:v>-3.3523473611050516</c:v>
                </c:pt>
                <c:pt idx="173">
                  <c:v>-3.3159361830524485</c:v>
                </c:pt>
                <c:pt idx="174">
                  <c:v>-3.2798806272505634</c:v>
                </c:pt>
                <c:pt idx="175">
                  <c:v>-3.244178188048874</c:v>
                </c:pt>
                <c:pt idx="176">
                  <c:v>-3.2088263370369634</c:v>
                </c:pt>
                <c:pt idx="177">
                  <c:v>-3.173822525295495</c:v>
                </c:pt>
                <c:pt idx="178">
                  <c:v>-3.1391641855455918</c:v>
                </c:pt>
                <c:pt idx="179">
                  <c:v>-3.1048487342004529</c:v>
                </c:pt>
                <c:pt idx="180">
                  <c:v>-3.0708735733229182</c:v>
                </c:pt>
                <c:pt idx="181">
                  <c:v>-3.0372360924925834</c:v>
                </c:pt>
                <c:pt idx="182">
                  <c:v>-3.0039336705859014</c:v>
                </c:pt>
                <c:pt idx="183">
                  <c:v>-2.9709636774726351</c:v>
                </c:pt>
                <c:pt idx="184">
                  <c:v>-2.9383234756318632</c:v>
                </c:pt>
                <c:pt idx="185">
                  <c:v>-2.906010421690679</c:v>
                </c:pt>
                <c:pt idx="186">
                  <c:v>-2.8740218678885623</c:v>
                </c:pt>
                <c:pt idx="187">
                  <c:v>-2.8423551634703421</c:v>
                </c:pt>
                <c:pt idx="188">
                  <c:v>-2.8110076560105441</c:v>
                </c:pt>
                <c:pt idx="189">
                  <c:v>-2.7799766926718101</c:v>
                </c:pt>
                <c:pt idx="190">
                  <c:v>-2.7492596214000264</c:v>
                </c:pt>
                <c:pt idx="191">
                  <c:v>-2.7188537920586366</c:v>
                </c:pt>
                <c:pt idx="192">
                  <c:v>-2.6887565575045902</c:v>
                </c:pt>
                <c:pt idx="193">
                  <c:v>-2.6589652746082537</c:v>
                </c:pt>
                <c:pt idx="194">
                  <c:v>-2.6294773052195475</c:v>
                </c:pt>
                <c:pt idx="195">
                  <c:v>-2.6002900170824694</c:v>
                </c:pt>
                <c:pt idx="196">
                  <c:v>-2.5714007847001161</c:v>
                </c:pt>
                <c:pt idx="197">
                  <c:v>-2.5428069901522186</c:v>
                </c:pt>
                <c:pt idx="198">
                  <c:v>-2.5145060238671353</c:v>
                </c:pt>
                <c:pt idx="199">
                  <c:v>-2.4864952853501938</c:v>
                </c:pt>
                <c:pt idx="200">
                  <c:v>-2.4587721838701722</c:v>
                </c:pt>
                <c:pt idx="201">
                  <c:v>-2.4313341391056862</c:v>
                </c:pt>
                <c:pt idx="202">
                  <c:v>-2.4041785817531469</c:v>
                </c:pt>
                <c:pt idx="203">
                  <c:v>-2.3773029540979134</c:v>
                </c:pt>
                <c:pt idx="204">
                  <c:v>-2.3507047105502048</c:v>
                </c:pt>
                <c:pt idx="205">
                  <c:v>-2.3243813181472648</c:v>
                </c:pt>
                <c:pt idx="206">
                  <c:v>-2.2983302570232351</c:v>
                </c:pt>
                <c:pt idx="207">
                  <c:v>-2.2725490208481252</c:v>
                </c:pt>
                <c:pt idx="208">
                  <c:v>-2.2470351172372167</c:v>
                </c:pt>
                <c:pt idx="209">
                  <c:v>-2.2217860681322095</c:v>
                </c:pt>
                <c:pt idx="210">
                  <c:v>-2.1967994101553296</c:v>
                </c:pt>
                <c:pt idx="211">
                  <c:v>-2.1720726949376137</c:v>
                </c:pt>
                <c:pt idx="212">
                  <c:v>-2.1476034894225107</c:v>
                </c:pt>
                <c:pt idx="213">
                  <c:v>-2.1233893761459171</c:v>
                </c:pt>
                <c:pt idx="214">
                  <c:v>-2.0994279534936973</c:v>
                </c:pt>
                <c:pt idx="215">
                  <c:v>-2.0757168359377336</c:v>
                </c:pt>
                <c:pt idx="216">
                  <c:v>-2.0522536542514676</c:v>
                </c:pt>
                <c:pt idx="217">
                  <c:v>-2.0290360557059035</c:v>
                </c:pt>
                <c:pt idx="218">
                  <c:v>-2.0060617042469673</c:v>
                </c:pt>
                <c:pt idx="219">
                  <c:v>-1.9833282806551076</c:v>
                </c:pt>
                <c:pt idx="220">
                  <c:v>-1.9608334826879696</c:v>
                </c:pt>
                <c:pt idx="221">
                  <c:v>-1.9385750252069671</c:v>
                </c:pt>
                <c:pt idx="222">
                  <c:v>-1.9165506402885082</c:v>
                </c:pt>
                <c:pt idx="223">
                  <c:v>-1.8947580773206432</c:v>
                </c:pt>
                <c:pt idx="224">
                  <c:v>-1.8731951030858267</c:v>
                </c:pt>
                <c:pt idx="225">
                  <c:v>-1.8518595018305086</c:v>
                </c:pt>
                <c:pt idx="226">
                  <c:v>-1.830749075322194</c:v>
                </c:pt>
                <c:pt idx="227">
                  <c:v>-1.8098616428946139</c:v>
                </c:pt>
                <c:pt idx="228">
                  <c:v>-1.7891950414816165</c:v>
                </c:pt>
                <c:pt idx="229">
                  <c:v>-1.7687471256403584</c:v>
                </c:pt>
                <c:pt idx="230">
                  <c:v>-1.7485157675643643</c:v>
                </c:pt>
                <c:pt idx="231">
                  <c:v>-1.7284988570869777</c:v>
                </c:pt>
                <c:pt idx="232">
                  <c:v>-1.7086943016757323</c:v>
                </c:pt>
                <c:pt idx="233">
                  <c:v>-1.6891000264181284</c:v>
                </c:pt>
                <c:pt idx="234">
                  <c:v>-1.6697139739992957</c:v>
                </c:pt>
                <c:pt idx="235">
                  <c:v>-1.6505341046719806</c:v>
                </c:pt>
                <c:pt idx="236">
                  <c:v>-1.6315583962193121</c:v>
                </c:pt>
                <c:pt idx="237">
                  <c:v>-1.6127848439107475</c:v>
                </c:pt>
                <c:pt idx="238">
                  <c:v>-1.5942114604516011</c:v>
                </c:pt>
                <c:pt idx="239">
                  <c:v>-1.5758362759265359</c:v>
                </c:pt>
                <c:pt idx="240">
                  <c:v>-1.5576573377373872</c:v>
                </c:pt>
                <c:pt idx="241">
                  <c:v>-1.5396727105356585</c:v>
                </c:pt>
                <c:pt idx="242">
                  <c:v>-1.5218804761500326</c:v>
                </c:pt>
                <c:pt idx="243">
                  <c:v>-1.5042787335092098</c:v>
                </c:pt>
                <c:pt idx="244">
                  <c:v>-1.4868655985603834</c:v>
                </c:pt>
                <c:pt idx="245">
                  <c:v>-1.4696392041836368</c:v>
                </c:pt>
                <c:pt idx="246">
                  <c:v>-1.4525977001025534</c:v>
                </c:pt>
                <c:pt idx="247">
                  <c:v>-1.4357392527912873</c:v>
                </c:pt>
                <c:pt idx="248">
                  <c:v>-1.4190620453783651</c:v>
                </c:pt>
                <c:pt idx="249">
                  <c:v>-1.4025642775474476</c:v>
                </c:pt>
                <c:pt idx="250">
                  <c:v>-1.3862441654352959</c:v>
                </c:pt>
                <c:pt idx="251">
                  <c:v>-1.3700999415271475</c:v>
                </c:pt>
                <c:pt idx="252">
                  <c:v>-1.3541298545497209</c:v>
                </c:pt>
                <c:pt idx="253">
                  <c:v>-1.338332169362052</c:v>
                </c:pt>
                <c:pt idx="254">
                  <c:v>-1.3227051668443395</c:v>
                </c:pt>
                <c:pt idx="255">
                  <c:v>-1.307247143784994</c:v>
                </c:pt>
                <c:pt idx="256">
                  <c:v>-1.2919564127660568</c:v>
                </c:pt>
                <c:pt idx="257">
                  <c:v>-1.2768313020471544</c:v>
                </c:pt>
                <c:pt idx="258">
                  <c:v>-1.261870155448138</c:v>
                </c:pt>
                <c:pt idx="259">
                  <c:v>-1.2470713322305642</c:v>
                </c:pt>
                <c:pt idx="260">
                  <c:v>-1.2324332069781903</c:v>
                </c:pt>
                <c:pt idx="261">
                  <c:v>-1.2179541694764739</c:v>
                </c:pt>
                <c:pt idx="262">
                  <c:v>-1.2036326245914628</c:v>
                </c:pt>
                <c:pt idx="263">
                  <c:v>-1.1894669921479244</c:v>
                </c:pt>
                <c:pt idx="264">
                  <c:v>-1.1754557068070308</c:v>
                </c:pt>
                <c:pt idx="265">
                  <c:v>-1.1615972179435194</c:v>
                </c:pt>
                <c:pt idx="266">
                  <c:v>-1.1478899895226651</c:v>
                </c:pt>
                <c:pt idx="267">
                  <c:v>-1.1343324999769342</c:v>
                </c:pt>
                <c:pt idx="268">
                  <c:v>-1.1209232420825699</c:v>
                </c:pt>
                <c:pt idx="269">
                  <c:v>-1.1076607228360473</c:v>
                </c:pt>
                <c:pt idx="270">
                  <c:v>-1.0945434633306785</c:v>
                </c:pt>
                <c:pt idx="271">
                  <c:v>-1.0815699986332372</c:v>
                </c:pt>
                <c:pt idx="272">
                  <c:v>-1.0687388776608346</c:v>
                </c:pt>
                <c:pt idx="273">
                  <c:v>-1.0560486630579529</c:v>
                </c:pt>
                <c:pt idx="274">
                  <c:v>-1.0434979310739128</c:v>
                </c:pt>
                <c:pt idx="275">
                  <c:v>-1.0310852714406205</c:v>
                </c:pt>
                <c:pt idx="276">
                  <c:v>-1.0188092872508094</c:v>
                </c:pt>
                <c:pt idx="277">
                  <c:v>-1.0066685948366747</c:v>
                </c:pt>
                <c:pt idx="278">
                  <c:v>-0.9946618236491539</c:v>
                </c:pt>
                <c:pt idx="279">
                  <c:v>-0.98278761613768362</c:v>
                </c:pt>
                <c:pt idx="280">
                  <c:v>-0.97104462763065302</c:v>
                </c:pt>
                <c:pt idx="281">
                  <c:v>-0.95943152621640959</c:v>
                </c:pt>
                <c:pt idx="282">
                  <c:v>-0.94794699262507842</c:v>
                </c:pt>
                <c:pt idx="283">
                  <c:v>-0.93658972011104269</c:v>
                </c:pt>
                <c:pt idx="284">
                  <c:v>-0.92535841433615962</c:v>
                </c:pt>
                <c:pt idx="285">
                  <c:v>-0.91425179325382566</c:v>
                </c:pt>
                <c:pt idx="286">
                  <c:v>-0.90326858699378354</c:v>
                </c:pt>
                <c:pt idx="287">
                  <c:v>-0.89240753774786163</c:v>
                </c:pt>
                <c:pt idx="288">
                  <c:v>-0.88166739965645624</c:v>
                </c:pt>
                <c:pt idx="289">
                  <c:v>-0.87104693869598382</c:v>
                </c:pt>
                <c:pt idx="290">
                  <c:v>-0.86054493256716424</c:v>
                </c:pt>
                <c:pt idx="291">
                  <c:v>-0.85016017058429572</c:v>
                </c:pt>
                <c:pt idx="292">
                  <c:v>-0.83989145356536121</c:v>
                </c:pt>
                <c:pt idx="293">
                  <c:v>-0.82973759372314759</c:v>
                </c:pt>
                <c:pt idx="294">
                  <c:v>-0.81969741455726486</c:v>
                </c:pt>
                <c:pt idx="295">
                  <c:v>-0.80976975074719448</c:v>
                </c:pt>
                <c:pt idx="296">
                  <c:v>-0.79995344804621926</c:v>
                </c:pt>
                <c:pt idx="297">
                  <c:v>-0.79024736317639732</c:v>
                </c:pt>
                <c:pt idx="298">
                  <c:v>-0.78065036372446972</c:v>
                </c:pt>
                <c:pt idx="299">
                  <c:v>-0.77116132803882242</c:v>
                </c:pt>
                <c:pt idx="300">
                  <c:v>-0.76177914512734923</c:v>
                </c:pt>
                <c:pt idx="301">
                  <c:v>-0.75250271455637918</c:v>
                </c:pt>
                <c:pt idx="302">
                  <c:v>-0.74333094635054331</c:v>
                </c:pt>
                <c:pt idx="303">
                  <c:v>-0.73426276089371045</c:v>
                </c:pt>
                <c:pt idx="304">
                  <c:v>-0.72529708883082367</c:v>
                </c:pt>
                <c:pt idx="305">
                  <c:v>-0.71643287097080188</c:v>
                </c:pt>
                <c:pt idx="306">
                  <c:v>-0.70766905819038151</c:v>
                </c:pt>
                <c:pt idx="307">
                  <c:v>-0.69900461133901437</c:v>
                </c:pt>
                <c:pt idx="308">
                  <c:v>-0.6904385011446651</c:v>
                </c:pt>
                <c:pt idx="309">
                  <c:v>-0.68196970812064928</c:v>
                </c:pt>
                <c:pt idx="310">
                  <c:v>-0.67359722247343135</c:v>
                </c:pt>
                <c:pt idx="311">
                  <c:v>-0.66532004401138789</c:v>
                </c:pt>
                <c:pt idx="312">
                  <c:v>-0.65713718205454408</c:v>
                </c:pt>
                <c:pt idx="313">
                  <c:v>-0.64904765534526376</c:v>
                </c:pt>
                <c:pt idx="314">
                  <c:v>-0.64105049195989661</c:v>
                </c:pt>
                <c:pt idx="315">
                  <c:v>-0.633144729221369</c:v>
                </c:pt>
                <c:pt idx="316">
                  <c:v>-0.6253294136127121</c:v>
                </c:pt>
                <c:pt idx="317">
                  <c:v>-0.61760360069152442</c:v>
                </c:pt>
                <c:pt idx="318">
                  <c:v>-0.60996635500535179</c:v>
                </c:pt>
                <c:pt idx="319">
                  <c:v>-0.60241675000798789</c:v>
                </c:pt>
                <c:pt idx="320">
                  <c:v>-0.59495386797667327</c:v>
                </c:pt>
                <c:pt idx="321">
                  <c:v>-0.58757679993019896</c:v>
                </c:pt>
                <c:pt idx="322">
                  <c:v>-0.58028464554789094</c:v>
                </c:pt>
                <c:pt idx="323">
                  <c:v>-0.57307651308947971</c:v>
                </c:pt>
                <c:pt idx="324">
                  <c:v>-0.56595151931583254</c:v>
                </c:pt>
                <c:pt idx="325">
                  <c:v>-0.55890878941055222</c:v>
                </c:pt>
                <c:pt idx="326">
                  <c:v>-0.55194745690242009</c:v>
                </c:pt>
                <c:pt idx="327">
                  <c:v>-0.54506666358868283</c:v>
                </c:pt>
                <c:pt idx="328">
                  <c:v>-0.5382655594591681</c:v>
                </c:pt>
                <c:pt idx="329">
                  <c:v>-0.53154330262122185</c:v>
                </c:pt>
                <c:pt idx="330">
                  <c:v>-0.5248990592254531</c:v>
                </c:pt>
                <c:pt idx="331">
                  <c:v>-0.51833200339228402</c:v>
                </c:pt>
                <c:pt idx="332">
                  <c:v>-0.51184131713928394</c:v>
                </c:pt>
                <c:pt idx="333">
                  <c:v>-0.50542619030928981</c:v>
                </c:pt>
                <c:pt idx="334">
                  <c:v>-0.49908582049928996</c:v>
                </c:pt>
                <c:pt idx="335">
                  <c:v>-0.49281941299007426</c:v>
                </c:pt>
                <c:pt idx="336">
                  <c:v>-0.48662618067662727</c:v>
                </c:pt>
                <c:pt idx="337">
                  <c:v>-0.48050534399926714</c:v>
                </c:pt>
                <c:pt idx="338">
                  <c:v>-0.4744561308755082</c:v>
                </c:pt>
                <c:pt idx="339">
                  <c:v>-0.46847777663264656</c:v>
                </c:pt>
                <c:pt idx="340">
                  <c:v>-0.46256952394105494</c:v>
                </c:pt>
                <c:pt idx="341">
                  <c:v>-0.45673062274817311</c:v>
                </c:pt>
                <c:pt idx="342">
                  <c:v>-0.45096033021319354</c:v>
                </c:pt>
                <c:pt idx="343">
                  <c:v>-0.44525791064242087</c:v>
                </c:pt>
                <c:pt idx="344">
                  <c:v>-0.43962263542530688</c:v>
                </c:pt>
                <c:pt idx="345">
                  <c:v>-0.43405378297114022</c:v>
                </c:pt>
                <c:pt idx="346">
                  <c:v>-0.42855063864639181</c:v>
                </c:pt>
                <c:pt idx="347">
                  <c:v>-0.42311249471269763</c:v>
                </c:pt>
                <c:pt idx="348">
                  <c:v>-0.4177386502654763</c:v>
                </c:pt>
                <c:pt idx="349">
                  <c:v>-0.41242841117316675</c:v>
                </c:pt>
                <c:pt idx="350">
                  <c:v>-0.40718109001708147</c:v>
                </c:pt>
                <c:pt idx="351">
                  <c:v>-0.40199600603186214</c:v>
                </c:pt>
                <c:pt idx="352">
                  <c:v>-0.39687248504653266</c:v>
                </c:pt>
                <c:pt idx="353">
                  <c:v>-0.39180985942613611</c:v>
                </c:pt>
                <c:pt idx="354">
                  <c:v>-0.38680746801395322</c:v>
                </c:pt>
                <c:pt idx="355">
                  <c:v>-0.38186465607428566</c:v>
                </c:pt>
                <c:pt idx="356">
                  <c:v>-0.37698077523580442</c:v>
                </c:pt>
                <c:pt idx="357">
                  <c:v>-0.3721551834354464</c:v>
                </c:pt>
                <c:pt idx="358">
                  <c:v>-0.36738724486285945</c:v>
                </c:pt>
                <c:pt idx="359">
                  <c:v>-0.36267632990537901</c:v>
                </c:pt>
                <c:pt idx="360">
                  <c:v>-0.35802181509353709</c:v>
                </c:pt>
                <c:pt idx="361">
                  <c:v>-0.35342308304708714</c:v>
                </c:pt>
                <c:pt idx="362">
                  <c:v>-0.34887952242154613</c:v>
                </c:pt>
                <c:pt idx="363">
                  <c:v>-0.34439052785523655</c:v>
                </c:pt>
                <c:pt idx="364">
                  <c:v>-0.33995549991682955</c:v>
                </c:pt>
                <c:pt idx="365">
                  <c:v>-0.33557384505337667</c:v>
                </c:pt>
                <c:pt idx="366">
                  <c:v>-0.33124497553882376</c:v>
                </c:pt>
                <c:pt idx="367">
                  <c:v>-0.32696830942300237</c:v>
                </c:pt>
                <c:pt idx="368">
                  <c:v>-0.32274327048108759</c:v>
                </c:pt>
                <c:pt idx="369">
                  <c:v>-0.31856928816352037</c:v>
                </c:pt>
                <c:pt idx="370">
                  <c:v>-0.31444579754638297</c:v>
                </c:pt>
                <c:pt idx="371">
                  <c:v>-0.31037223928222435</c:v>
                </c:pt>
                <c:pt idx="372">
                  <c:v>-0.30634805955132655</c:v>
                </c:pt>
                <c:pt idx="373">
                  <c:v>-0.30237271001340899</c:v>
                </c:pt>
                <c:pt idx="374">
                  <c:v>-0.29844564775975957</c:v>
                </c:pt>
                <c:pt idx="375">
                  <c:v>-0.29456633526579218</c:v>
                </c:pt>
                <c:pt idx="376">
                  <c:v>-0.29073424034401912</c:v>
                </c:pt>
                <c:pt idx="377">
                  <c:v>-0.28694883609743826</c:v>
                </c:pt>
                <c:pt idx="378">
                  <c:v>-0.28320960087332303</c:v>
                </c:pt>
                <c:pt idx="379">
                  <c:v>-0.27951601821741567</c:v>
                </c:pt>
                <c:pt idx="380">
                  <c:v>-0.27586757682851326</c:v>
                </c:pt>
                <c:pt idx="381">
                  <c:v>-0.27226377051344497</c:v>
                </c:pt>
                <c:pt idx="382">
                  <c:v>-0.2687040981424319</c:v>
                </c:pt>
                <c:pt idx="383">
                  <c:v>-0.26518806360482833</c:v>
                </c:pt>
                <c:pt idx="384">
                  <c:v>-0.26171517576523418</c:v>
                </c:pt>
                <c:pt idx="385">
                  <c:v>-0.25828494841997962</c:v>
                </c:pt>
                <c:pt idx="386">
                  <c:v>-0.25489690025397155</c:v>
                </c:pt>
                <c:pt idx="387">
                  <c:v>-0.25155055479790156</c:v>
                </c:pt>
                <c:pt idx="388">
                  <c:v>-0.24824544038580723</c:v>
                </c:pt>
                <c:pt idx="389">
                  <c:v>-0.24498109011298522</c:v>
                </c:pt>
                <c:pt idx="390">
                  <c:v>-0.24175704179425039</c:v>
                </c:pt>
                <c:pt idx="391">
                  <c:v>-0.23857283792253509</c:v>
                </c:pt>
                <c:pt idx="392">
                  <c:v>-0.23542802562782844</c:v>
                </c:pt>
                <c:pt idx="393">
                  <c:v>-0.23232215663644637</c:v>
                </c:pt>
                <c:pt idx="394">
                  <c:v>-0.2292547872306335</c:v>
                </c:pt>
                <c:pt idx="395">
                  <c:v>-0.22622547820848835</c:v>
                </c:pt>
                <c:pt idx="396">
                  <c:v>-0.22323379484421188</c:v>
                </c:pt>
                <c:pt idx="397">
                  <c:v>-0.22027930684867206</c:v>
                </c:pt>
                <c:pt idx="398">
                  <c:v>-0.21736158833028441</c:v>
                </c:pt>
                <c:pt idx="399">
                  <c:v>-0.21448021775620138</c:v>
                </c:pt>
                <c:pt idx="400">
                  <c:v>-0.2116347779138103</c:v>
                </c:pt>
                <c:pt idx="401">
                  <c:v>-0.20882485587253319</c:v>
                </c:pt>
                <c:pt idx="402">
                  <c:v>-0.20605004294592866</c:v>
                </c:pt>
                <c:pt idx="403">
                  <c:v>-0.20330993465408892</c:v>
                </c:pt>
                <c:pt idx="404">
                  <c:v>-0.2006041306863324</c:v>
                </c:pt>
                <c:pt idx="405">
                  <c:v>-0.1979322348641851</c:v>
                </c:pt>
                <c:pt idx="406">
                  <c:v>-0.19529385510465114</c:v>
                </c:pt>
                <c:pt idx="407">
                  <c:v>-0.19268860338376673</c:v>
                </c:pt>
                <c:pt idx="408">
                  <c:v>-0.19011609570043653</c:v>
                </c:pt>
                <c:pt idx="409">
                  <c:v>-0.18757595204054828</c:v>
                </c:pt>
                <c:pt idx="410">
                  <c:v>-0.18506779634136414</c:v>
                </c:pt>
                <c:pt idx="411">
                  <c:v>-0.18259125645618421</c:v>
                </c:pt>
                <c:pt idx="412">
                  <c:v>-0.18014596411928224</c:v>
                </c:pt>
                <c:pt idx="413">
                  <c:v>-0.1777315549111079</c:v>
                </c:pt>
                <c:pt idx="414">
                  <c:v>-0.17534766822375525</c:v>
                </c:pt>
                <c:pt idx="415">
                  <c:v>-0.17299394722669481</c:v>
                </c:pt>
                <c:pt idx="416">
                  <c:v>-0.17067003883276458</c:v>
                </c:pt>
                <c:pt idx="417">
                  <c:v>-0.16837559366442154</c:v>
                </c:pt>
                <c:pt idx="418">
                  <c:v>-0.16611026602024653</c:v>
                </c:pt>
                <c:pt idx="419">
                  <c:v>-0.16387371384170527</c:v>
                </c:pt>
                <c:pt idx="420">
                  <c:v>-0.16166559868015865</c:v>
                </c:pt>
                <c:pt idx="421">
                  <c:v>-0.15948558566412416</c:v>
                </c:pt>
                <c:pt idx="422">
                  <c:v>-0.15733334346678257</c:v>
                </c:pt>
                <c:pt idx="423">
                  <c:v>-0.15520854427373154</c:v>
                </c:pt>
                <c:pt idx="424">
                  <c:v>-0.15311086375098076</c:v>
                </c:pt>
                <c:pt idx="425">
                  <c:v>-0.15103998101318919</c:v>
                </c:pt>
                <c:pt idx="426">
                  <c:v>-0.14899557859214041</c:v>
                </c:pt>
                <c:pt idx="427">
                  <c:v>-0.14697734240545657</c:v>
                </c:pt>
                <c:pt idx="428">
                  <c:v>-0.14498496172554579</c:v>
                </c:pt>
                <c:pt idx="429">
                  <c:v>-0.14301812914878517</c:v>
                </c:pt>
                <c:pt idx="430">
                  <c:v>-0.14107654056493354</c:v>
                </c:pt>
                <c:pt idx="431">
                  <c:v>-0.13915989512677585</c:v>
                </c:pt>
                <c:pt idx="432">
                  <c:v>-0.13726789521999438</c:v>
                </c:pt>
                <c:pt idx="433">
                  <c:v>-0.13540024643326801</c:v>
                </c:pt>
                <c:pt idx="434">
                  <c:v>-0.13355665752859466</c:v>
                </c:pt>
                <c:pt idx="435">
                  <c:v>-0.13173684041183892</c:v>
                </c:pt>
                <c:pt idx="436">
                  <c:v>-0.12994051010349966</c:v>
                </c:pt>
                <c:pt idx="437">
                  <c:v>-0.12816738470969927</c:v>
                </c:pt>
                <c:pt idx="438">
                  <c:v>-0.12641718539339014</c:v>
                </c:pt>
                <c:pt idx="439">
                  <c:v>-0.12468963634577944</c:v>
                </c:pt>
                <c:pt idx="440">
                  <c:v>-0.12298446475796911</c:v>
                </c:pt>
                <c:pt idx="441">
                  <c:v>-0.12130140079280947</c:v>
                </c:pt>
                <c:pt idx="442">
                  <c:v>-0.11964017755696693</c:v>
                </c:pt>
                <c:pt idx="443">
                  <c:v>-0.11800053107320137</c:v>
                </c:pt>
                <c:pt idx="444">
                  <c:v>-0.11638220025285528</c:v>
                </c:pt>
                <c:pt idx="445">
                  <c:v>-0.11478492686855003</c:v>
                </c:pt>
                <c:pt idx="446">
                  <c:v>-0.11320845552709054</c:v>
                </c:pt>
                <c:pt idx="447">
                  <c:v>-0.11165253364257517</c:v>
                </c:pt>
                <c:pt idx="448">
                  <c:v>-0.11011691140971096</c:v>
                </c:pt>
                <c:pt idx="449">
                  <c:v>-0.10860134177733165</c:v>
                </c:pt>
                <c:pt idx="450">
                  <c:v>-0.1071055804221186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57-4322-A906-402F5949963B}"/>
            </c:ext>
          </c:extLst>
        </c:ser>
        <c:ser>
          <c:idx val="1"/>
          <c:order val="1"/>
          <c:tx>
            <c:strRef>
              <c:f>fit_5NN_HCP!$K$18</c:f>
              <c:strCache>
                <c:ptCount val="1"/>
                <c:pt idx="0">
                  <c:v>E(TB-SMA)[eV]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fit_5NN_HCP!$G$19:$G$469</c:f>
              <c:numCache>
                <c:formatCode>General</c:formatCode>
                <c:ptCount val="451"/>
                <c:pt idx="0">
                  <c:v>2.0763386102852275</c:v>
                </c:pt>
                <c:pt idx="1">
                  <c:v>2.0846245576795233</c:v>
                </c:pt>
                <c:pt idx="2">
                  <c:v>2.0929105050738186</c:v>
                </c:pt>
                <c:pt idx="3">
                  <c:v>2.1011964524681139</c:v>
                </c:pt>
                <c:pt idx="4">
                  <c:v>2.1094823998624093</c:v>
                </c:pt>
                <c:pt idx="5">
                  <c:v>2.1177683472567046</c:v>
                </c:pt>
                <c:pt idx="6">
                  <c:v>2.1260542946510004</c:v>
                </c:pt>
                <c:pt idx="7">
                  <c:v>2.1343402420452957</c:v>
                </c:pt>
                <c:pt idx="8">
                  <c:v>2.142626189439591</c:v>
                </c:pt>
                <c:pt idx="9">
                  <c:v>2.1509121368338864</c:v>
                </c:pt>
                <c:pt idx="10">
                  <c:v>2.1591980842281817</c:v>
                </c:pt>
                <c:pt idx="11">
                  <c:v>2.1674840316224775</c:v>
                </c:pt>
                <c:pt idx="12">
                  <c:v>2.1757699790167728</c:v>
                </c:pt>
                <c:pt idx="13">
                  <c:v>2.1840559264110686</c:v>
                </c:pt>
                <c:pt idx="14">
                  <c:v>2.1923418738053639</c:v>
                </c:pt>
                <c:pt idx="15">
                  <c:v>2.2006278211996593</c:v>
                </c:pt>
                <c:pt idx="16">
                  <c:v>2.2089137685939546</c:v>
                </c:pt>
                <c:pt idx="17">
                  <c:v>2.2171997159882504</c:v>
                </c:pt>
                <c:pt idx="18">
                  <c:v>2.2254856633825457</c:v>
                </c:pt>
                <c:pt idx="19">
                  <c:v>2.2337716107768411</c:v>
                </c:pt>
                <c:pt idx="20">
                  <c:v>2.2420575581711364</c:v>
                </c:pt>
                <c:pt idx="21">
                  <c:v>2.2503435055654322</c:v>
                </c:pt>
                <c:pt idx="22">
                  <c:v>2.2586294529597275</c:v>
                </c:pt>
                <c:pt idx="23">
                  <c:v>2.2669154003540228</c:v>
                </c:pt>
                <c:pt idx="24">
                  <c:v>2.2752013477483186</c:v>
                </c:pt>
                <c:pt idx="25">
                  <c:v>2.2834872951426139</c:v>
                </c:pt>
                <c:pt idx="26">
                  <c:v>2.2917732425369093</c:v>
                </c:pt>
                <c:pt idx="27">
                  <c:v>2.3000591899312046</c:v>
                </c:pt>
                <c:pt idx="28">
                  <c:v>2.3083451373255</c:v>
                </c:pt>
                <c:pt idx="29">
                  <c:v>2.3166310847197962</c:v>
                </c:pt>
                <c:pt idx="30">
                  <c:v>2.3249170321140915</c:v>
                </c:pt>
                <c:pt idx="31">
                  <c:v>2.3332029795083868</c:v>
                </c:pt>
                <c:pt idx="32">
                  <c:v>2.3414889269026822</c:v>
                </c:pt>
                <c:pt idx="33">
                  <c:v>2.349774874296978</c:v>
                </c:pt>
                <c:pt idx="34">
                  <c:v>2.3580608216912733</c:v>
                </c:pt>
                <c:pt idx="35">
                  <c:v>2.3663467690855686</c:v>
                </c:pt>
                <c:pt idx="36">
                  <c:v>2.374632716479864</c:v>
                </c:pt>
                <c:pt idx="37">
                  <c:v>2.3829186638741593</c:v>
                </c:pt>
                <c:pt idx="38">
                  <c:v>2.3912046112684551</c:v>
                </c:pt>
                <c:pt idx="39">
                  <c:v>2.3994905586627504</c:v>
                </c:pt>
                <c:pt idx="40">
                  <c:v>2.4077765060570462</c:v>
                </c:pt>
                <c:pt idx="41">
                  <c:v>2.4160624534513415</c:v>
                </c:pt>
                <c:pt idx="42">
                  <c:v>2.4243484008456369</c:v>
                </c:pt>
                <c:pt idx="43">
                  <c:v>2.4326343482399322</c:v>
                </c:pt>
                <c:pt idx="44">
                  <c:v>2.4409202956342275</c:v>
                </c:pt>
                <c:pt idx="45">
                  <c:v>2.4492062430285233</c:v>
                </c:pt>
                <c:pt idx="46">
                  <c:v>2.4574921904228186</c:v>
                </c:pt>
                <c:pt idx="47">
                  <c:v>2.465778137817114</c:v>
                </c:pt>
                <c:pt idx="48">
                  <c:v>2.4740640852114093</c:v>
                </c:pt>
                <c:pt idx="49">
                  <c:v>2.4823500326057046</c:v>
                </c:pt>
                <c:pt idx="50">
                  <c:v>2.49063598</c:v>
                </c:pt>
                <c:pt idx="51">
                  <c:v>2.4989219273942953</c:v>
                </c:pt>
                <c:pt idx="52">
                  <c:v>2.5072078747885906</c:v>
                </c:pt>
                <c:pt idx="53">
                  <c:v>2.5154938221828864</c:v>
                </c:pt>
                <c:pt idx="54">
                  <c:v>2.5237797695771818</c:v>
                </c:pt>
                <c:pt idx="55">
                  <c:v>2.5320657169714771</c:v>
                </c:pt>
                <c:pt idx="56">
                  <c:v>2.5403516643657724</c:v>
                </c:pt>
                <c:pt idx="57">
                  <c:v>2.5486376117600678</c:v>
                </c:pt>
                <c:pt idx="58">
                  <c:v>2.5569235591543635</c:v>
                </c:pt>
                <c:pt idx="59">
                  <c:v>2.5652095065486589</c:v>
                </c:pt>
                <c:pt idx="60">
                  <c:v>2.5734954539429542</c:v>
                </c:pt>
                <c:pt idx="61">
                  <c:v>2.5817814013372495</c:v>
                </c:pt>
                <c:pt idx="62">
                  <c:v>2.5900673487315458</c:v>
                </c:pt>
                <c:pt idx="63">
                  <c:v>2.5983532961258411</c:v>
                </c:pt>
                <c:pt idx="64">
                  <c:v>2.6066392435201364</c:v>
                </c:pt>
                <c:pt idx="65">
                  <c:v>2.6149251909144318</c:v>
                </c:pt>
                <c:pt idx="66">
                  <c:v>2.6232111383087271</c:v>
                </c:pt>
                <c:pt idx="67">
                  <c:v>2.6314970857030229</c:v>
                </c:pt>
                <c:pt idx="68">
                  <c:v>2.6397830330973182</c:v>
                </c:pt>
                <c:pt idx="69">
                  <c:v>2.6480689804916135</c:v>
                </c:pt>
                <c:pt idx="70">
                  <c:v>2.6563549278859089</c:v>
                </c:pt>
                <c:pt idx="71">
                  <c:v>2.6646408752802042</c:v>
                </c:pt>
                <c:pt idx="72">
                  <c:v>2.6729268226745</c:v>
                </c:pt>
                <c:pt idx="73">
                  <c:v>2.6812127700687953</c:v>
                </c:pt>
                <c:pt idx="74">
                  <c:v>2.6894987174630907</c:v>
                </c:pt>
                <c:pt idx="75">
                  <c:v>2.697784664857386</c:v>
                </c:pt>
                <c:pt idx="76">
                  <c:v>2.7060706122516813</c:v>
                </c:pt>
                <c:pt idx="77">
                  <c:v>2.7143565596459771</c:v>
                </c:pt>
                <c:pt idx="78">
                  <c:v>2.7226425070402724</c:v>
                </c:pt>
                <c:pt idx="79">
                  <c:v>2.7309284544345678</c:v>
                </c:pt>
                <c:pt idx="80">
                  <c:v>2.7392144018288631</c:v>
                </c:pt>
                <c:pt idx="81">
                  <c:v>2.7475003492231584</c:v>
                </c:pt>
                <c:pt idx="82">
                  <c:v>2.7557862966174542</c:v>
                </c:pt>
                <c:pt idx="83">
                  <c:v>2.76407224401175</c:v>
                </c:pt>
                <c:pt idx="84">
                  <c:v>2.7723581914060453</c:v>
                </c:pt>
                <c:pt idx="85">
                  <c:v>2.7806441388003411</c:v>
                </c:pt>
                <c:pt idx="86">
                  <c:v>2.7889300861946364</c:v>
                </c:pt>
                <c:pt idx="87">
                  <c:v>2.7972160335889318</c:v>
                </c:pt>
                <c:pt idx="88">
                  <c:v>2.8055019809832271</c:v>
                </c:pt>
                <c:pt idx="89">
                  <c:v>2.8137879283775225</c:v>
                </c:pt>
                <c:pt idx="90">
                  <c:v>2.8220738757718182</c:v>
                </c:pt>
                <c:pt idx="91">
                  <c:v>2.8303598231661136</c:v>
                </c:pt>
                <c:pt idx="92">
                  <c:v>2.8386457705604089</c:v>
                </c:pt>
                <c:pt idx="93">
                  <c:v>2.8469317179547042</c:v>
                </c:pt>
                <c:pt idx="94">
                  <c:v>2.8552176653489996</c:v>
                </c:pt>
                <c:pt idx="95">
                  <c:v>2.8635036127432953</c:v>
                </c:pt>
                <c:pt idx="96">
                  <c:v>2.8717895601375907</c:v>
                </c:pt>
                <c:pt idx="97">
                  <c:v>2.880075507531886</c:v>
                </c:pt>
                <c:pt idx="98">
                  <c:v>2.8883614549261813</c:v>
                </c:pt>
                <c:pt idx="99">
                  <c:v>2.8966474023204767</c:v>
                </c:pt>
                <c:pt idx="100">
                  <c:v>2.9049333497147725</c:v>
                </c:pt>
                <c:pt idx="101">
                  <c:v>2.9132192971090678</c:v>
                </c:pt>
                <c:pt idx="102">
                  <c:v>2.9215052445033631</c:v>
                </c:pt>
                <c:pt idx="103">
                  <c:v>2.9297911918976585</c:v>
                </c:pt>
                <c:pt idx="104">
                  <c:v>2.9380771392919538</c:v>
                </c:pt>
                <c:pt idx="105">
                  <c:v>2.9463630866862496</c:v>
                </c:pt>
                <c:pt idx="106">
                  <c:v>2.9546490340805454</c:v>
                </c:pt>
                <c:pt idx="107">
                  <c:v>2.9629349814748402</c:v>
                </c:pt>
                <c:pt idx="108">
                  <c:v>2.9712209288691356</c:v>
                </c:pt>
                <c:pt idx="109">
                  <c:v>2.9795068762634318</c:v>
                </c:pt>
                <c:pt idx="110">
                  <c:v>2.9877928236577271</c:v>
                </c:pt>
                <c:pt idx="111">
                  <c:v>2.9960787710520225</c:v>
                </c:pt>
                <c:pt idx="112">
                  <c:v>3.0043647184463178</c:v>
                </c:pt>
                <c:pt idx="113">
                  <c:v>3.0126506658406131</c:v>
                </c:pt>
                <c:pt idx="114">
                  <c:v>3.0209366132349089</c:v>
                </c:pt>
                <c:pt idx="115">
                  <c:v>3.0292225606292043</c:v>
                </c:pt>
                <c:pt idx="116">
                  <c:v>3.0375085080234996</c:v>
                </c:pt>
                <c:pt idx="117">
                  <c:v>3.0457944554177949</c:v>
                </c:pt>
                <c:pt idx="118">
                  <c:v>3.0540804028120903</c:v>
                </c:pt>
                <c:pt idx="119">
                  <c:v>3.062366350206386</c:v>
                </c:pt>
                <c:pt idx="120">
                  <c:v>3.0706522976006814</c:v>
                </c:pt>
                <c:pt idx="121">
                  <c:v>3.0789382449949767</c:v>
                </c:pt>
                <c:pt idx="122">
                  <c:v>3.087224192389272</c:v>
                </c:pt>
                <c:pt idx="123">
                  <c:v>3.0955101397835674</c:v>
                </c:pt>
                <c:pt idx="124">
                  <c:v>3.1037960871778631</c:v>
                </c:pt>
                <c:pt idx="125">
                  <c:v>3.1120820345721585</c:v>
                </c:pt>
                <c:pt idx="126">
                  <c:v>3.1203679819664543</c:v>
                </c:pt>
                <c:pt idx="127">
                  <c:v>3.1286539293607496</c:v>
                </c:pt>
                <c:pt idx="128">
                  <c:v>3.1369398767550454</c:v>
                </c:pt>
                <c:pt idx="129">
                  <c:v>3.1452258241493407</c:v>
                </c:pt>
                <c:pt idx="130">
                  <c:v>3.153511771543636</c:v>
                </c:pt>
                <c:pt idx="131">
                  <c:v>3.1617977189379314</c:v>
                </c:pt>
                <c:pt idx="132">
                  <c:v>3.1700836663322267</c:v>
                </c:pt>
                <c:pt idx="133">
                  <c:v>3.1783696137265225</c:v>
                </c:pt>
                <c:pt idx="134">
                  <c:v>3.1866555611208178</c:v>
                </c:pt>
                <c:pt idx="135">
                  <c:v>3.1949415085151132</c:v>
                </c:pt>
                <c:pt idx="136">
                  <c:v>3.2032274559094085</c:v>
                </c:pt>
                <c:pt idx="137">
                  <c:v>3.2115134033037038</c:v>
                </c:pt>
                <c:pt idx="138">
                  <c:v>3.2197993506979996</c:v>
                </c:pt>
                <c:pt idx="139">
                  <c:v>3.2280852980922949</c:v>
                </c:pt>
                <c:pt idx="140">
                  <c:v>3.2363712454865903</c:v>
                </c:pt>
                <c:pt idx="141">
                  <c:v>3.2446571928808856</c:v>
                </c:pt>
                <c:pt idx="142">
                  <c:v>3.2529431402751809</c:v>
                </c:pt>
                <c:pt idx="143">
                  <c:v>3.2612290876694767</c:v>
                </c:pt>
                <c:pt idx="144">
                  <c:v>3.2695150350637721</c:v>
                </c:pt>
                <c:pt idx="145">
                  <c:v>3.2778009824580674</c:v>
                </c:pt>
                <c:pt idx="146">
                  <c:v>3.2860869298523627</c:v>
                </c:pt>
                <c:pt idx="147">
                  <c:v>3.2943728772466581</c:v>
                </c:pt>
                <c:pt idx="148">
                  <c:v>3.3026588246409538</c:v>
                </c:pt>
                <c:pt idx="149">
                  <c:v>3.3109447720352492</c:v>
                </c:pt>
                <c:pt idx="150">
                  <c:v>3.3192307194295445</c:v>
                </c:pt>
                <c:pt idx="151">
                  <c:v>3.3275166668238398</c:v>
                </c:pt>
                <c:pt idx="152">
                  <c:v>3.3358026142181352</c:v>
                </c:pt>
                <c:pt idx="153">
                  <c:v>3.3440885616124314</c:v>
                </c:pt>
                <c:pt idx="154">
                  <c:v>3.3523745090067267</c:v>
                </c:pt>
                <c:pt idx="155">
                  <c:v>3.3606604564010221</c:v>
                </c:pt>
                <c:pt idx="156">
                  <c:v>3.3689464037953174</c:v>
                </c:pt>
                <c:pt idx="157">
                  <c:v>3.3772323511896132</c:v>
                </c:pt>
                <c:pt idx="158">
                  <c:v>3.3855182985839085</c:v>
                </c:pt>
                <c:pt idx="159">
                  <c:v>3.3938042459782038</c:v>
                </c:pt>
                <c:pt idx="160">
                  <c:v>3.4020901933724992</c:v>
                </c:pt>
                <c:pt idx="161">
                  <c:v>3.410376140766795</c:v>
                </c:pt>
                <c:pt idx="162">
                  <c:v>3.4186620881610903</c:v>
                </c:pt>
                <c:pt idx="163">
                  <c:v>3.4269480355553856</c:v>
                </c:pt>
                <c:pt idx="164">
                  <c:v>3.435233982949681</c:v>
                </c:pt>
                <c:pt idx="165">
                  <c:v>3.4435199303439763</c:v>
                </c:pt>
                <c:pt idx="166">
                  <c:v>3.4518058777382721</c:v>
                </c:pt>
                <c:pt idx="167">
                  <c:v>3.4600918251325674</c:v>
                </c:pt>
                <c:pt idx="168">
                  <c:v>3.4683777725268627</c:v>
                </c:pt>
                <c:pt idx="169">
                  <c:v>3.4766637199211581</c:v>
                </c:pt>
                <c:pt idx="170">
                  <c:v>3.4849496673154534</c:v>
                </c:pt>
                <c:pt idx="171">
                  <c:v>3.4932356147097492</c:v>
                </c:pt>
                <c:pt idx="172">
                  <c:v>3.501521562104045</c:v>
                </c:pt>
                <c:pt idx="173">
                  <c:v>3.5098075094983403</c:v>
                </c:pt>
                <c:pt idx="174">
                  <c:v>3.5180934568926356</c:v>
                </c:pt>
                <c:pt idx="175">
                  <c:v>3.5263794042869314</c:v>
                </c:pt>
                <c:pt idx="176">
                  <c:v>3.5346653516812268</c:v>
                </c:pt>
                <c:pt idx="177">
                  <c:v>3.5429512990755221</c:v>
                </c:pt>
                <c:pt idx="178">
                  <c:v>3.5512372464698174</c:v>
                </c:pt>
                <c:pt idx="179">
                  <c:v>3.5595231938641128</c:v>
                </c:pt>
                <c:pt idx="180">
                  <c:v>3.5678091412584085</c:v>
                </c:pt>
                <c:pt idx="181">
                  <c:v>3.5760950886527039</c:v>
                </c:pt>
                <c:pt idx="182">
                  <c:v>3.5843810360469992</c:v>
                </c:pt>
                <c:pt idx="183">
                  <c:v>3.5926669834412945</c:v>
                </c:pt>
                <c:pt idx="184">
                  <c:v>3.6009529308355899</c:v>
                </c:pt>
                <c:pt idx="185">
                  <c:v>3.6092388782298856</c:v>
                </c:pt>
                <c:pt idx="186">
                  <c:v>3.617524825624181</c:v>
                </c:pt>
                <c:pt idx="187">
                  <c:v>3.6258107730184763</c:v>
                </c:pt>
                <c:pt idx="188">
                  <c:v>3.6340967204127717</c:v>
                </c:pt>
                <c:pt idx="189">
                  <c:v>3.642382667807067</c:v>
                </c:pt>
                <c:pt idx="190">
                  <c:v>3.6506686152013628</c:v>
                </c:pt>
                <c:pt idx="191">
                  <c:v>3.6589545625956581</c:v>
                </c:pt>
                <c:pt idx="192">
                  <c:v>3.6672405099899534</c:v>
                </c:pt>
                <c:pt idx="193">
                  <c:v>3.6755264573842488</c:v>
                </c:pt>
                <c:pt idx="194">
                  <c:v>3.6838124047785441</c:v>
                </c:pt>
                <c:pt idx="195">
                  <c:v>3.6920983521728399</c:v>
                </c:pt>
                <c:pt idx="196">
                  <c:v>3.7003842995671352</c:v>
                </c:pt>
                <c:pt idx="197">
                  <c:v>3.7086702469614305</c:v>
                </c:pt>
                <c:pt idx="198">
                  <c:v>3.7169561943557259</c:v>
                </c:pt>
                <c:pt idx="199">
                  <c:v>3.7252421417500221</c:v>
                </c:pt>
                <c:pt idx="200">
                  <c:v>3.7335280891443174</c:v>
                </c:pt>
                <c:pt idx="201">
                  <c:v>3.7418140365386128</c:v>
                </c:pt>
                <c:pt idx="202">
                  <c:v>3.7500999839329081</c:v>
                </c:pt>
                <c:pt idx="203">
                  <c:v>3.7583859313272034</c:v>
                </c:pt>
                <c:pt idx="204">
                  <c:v>3.7666718787214992</c:v>
                </c:pt>
                <c:pt idx="205">
                  <c:v>3.7749578261157946</c:v>
                </c:pt>
                <c:pt idx="206">
                  <c:v>3.7832437735100899</c:v>
                </c:pt>
                <c:pt idx="207">
                  <c:v>3.7915297209043852</c:v>
                </c:pt>
                <c:pt idx="208">
                  <c:v>3.7998156682986806</c:v>
                </c:pt>
                <c:pt idx="209">
                  <c:v>3.8081016156929763</c:v>
                </c:pt>
                <c:pt idx="210">
                  <c:v>3.8163875630872721</c:v>
                </c:pt>
                <c:pt idx="211">
                  <c:v>3.8246735104815675</c:v>
                </c:pt>
                <c:pt idx="212">
                  <c:v>3.8329594578758628</c:v>
                </c:pt>
                <c:pt idx="213">
                  <c:v>3.8412454052701577</c:v>
                </c:pt>
                <c:pt idx="214">
                  <c:v>3.8495313526644535</c:v>
                </c:pt>
                <c:pt idx="215">
                  <c:v>3.8578173000587492</c:v>
                </c:pt>
                <c:pt idx="216">
                  <c:v>3.8661032474530446</c:v>
                </c:pt>
                <c:pt idx="217">
                  <c:v>3.8743891948473399</c:v>
                </c:pt>
                <c:pt idx="218">
                  <c:v>3.8826751422416357</c:v>
                </c:pt>
                <c:pt idx="219">
                  <c:v>3.890961089635931</c:v>
                </c:pt>
                <c:pt idx="220">
                  <c:v>3.8992470370302263</c:v>
                </c:pt>
                <c:pt idx="221">
                  <c:v>3.9075329844245217</c:v>
                </c:pt>
                <c:pt idx="222">
                  <c:v>3.915818931818817</c:v>
                </c:pt>
                <c:pt idx="223">
                  <c:v>3.9241048792131128</c:v>
                </c:pt>
                <c:pt idx="224">
                  <c:v>3.9323908266074081</c:v>
                </c:pt>
                <c:pt idx="225">
                  <c:v>3.9406767740017035</c:v>
                </c:pt>
                <c:pt idx="226">
                  <c:v>3.9489627213959988</c:v>
                </c:pt>
                <c:pt idx="227">
                  <c:v>3.9572486687902941</c:v>
                </c:pt>
                <c:pt idx="228">
                  <c:v>3.9655346161845899</c:v>
                </c:pt>
                <c:pt idx="229">
                  <c:v>3.9738205635788852</c:v>
                </c:pt>
                <c:pt idx="230">
                  <c:v>3.9821065109731806</c:v>
                </c:pt>
                <c:pt idx="231">
                  <c:v>3.9903924583674759</c:v>
                </c:pt>
                <c:pt idx="232">
                  <c:v>3.9986784057617712</c:v>
                </c:pt>
                <c:pt idx="233">
                  <c:v>4.006964353156067</c:v>
                </c:pt>
                <c:pt idx="234">
                  <c:v>4.0152503005503624</c:v>
                </c:pt>
                <c:pt idx="235">
                  <c:v>4.0235362479446577</c:v>
                </c:pt>
                <c:pt idx="236">
                  <c:v>4.031822195338953</c:v>
                </c:pt>
                <c:pt idx="237">
                  <c:v>4.0401081427332484</c:v>
                </c:pt>
                <c:pt idx="238">
                  <c:v>4.0483940901275437</c:v>
                </c:pt>
                <c:pt idx="239">
                  <c:v>4.056680037521839</c:v>
                </c:pt>
                <c:pt idx="240">
                  <c:v>4.0649659849161353</c:v>
                </c:pt>
                <c:pt idx="241">
                  <c:v>4.0732519323104306</c:v>
                </c:pt>
                <c:pt idx="242">
                  <c:v>4.0815378797047259</c:v>
                </c:pt>
                <c:pt idx="243">
                  <c:v>4.0898238270990213</c:v>
                </c:pt>
                <c:pt idx="244">
                  <c:v>4.0981097744933166</c:v>
                </c:pt>
                <c:pt idx="245">
                  <c:v>4.1063957218876119</c:v>
                </c:pt>
                <c:pt idx="246">
                  <c:v>4.1146816692819073</c:v>
                </c:pt>
                <c:pt idx="247">
                  <c:v>4.1229676166762035</c:v>
                </c:pt>
                <c:pt idx="248">
                  <c:v>4.1312535640704988</c:v>
                </c:pt>
                <c:pt idx="249">
                  <c:v>4.1395395114647942</c:v>
                </c:pt>
                <c:pt idx="250">
                  <c:v>4.1478254588590895</c:v>
                </c:pt>
                <c:pt idx="251">
                  <c:v>4.1561114062533848</c:v>
                </c:pt>
                <c:pt idx="252">
                  <c:v>4.1643973536476802</c:v>
                </c:pt>
                <c:pt idx="253">
                  <c:v>4.1726833010419755</c:v>
                </c:pt>
                <c:pt idx="254">
                  <c:v>4.1809692484362717</c:v>
                </c:pt>
                <c:pt idx="255">
                  <c:v>4.189255195830567</c:v>
                </c:pt>
                <c:pt idx="256">
                  <c:v>4.1975411432248624</c:v>
                </c:pt>
                <c:pt idx="257">
                  <c:v>4.2058270906191577</c:v>
                </c:pt>
                <c:pt idx="258">
                  <c:v>4.2141130380134539</c:v>
                </c:pt>
                <c:pt idx="259">
                  <c:v>4.2223989854077528</c:v>
                </c:pt>
                <c:pt idx="260">
                  <c:v>4.2306849328020446</c:v>
                </c:pt>
                <c:pt idx="261">
                  <c:v>4.2389708801963399</c:v>
                </c:pt>
                <c:pt idx="262">
                  <c:v>4.2472568275906353</c:v>
                </c:pt>
                <c:pt idx="263">
                  <c:v>4.2555427749849342</c:v>
                </c:pt>
                <c:pt idx="264">
                  <c:v>4.2638287223792259</c:v>
                </c:pt>
                <c:pt idx="265">
                  <c:v>4.2721146697735213</c:v>
                </c:pt>
                <c:pt idx="266">
                  <c:v>4.2804006171678166</c:v>
                </c:pt>
                <c:pt idx="267">
                  <c:v>4.2886865645621164</c:v>
                </c:pt>
                <c:pt idx="268">
                  <c:v>4.2969725119564082</c:v>
                </c:pt>
                <c:pt idx="269">
                  <c:v>4.3052584593507035</c:v>
                </c:pt>
                <c:pt idx="270">
                  <c:v>4.3135444067449988</c:v>
                </c:pt>
                <c:pt idx="271">
                  <c:v>4.3218303541392977</c:v>
                </c:pt>
                <c:pt idx="272">
                  <c:v>4.3301163015335895</c:v>
                </c:pt>
                <c:pt idx="273">
                  <c:v>4.3384022489278848</c:v>
                </c:pt>
                <c:pt idx="274">
                  <c:v>4.3466881963221802</c:v>
                </c:pt>
                <c:pt idx="275">
                  <c:v>4.35497414371648</c:v>
                </c:pt>
                <c:pt idx="276">
                  <c:v>4.3632600911107708</c:v>
                </c:pt>
                <c:pt idx="277">
                  <c:v>4.3715460385050671</c:v>
                </c:pt>
                <c:pt idx="278">
                  <c:v>4.3798319858993624</c:v>
                </c:pt>
                <c:pt idx="279">
                  <c:v>4.3881179332936622</c:v>
                </c:pt>
                <c:pt idx="280">
                  <c:v>4.3964038806879531</c:v>
                </c:pt>
                <c:pt idx="281">
                  <c:v>4.4046898280822484</c:v>
                </c:pt>
                <c:pt idx="282">
                  <c:v>4.4129757754765482</c:v>
                </c:pt>
                <c:pt idx="283">
                  <c:v>4.4212617228708435</c:v>
                </c:pt>
                <c:pt idx="284">
                  <c:v>4.4295476702651388</c:v>
                </c:pt>
                <c:pt idx="285">
                  <c:v>4.4378336176594297</c:v>
                </c:pt>
                <c:pt idx="286">
                  <c:v>4.4461195650537295</c:v>
                </c:pt>
                <c:pt idx="287">
                  <c:v>4.4544055124480249</c:v>
                </c:pt>
                <c:pt idx="288">
                  <c:v>4.4626914598423211</c:v>
                </c:pt>
                <c:pt idx="289">
                  <c:v>4.470977407236612</c:v>
                </c:pt>
                <c:pt idx="290">
                  <c:v>4.4792633546309117</c:v>
                </c:pt>
                <c:pt idx="291">
                  <c:v>4.4875493020252071</c:v>
                </c:pt>
                <c:pt idx="292">
                  <c:v>4.4958352494195024</c:v>
                </c:pt>
                <c:pt idx="293">
                  <c:v>4.5041211968137942</c:v>
                </c:pt>
                <c:pt idx="294">
                  <c:v>4.5124071442080931</c:v>
                </c:pt>
                <c:pt idx="295">
                  <c:v>4.5206930916023884</c:v>
                </c:pt>
                <c:pt idx="296">
                  <c:v>4.5289790389966837</c:v>
                </c:pt>
                <c:pt idx="297">
                  <c:v>4.5372649863909764</c:v>
                </c:pt>
                <c:pt idx="298">
                  <c:v>4.5455509337852753</c:v>
                </c:pt>
                <c:pt idx="299">
                  <c:v>4.5538368811795706</c:v>
                </c:pt>
                <c:pt idx="300">
                  <c:v>4.562122828573866</c:v>
                </c:pt>
                <c:pt idx="301">
                  <c:v>4.5704087759681578</c:v>
                </c:pt>
                <c:pt idx="302">
                  <c:v>4.5786947233624566</c:v>
                </c:pt>
                <c:pt idx="303">
                  <c:v>4.5869806707567529</c:v>
                </c:pt>
                <c:pt idx="304">
                  <c:v>4.5952666181510473</c:v>
                </c:pt>
                <c:pt idx="305">
                  <c:v>4.6035525655453391</c:v>
                </c:pt>
                <c:pt idx="306">
                  <c:v>4.6118385129396389</c:v>
                </c:pt>
                <c:pt idx="307">
                  <c:v>4.6201244603339351</c:v>
                </c:pt>
                <c:pt idx="308">
                  <c:v>4.6284104077282295</c:v>
                </c:pt>
                <c:pt idx="309">
                  <c:v>4.6366963551225258</c:v>
                </c:pt>
                <c:pt idx="310">
                  <c:v>4.6449823025168202</c:v>
                </c:pt>
                <c:pt idx="311">
                  <c:v>4.6532682499111164</c:v>
                </c:pt>
                <c:pt idx="312">
                  <c:v>4.6615541973054118</c:v>
                </c:pt>
                <c:pt idx="313">
                  <c:v>4.6698401446997071</c:v>
                </c:pt>
                <c:pt idx="314">
                  <c:v>4.6781260920940024</c:v>
                </c:pt>
                <c:pt idx="315">
                  <c:v>4.6864120394882978</c:v>
                </c:pt>
                <c:pt idx="316">
                  <c:v>4.694697986882594</c:v>
                </c:pt>
                <c:pt idx="317">
                  <c:v>4.7029839342768884</c:v>
                </c:pt>
                <c:pt idx="318">
                  <c:v>4.7112698816711847</c:v>
                </c:pt>
                <c:pt idx="319">
                  <c:v>4.71955582906548</c:v>
                </c:pt>
                <c:pt idx="320">
                  <c:v>4.7278417764597753</c:v>
                </c:pt>
                <c:pt idx="321">
                  <c:v>4.7361277238540707</c:v>
                </c:pt>
                <c:pt idx="322">
                  <c:v>4.744413671248366</c:v>
                </c:pt>
                <c:pt idx="323">
                  <c:v>4.7526996186426613</c:v>
                </c:pt>
                <c:pt idx="324">
                  <c:v>4.7609855660369567</c:v>
                </c:pt>
                <c:pt idx="325">
                  <c:v>4.7692715134312529</c:v>
                </c:pt>
                <c:pt idx="326">
                  <c:v>4.7775574608255482</c:v>
                </c:pt>
                <c:pt idx="327">
                  <c:v>4.7858434082198436</c:v>
                </c:pt>
                <c:pt idx="328">
                  <c:v>4.7941293556141389</c:v>
                </c:pt>
                <c:pt idx="329">
                  <c:v>4.8024153030084342</c:v>
                </c:pt>
                <c:pt idx="330">
                  <c:v>4.8107012504027296</c:v>
                </c:pt>
                <c:pt idx="331">
                  <c:v>4.8189871977970249</c:v>
                </c:pt>
                <c:pt idx="332">
                  <c:v>4.8272731451913202</c:v>
                </c:pt>
                <c:pt idx="333">
                  <c:v>4.8355590925856156</c:v>
                </c:pt>
                <c:pt idx="334">
                  <c:v>4.8438450399799109</c:v>
                </c:pt>
                <c:pt idx="335">
                  <c:v>4.8521309873742071</c:v>
                </c:pt>
                <c:pt idx="336">
                  <c:v>4.8604169347685025</c:v>
                </c:pt>
                <c:pt idx="337">
                  <c:v>4.8687028821627978</c:v>
                </c:pt>
                <c:pt idx="338">
                  <c:v>4.8769888295570931</c:v>
                </c:pt>
                <c:pt idx="339">
                  <c:v>4.8852747769513885</c:v>
                </c:pt>
                <c:pt idx="340">
                  <c:v>4.8935607243456838</c:v>
                </c:pt>
                <c:pt idx="341">
                  <c:v>4.9018466717399791</c:v>
                </c:pt>
                <c:pt idx="342">
                  <c:v>4.9101326191342745</c:v>
                </c:pt>
                <c:pt idx="343">
                  <c:v>4.9184185665285698</c:v>
                </c:pt>
                <c:pt idx="344">
                  <c:v>4.9267045139228651</c:v>
                </c:pt>
                <c:pt idx="345">
                  <c:v>4.9349904613171613</c:v>
                </c:pt>
                <c:pt idx="346">
                  <c:v>4.9432764087114567</c:v>
                </c:pt>
                <c:pt idx="347">
                  <c:v>4.951562356105752</c:v>
                </c:pt>
                <c:pt idx="348">
                  <c:v>4.9598483035000474</c:v>
                </c:pt>
                <c:pt idx="349">
                  <c:v>4.9681342508943436</c:v>
                </c:pt>
                <c:pt idx="350">
                  <c:v>4.9764201982886389</c:v>
                </c:pt>
                <c:pt idx="351">
                  <c:v>4.9847061456829342</c:v>
                </c:pt>
                <c:pt idx="352">
                  <c:v>4.9929920930772287</c:v>
                </c:pt>
                <c:pt idx="353">
                  <c:v>5.0012780404715258</c:v>
                </c:pt>
                <c:pt idx="354">
                  <c:v>5.0095639878658194</c:v>
                </c:pt>
                <c:pt idx="355">
                  <c:v>5.0178499352601165</c:v>
                </c:pt>
                <c:pt idx="356">
                  <c:v>5.0261358826544109</c:v>
                </c:pt>
                <c:pt idx="357">
                  <c:v>5.0344218300487071</c:v>
                </c:pt>
                <c:pt idx="358">
                  <c:v>5.0427077774430016</c:v>
                </c:pt>
                <c:pt idx="359">
                  <c:v>5.0509937248372978</c:v>
                </c:pt>
                <c:pt idx="360">
                  <c:v>5.0592796722315923</c:v>
                </c:pt>
                <c:pt idx="361">
                  <c:v>5.0675656196258885</c:v>
                </c:pt>
                <c:pt idx="362">
                  <c:v>5.0758515670201829</c:v>
                </c:pt>
                <c:pt idx="363">
                  <c:v>5.08413751441448</c:v>
                </c:pt>
                <c:pt idx="364">
                  <c:v>5.0924234618087754</c:v>
                </c:pt>
                <c:pt idx="365">
                  <c:v>5.1007094092030707</c:v>
                </c:pt>
                <c:pt idx="366">
                  <c:v>5.108995356597366</c:v>
                </c:pt>
                <c:pt idx="367">
                  <c:v>5.1172813039916614</c:v>
                </c:pt>
                <c:pt idx="368">
                  <c:v>5.1255672513859567</c:v>
                </c:pt>
                <c:pt idx="369">
                  <c:v>5.133853198780252</c:v>
                </c:pt>
                <c:pt idx="370">
                  <c:v>5.1421391461745474</c:v>
                </c:pt>
                <c:pt idx="371">
                  <c:v>5.1504250935688427</c:v>
                </c:pt>
                <c:pt idx="372">
                  <c:v>5.1587110409631389</c:v>
                </c:pt>
                <c:pt idx="373">
                  <c:v>5.1669969883574343</c:v>
                </c:pt>
                <c:pt idx="374">
                  <c:v>5.1752829357517296</c:v>
                </c:pt>
                <c:pt idx="375">
                  <c:v>5.1835688831460249</c:v>
                </c:pt>
                <c:pt idx="376">
                  <c:v>5.1918548305403203</c:v>
                </c:pt>
                <c:pt idx="377">
                  <c:v>5.2001407779346156</c:v>
                </c:pt>
                <c:pt idx="378">
                  <c:v>5.2084267253289109</c:v>
                </c:pt>
                <c:pt idx="379">
                  <c:v>5.2167126727232063</c:v>
                </c:pt>
                <c:pt idx="380">
                  <c:v>5.2249986201175016</c:v>
                </c:pt>
                <c:pt idx="381">
                  <c:v>5.2332845675117969</c:v>
                </c:pt>
                <c:pt idx="382">
                  <c:v>5.241570514906094</c:v>
                </c:pt>
                <c:pt idx="383">
                  <c:v>5.2498564623003885</c:v>
                </c:pt>
                <c:pt idx="384">
                  <c:v>5.2581424096946847</c:v>
                </c:pt>
                <c:pt idx="385">
                  <c:v>5.2664283570889792</c:v>
                </c:pt>
                <c:pt idx="386">
                  <c:v>5.2747143044832754</c:v>
                </c:pt>
                <c:pt idx="387">
                  <c:v>5.2830002518775698</c:v>
                </c:pt>
                <c:pt idx="388">
                  <c:v>5.2912861992718652</c:v>
                </c:pt>
                <c:pt idx="389">
                  <c:v>5.2995721466661605</c:v>
                </c:pt>
                <c:pt idx="390">
                  <c:v>5.3078580940604558</c:v>
                </c:pt>
                <c:pt idx="391">
                  <c:v>5.3161440414547512</c:v>
                </c:pt>
                <c:pt idx="392">
                  <c:v>5.3244299888490483</c:v>
                </c:pt>
                <c:pt idx="393">
                  <c:v>5.3327159362433427</c:v>
                </c:pt>
                <c:pt idx="394">
                  <c:v>5.3410018836376389</c:v>
                </c:pt>
                <c:pt idx="395">
                  <c:v>5.3492878310319334</c:v>
                </c:pt>
                <c:pt idx="396">
                  <c:v>5.3575737784262296</c:v>
                </c:pt>
                <c:pt idx="397">
                  <c:v>5.3658597258205241</c:v>
                </c:pt>
                <c:pt idx="398">
                  <c:v>5.3741456732148203</c:v>
                </c:pt>
                <c:pt idx="399">
                  <c:v>5.3824316206091147</c:v>
                </c:pt>
                <c:pt idx="400">
                  <c:v>5.3907175680034118</c:v>
                </c:pt>
                <c:pt idx="401">
                  <c:v>5.3990035153977054</c:v>
                </c:pt>
                <c:pt idx="402">
                  <c:v>5.4072894627920025</c:v>
                </c:pt>
                <c:pt idx="403">
                  <c:v>5.415575410186297</c:v>
                </c:pt>
                <c:pt idx="404">
                  <c:v>5.4238613575805932</c:v>
                </c:pt>
                <c:pt idx="405">
                  <c:v>5.4321473049748885</c:v>
                </c:pt>
                <c:pt idx="406">
                  <c:v>5.4404332523691838</c:v>
                </c:pt>
                <c:pt idx="407">
                  <c:v>5.4487191997634792</c:v>
                </c:pt>
                <c:pt idx="408">
                  <c:v>5.4570051471577745</c:v>
                </c:pt>
                <c:pt idx="409">
                  <c:v>5.4652910945520699</c:v>
                </c:pt>
                <c:pt idx="410">
                  <c:v>5.4735770419463661</c:v>
                </c:pt>
                <c:pt idx="411">
                  <c:v>5.4818629893406614</c:v>
                </c:pt>
                <c:pt idx="412">
                  <c:v>5.4901489367349567</c:v>
                </c:pt>
                <c:pt idx="413">
                  <c:v>5.4984348841292512</c:v>
                </c:pt>
                <c:pt idx="414">
                  <c:v>5.5067208315235474</c:v>
                </c:pt>
                <c:pt idx="415">
                  <c:v>5.5150067789178427</c:v>
                </c:pt>
                <c:pt idx="416">
                  <c:v>5.5232927263121381</c:v>
                </c:pt>
                <c:pt idx="417">
                  <c:v>5.5315786737064334</c:v>
                </c:pt>
                <c:pt idx="418">
                  <c:v>5.5398646211007287</c:v>
                </c:pt>
                <c:pt idx="419">
                  <c:v>5.5481505684950241</c:v>
                </c:pt>
                <c:pt idx="420">
                  <c:v>5.5564365158893203</c:v>
                </c:pt>
                <c:pt idx="421">
                  <c:v>5.5647224632836156</c:v>
                </c:pt>
                <c:pt idx="422">
                  <c:v>5.573008410677911</c:v>
                </c:pt>
                <c:pt idx="423">
                  <c:v>5.5812943580722063</c:v>
                </c:pt>
                <c:pt idx="424">
                  <c:v>5.5895803054665016</c:v>
                </c:pt>
                <c:pt idx="425">
                  <c:v>5.597866252860797</c:v>
                </c:pt>
                <c:pt idx="426">
                  <c:v>5.6061522002550923</c:v>
                </c:pt>
                <c:pt idx="427">
                  <c:v>5.6144381476493876</c:v>
                </c:pt>
                <c:pt idx="428">
                  <c:v>5.622724095043683</c:v>
                </c:pt>
                <c:pt idx="429">
                  <c:v>5.6310100424379783</c:v>
                </c:pt>
                <c:pt idx="430">
                  <c:v>5.6392959898322745</c:v>
                </c:pt>
                <c:pt idx="431">
                  <c:v>5.6475819372265699</c:v>
                </c:pt>
                <c:pt idx="432">
                  <c:v>5.6558678846208652</c:v>
                </c:pt>
                <c:pt idx="433">
                  <c:v>5.6641538320151614</c:v>
                </c:pt>
                <c:pt idx="434">
                  <c:v>5.6724397794094559</c:v>
                </c:pt>
                <c:pt idx="435">
                  <c:v>5.6807257268037521</c:v>
                </c:pt>
                <c:pt idx="436">
                  <c:v>5.6890116741980465</c:v>
                </c:pt>
                <c:pt idx="437">
                  <c:v>5.6972976215923437</c:v>
                </c:pt>
                <c:pt idx="438">
                  <c:v>5.7055835689866372</c:v>
                </c:pt>
                <c:pt idx="439">
                  <c:v>5.7138695163809343</c:v>
                </c:pt>
                <c:pt idx="440">
                  <c:v>5.7221554637752288</c:v>
                </c:pt>
                <c:pt idx="441">
                  <c:v>5.730441411169525</c:v>
                </c:pt>
                <c:pt idx="442">
                  <c:v>5.7387273585638194</c:v>
                </c:pt>
                <c:pt idx="443">
                  <c:v>5.7470133059581157</c:v>
                </c:pt>
                <c:pt idx="444">
                  <c:v>5.7552992533524101</c:v>
                </c:pt>
                <c:pt idx="445">
                  <c:v>5.7635852007467063</c:v>
                </c:pt>
                <c:pt idx="446">
                  <c:v>5.7718711481410008</c:v>
                </c:pt>
                <c:pt idx="447">
                  <c:v>5.7801570955352979</c:v>
                </c:pt>
                <c:pt idx="448">
                  <c:v>5.7884430429295914</c:v>
                </c:pt>
                <c:pt idx="449">
                  <c:v>5.7967289903238886</c:v>
                </c:pt>
                <c:pt idx="450">
                  <c:v>5.8050149377181839</c:v>
                </c:pt>
              </c:numCache>
            </c:numRef>
          </c:xVal>
          <c:yVal>
            <c:numRef>
              <c:f>fit_5NN_HCP!$K$19:$K$469</c:f>
              <c:numCache>
                <c:formatCode>General</c:formatCode>
                <c:ptCount val="451"/>
                <c:pt idx="0">
                  <c:v>0.37268819023237842</c:v>
                </c:pt>
                <c:pt idx="1">
                  <c:v>0.1800287870654671</c:v>
                </c:pt>
                <c:pt idx="2">
                  <c:v>-3.6247522694274892E-3</c:v>
                </c:pt>
                <c:pt idx="3">
                  <c:v>-0.17863077325276056</c:v>
                </c:pt>
                <c:pt idx="4">
                  <c:v>-0.3453338230004217</c:v>
                </c:pt>
                <c:pt idx="5">
                  <c:v>-0.5040651788395385</c:v>
                </c:pt>
                <c:pt idx="6">
                  <c:v>-0.65514335657737632</c:v>
                </c:pt>
                <c:pt idx="7">
                  <c:v>-0.79887459924862103</c:v>
                </c:pt>
                <c:pt idx="8">
                  <c:v>-0.93555334709618254</c:v>
                </c:pt>
                <c:pt idx="9">
                  <c:v>-1.065462689510416</c:v>
                </c:pt>
                <c:pt idx="10">
                  <c:v>-1.1888747996240534</c:v>
                </c:pt>
                <c:pt idx="11">
                  <c:v>-1.3060513522325232</c:v>
                </c:pt>
                <c:pt idx="12">
                  <c:v>-1.4172439256832758</c:v>
                </c:pt>
                <c:pt idx="13">
                  <c:v>-1.5226943883529245</c:v>
                </c:pt>
                <c:pt idx="14">
                  <c:v>-1.6226352703064406</c:v>
                </c:pt>
                <c:pt idx="15">
                  <c:v>-1.7172901207099951</c:v>
                </c:pt>
                <c:pt idx="16">
                  <c:v>-1.806873851546436</c:v>
                </c:pt>
                <c:pt idx="17">
                  <c:v>-1.8915930681612627</c:v>
                </c:pt>
                <c:pt idx="18">
                  <c:v>-1.9716463871463139</c:v>
                </c:pt>
                <c:pt idx="19">
                  <c:v>-2.0472247420488068</c:v>
                </c:pt>
                <c:pt idx="20">
                  <c:v>-2.1185116773742441</c:v>
                </c:pt>
                <c:pt idx="21">
                  <c:v>-2.1856836313337529</c:v>
                </c:pt>
                <c:pt idx="22">
                  <c:v>-2.2489102077687502</c:v>
                </c:pt>
                <c:pt idx="23">
                  <c:v>-2.308354437669168</c:v>
                </c:pt>
                <c:pt idx="24">
                  <c:v>-2.3641730306852611</c:v>
                </c:pt>
                <c:pt idx="25">
                  <c:v>-2.4165166170175505</c:v>
                </c:pt>
                <c:pt idx="26">
                  <c:v>-2.4655299800546544</c:v>
                </c:pt>
                <c:pt idx="27">
                  <c:v>-2.5113522801142323</c:v>
                </c:pt>
                <c:pt idx="28">
                  <c:v>-2.5541172696287964</c:v>
                </c:pt>
                <c:pt idx="29">
                  <c:v>-2.5939535001047003</c:v>
                </c:pt>
                <c:pt idx="30">
                  <c:v>-2.6309845211700478</c:v>
                </c:pt>
                <c:pt idx="31">
                  <c:v>-2.6653290720150733</c:v>
                </c:pt>
                <c:pt idx="32">
                  <c:v>-2.697101265516709</c:v>
                </c:pt>
                <c:pt idx="33">
                  <c:v>-2.7264107653279357</c:v>
                </c:pt>
                <c:pt idx="34">
                  <c:v>-2.7533629562015616</c:v>
                </c:pt>
                <c:pt idx="35">
                  <c:v>-2.7780591078077848</c:v>
                </c:pt>
                <c:pt idx="36">
                  <c:v>-2.800596532294775</c:v>
                </c:pt>
                <c:pt idx="37">
                  <c:v>-2.8210687358320032</c:v>
                </c:pt>
                <c:pt idx="38">
                  <c:v>-2.8395655643667608</c:v>
                </c:pt>
                <c:pt idx="39">
                  <c:v>-2.8561733438154242</c:v>
                </c:pt>
                <c:pt idx="40">
                  <c:v>-2.870975014902541</c:v>
                </c:pt>
                <c:pt idx="41">
                  <c:v>-2.8840502628525413</c:v>
                </c:pt>
                <c:pt idx="42">
                  <c:v>-2.8954756421310641</c:v>
                </c:pt>
                <c:pt idx="43">
                  <c:v>-2.9053246964252533</c:v>
                </c:pt>
                <c:pt idx="44">
                  <c:v>-2.913668074045149</c:v>
                </c:pt>
                <c:pt idx="45">
                  <c:v>-2.9205736389212493</c:v>
                </c:pt>
                <c:pt idx="46">
                  <c:v>-2.9261065773666237</c:v>
                </c:pt>
                <c:pt idx="47">
                  <c:v>-2.9303295007654864</c:v>
                </c:pt>
                <c:pt idx="48">
                  <c:v>-2.933302544343888</c:v>
                </c:pt>
                <c:pt idx="49">
                  <c:v>-2.935083462172253</c:v>
                </c:pt>
                <c:pt idx="50">
                  <c:v>-2.9357277185437147</c:v>
                </c:pt>
                <c:pt idx="51">
                  <c:v>-2.9352885758666702</c:v>
                </c:pt>
                <c:pt idx="52">
                  <c:v>-2.9338171792047039</c:v>
                </c:pt>
                <c:pt idx="53">
                  <c:v>-2.9313626375918629</c:v>
                </c:pt>
                <c:pt idx="54">
                  <c:v>-2.9279721022464242</c:v>
                </c:pt>
                <c:pt idx="55">
                  <c:v>-2.9236908418015308</c:v>
                </c:pt>
                <c:pt idx="56">
                  <c:v>-2.9185623146665405</c:v>
                </c:pt>
                <c:pt idx="57">
                  <c:v>-2.9126282386285993</c:v>
                </c:pt>
                <c:pt idx="58">
                  <c:v>-2.9059286577997181</c:v>
                </c:pt>
                <c:pt idx="59">
                  <c:v>-2.8985020070106264</c:v>
                </c:pt>
                <c:pt idx="60">
                  <c:v>-2.8903851737487889</c:v>
                </c:pt>
                <c:pt idx="61">
                  <c:v>-2.8816135577342492</c:v>
                </c:pt>
                <c:pt idx="62">
                  <c:v>-2.8722211282233681</c:v>
                </c:pt>
                <c:pt idx="63">
                  <c:v>-2.8622404791271032</c:v>
                </c:pt>
                <c:pt idx="64">
                  <c:v>-2.851702882027122</c:v>
                </c:pt>
                <c:pt idx="65">
                  <c:v>-2.8406383371699073</c:v>
                </c:pt>
                <c:pt idx="66">
                  <c:v>-2.8290756225159042</c:v>
                </c:pt>
                <c:pt idx="67">
                  <c:v>-2.8170423409178329</c:v>
                </c:pt>
                <c:pt idx="68">
                  <c:v>-2.8045649654994609</c:v>
                </c:pt>
                <c:pt idx="69">
                  <c:v>-2.7916688833033976</c:v>
                </c:pt>
                <c:pt idx="70">
                  <c:v>-2.7783784372738536</c:v>
                </c:pt>
                <c:pt idx="71">
                  <c:v>-2.7647169666377955</c:v>
                </c:pt>
                <c:pt idx="72">
                  <c:v>-2.7507068457455066</c:v>
                </c:pt>
                <c:pt idx="73">
                  <c:v>-2.7363695214292156</c:v>
                </c:pt>
                <c:pt idx="74">
                  <c:v>-2.7217255489362375</c:v>
                </c:pt>
                <c:pt idx="75">
                  <c:v>-2.7067946264909186</c:v>
                </c:pt>
                <c:pt idx="76">
                  <c:v>-2.6915956285375757</c:v>
                </c:pt>
                <c:pt idx="77">
                  <c:v>-2.6761466377146657</c:v>
                </c:pt>
                <c:pt idx="78">
                  <c:v>-2.6604649756084808</c:v>
                </c:pt>
                <c:pt idx="79">
                  <c:v>-2.6445672323328395</c:v>
                </c:pt>
                <c:pt idx="80">
                  <c:v>-2.628469294979443</c:v>
                </c:pt>
                <c:pt idx="81">
                  <c:v>-2.612186374981913</c:v>
                </c:pt>
                <c:pt idx="82">
                  <c:v>-2.5957330344348244</c:v>
                </c:pt>
                <c:pt idx="83">
                  <c:v>-2.5791232114075315</c:v>
                </c:pt>
                <c:pt idx="84">
                  <c:v>-2.5623702442910328</c:v>
                </c:pt>
                <c:pt idx="85">
                  <c:v>-2.5454868952146592</c:v>
                </c:pt>
                <c:pt idx="86">
                  <c:v>-2.5284853725680061</c:v>
                </c:pt>
                <c:pt idx="87">
                  <c:v>-2.5113773526621421</c:v>
                </c:pt>
                <c:pt idx="88">
                  <c:v>-2.4941740005628379</c:v>
                </c:pt>
                <c:pt idx="89">
                  <c:v>-2.4768859901273417</c:v>
                </c:pt>
                <c:pt idx="90">
                  <c:v>-2.4595235232749793</c:v>
                </c:pt>
                <c:pt idx="91">
                  <c:v>-2.4420963485207481</c:v>
                </c:pt>
                <c:pt idx="92">
                  <c:v>-2.4246137787999333</c:v>
                </c:pt>
                <c:pt idx="93">
                  <c:v>-2.4070847086107259</c:v>
                </c:pt>
                <c:pt idx="94">
                  <c:v>-2.3895176305007877</c:v>
                </c:pt>
                <c:pt idx="95">
                  <c:v>-2.3719206509227169</c:v>
                </c:pt>
                <c:pt idx="96">
                  <c:v>-2.3543015054824332</c:v>
                </c:pt>
                <c:pt idx="97">
                  <c:v>-2.3366675736035676</c:v>
                </c:pt>
                <c:pt idx="98">
                  <c:v>-2.319025892630084</c:v>
                </c:pt>
                <c:pt idx="99">
                  <c:v>-2.301383171388494</c:v>
                </c:pt>
                <c:pt idx="100">
                  <c:v>-2.2837458032302345</c:v>
                </c:pt>
                <c:pt idx="101">
                  <c:v>-2.2661198785739778</c:v>
                </c:pt>
                <c:pt idx="102">
                  <c:v>-2.2485111969668994</c:v>
                </c:pt>
                <c:pt idx="103">
                  <c:v>-2.2309252786832126</c:v>
                </c:pt>
                <c:pt idx="104">
                  <c:v>-2.2133673758775645</c:v>
                </c:pt>
                <c:pt idx="105">
                  <c:v>-2.1958424833102388</c:v>
                </c:pt>
                <c:pt idx="106">
                  <c:v>-2.1783553486604528</c:v>
                </c:pt>
                <c:pt idx="107">
                  <c:v>-2.1609104824434264</c:v>
                </c:pt>
                <c:pt idx="108">
                  <c:v>-2.14351216754629</c:v>
                </c:pt>
                <c:pt idx="109">
                  <c:v>-2.1261644683973517</c:v>
                </c:pt>
                <c:pt idx="110">
                  <c:v>-2.1088712397826677</c:v>
                </c:pt>
                <c:pt idx="111">
                  <c:v>-2.0916361353233288</c:v>
                </c:pt>
                <c:pt idx="112">
                  <c:v>-2.0744626156263997</c:v>
                </c:pt>
                <c:pt idx="113">
                  <c:v>-2.0573539561219127</c:v>
                </c:pt>
                <c:pt idx="114">
                  <c:v>-2.0403132545978737</c:v>
                </c:pt>
                <c:pt idx="115">
                  <c:v>-2.0233434384447766</c:v>
                </c:pt>
                <c:pt idx="116">
                  <c:v>-2.0064472716206851</c:v>
                </c:pt>
                <c:pt idx="117">
                  <c:v>-1.9896273613475222</c:v>
                </c:pt>
                <c:pt idx="118">
                  <c:v>-1.972886164548797</c:v>
                </c:pt>
                <c:pt idx="119">
                  <c:v>-1.9562259940386229</c:v>
                </c:pt>
                <c:pt idx="120">
                  <c:v>-1.9396490244714948</c:v>
                </c:pt>
                <c:pt idx="121">
                  <c:v>-1.9231572980619382</c:v>
                </c:pt>
                <c:pt idx="122">
                  <c:v>-1.9067527300827951</c:v>
                </c:pt>
                <c:pt idx="123">
                  <c:v>-1.8904371141505876</c:v>
                </c:pt>
                <c:pt idx="124">
                  <c:v>-1.874212127306059</c:v>
                </c:pt>
                <c:pt idx="125">
                  <c:v>-1.8580793348977134</c:v>
                </c:pt>
                <c:pt idx="126">
                  <c:v>-1.8420401952758456</c:v>
                </c:pt>
                <c:pt idx="127">
                  <c:v>-1.826096064304304</c:v>
                </c:pt>
                <c:pt idx="128">
                  <c:v>-1.8102481996969098</c:v>
                </c:pt>
                <c:pt idx="129">
                  <c:v>-1.7944977651852487</c:v>
                </c:pt>
                <c:pt idx="130">
                  <c:v>-1.7788458345242395</c:v>
                </c:pt>
                <c:pt idx="131">
                  <c:v>-1.7632933953416821</c:v>
                </c:pt>
                <c:pt idx="132">
                  <c:v>-1.7478413528377332</c:v>
                </c:pt>
                <c:pt idx="133">
                  <c:v>-1.7324905333400329</c:v>
                </c:pt>
                <c:pt idx="134">
                  <c:v>-1.7172416877199947</c:v>
                </c:pt>
                <c:pt idx="135">
                  <c:v>-1.7020954946755578</c:v>
                </c:pt>
                <c:pt idx="136">
                  <c:v>-1.6870525638854978</c:v>
                </c:pt>
                <c:pt idx="137">
                  <c:v>-1.6721134390402042</c:v>
                </c:pt>
                <c:pt idx="138">
                  <c:v>-1.6572786007536366</c:v>
                </c:pt>
                <c:pt idx="139">
                  <c:v>-1.642548469361008</c:v>
                </c:pt>
                <c:pt idx="140">
                  <c:v>-1.6279234076065547</c:v>
                </c:pt>
                <c:pt idx="141">
                  <c:v>-1.6134037232255947</c:v>
                </c:pt>
                <c:pt idx="142">
                  <c:v>-1.5989896714249221</c:v>
                </c:pt>
                <c:pt idx="143">
                  <c:v>-1.5846814572654164</c:v>
                </c:pt>
                <c:pt idx="144">
                  <c:v>-1.5704792379506147</c:v>
                </c:pt>
                <c:pt idx="145">
                  <c:v>-1.5563831250248403</c:v>
                </c:pt>
                <c:pt idx="146">
                  <c:v>-1.5423931864843514</c:v>
                </c:pt>
                <c:pt idx="147">
                  <c:v>-1.5285094488048416</c:v>
                </c:pt>
                <c:pt idx="148">
                  <c:v>-1.5147318988884897</c:v>
                </c:pt>
                <c:pt idx="149">
                  <c:v>-1.5010604859336485</c:v>
                </c:pt>
                <c:pt idx="150">
                  <c:v>-1.4874951232301328</c:v>
                </c:pt>
                <c:pt idx="151">
                  <c:v>-1.4740356898829587</c:v>
                </c:pt>
                <c:pt idx="152">
                  <c:v>-1.4606820324672802</c:v>
                </c:pt>
                <c:pt idx="153">
                  <c:v>-1.4474339666171603</c:v>
                </c:pt>
                <c:pt idx="154">
                  <c:v>-1.4342912785507231</c:v>
                </c:pt>
                <c:pt idx="155">
                  <c:v>-1.4212537265341105</c:v>
                </c:pt>
                <c:pt idx="156">
                  <c:v>-1.4083210422866224</c:v>
                </c:pt>
                <c:pt idx="157">
                  <c:v>-1.3954929323292735</c:v>
                </c:pt>
                <c:pt idx="158">
                  <c:v>-1.382769079278962</c:v>
                </c:pt>
                <c:pt idx="159">
                  <c:v>-1.3701491430903248</c:v>
                </c:pt>
                <c:pt idx="160">
                  <c:v>-1.3576327622473088</c:v>
                </c:pt>
                <c:pt idx="161">
                  <c:v>-1.3452195549063801</c:v>
                </c:pt>
                <c:pt idx="162">
                  <c:v>-1.332909119993243</c:v>
                </c:pt>
                <c:pt idx="163">
                  <c:v>-1.320701038254853</c:v>
                </c:pt>
                <c:pt idx="164">
                  <c:v>-1.3085948732684558</c:v>
                </c:pt>
                <c:pt idx="165">
                  <c:v>-1.2965901724092996</c:v>
                </c:pt>
                <c:pt idx="166">
                  <c:v>-1.2846864677786276</c:v>
                </c:pt>
                <c:pt idx="167">
                  <c:v>-1.2728832770934717</c:v>
                </c:pt>
                <c:pt idx="168">
                  <c:v>-1.2611801045397359</c:v>
                </c:pt>
                <c:pt idx="169">
                  <c:v>-1.2495764415899788</c:v>
                </c:pt>
                <c:pt idx="170">
                  <c:v>-1.2380717677872668</c:v>
                </c:pt>
                <c:pt idx="171">
                  <c:v>-1.2266655514964109</c:v>
                </c:pt>
                <c:pt idx="172">
                  <c:v>-1.2153572506238453</c:v>
                </c:pt>
                <c:pt idx="173">
                  <c:v>-1.2041463133073753</c:v>
                </c:pt>
                <c:pt idx="174">
                  <c:v>-1.1930321785769462</c:v>
                </c:pt>
                <c:pt idx="175">
                  <c:v>-1.1820142769875739</c:v>
                </c:pt>
                <c:pt idx="176">
                  <c:v>-1.1710920312255118</c:v>
                </c:pt>
                <c:pt idx="177">
                  <c:v>-1.1602648566886946</c:v>
                </c:pt>
                <c:pt idx="178">
                  <c:v>-1.1495321620424606</c:v>
                </c:pt>
                <c:pt idx="179">
                  <c:v>-1.1388933497515141</c:v>
                </c:pt>
                <c:pt idx="180">
                  <c:v>-1.1283478165890601</c:v>
                </c:pt>
                <c:pt idx="181">
                  <c:v>-1.1178949541239913</c:v>
                </c:pt>
                <c:pt idx="182">
                  <c:v>-1.1075341491869917</c:v>
                </c:pt>
                <c:pt idx="183">
                  <c:v>-1.0972647843163843</c:v>
                </c:pt>
                <c:pt idx="184">
                  <c:v>-1.0870862381845019</c:v>
                </c:pt>
                <c:pt idx="185">
                  <c:v>-1.0769978860053593</c:v>
                </c:pt>
                <c:pt idx="186">
                  <c:v>-1.0669990999243488</c:v>
                </c:pt>
                <c:pt idx="187">
                  <c:v>-1.0570892493906707</c:v>
                </c:pt>
                <c:pt idx="188">
                  <c:v>-1.0472677015131717</c:v>
                </c:pt>
                <c:pt idx="189">
                  <c:v>-1.0375338214002514</c:v>
                </c:pt>
                <c:pt idx="190">
                  <c:v>-1.0278869724844542</c:v>
                </c:pt>
                <c:pt idx="191">
                  <c:v>-1.0183265168323612</c:v>
                </c:pt>
                <c:pt idx="192">
                  <c:v>-1.0088518154403521</c:v>
                </c:pt>
                <c:pt idx="193">
                  <c:v>-0.99946222851680289</c:v>
                </c:pt>
                <c:pt idx="194">
                  <c:v>-0.99015711575125331</c:v>
                </c:pt>
                <c:pt idx="195">
                  <c:v>-0.98093583657105987</c:v>
                </c:pt>
                <c:pt idx="196">
                  <c:v>-0.97179775038603089</c:v>
                </c:pt>
                <c:pt idx="197">
                  <c:v>-0.96274221682152472</c:v>
                </c:pt>
                <c:pt idx="198">
                  <c:v>-0.95376859594046326</c:v>
                </c:pt>
                <c:pt idx="199">
                  <c:v>-0.94487624845471097</c:v>
                </c:pt>
                <c:pt idx="200">
                  <c:v>-0.93606453592623828</c:v>
                </c:pt>
                <c:pt idx="201">
                  <c:v>-0.92733282095847624</c:v>
                </c:pt>
                <c:pt idx="202">
                  <c:v>-0.91868046737826281</c:v>
                </c:pt>
                <c:pt idx="203">
                  <c:v>-0.91010684040875145</c:v>
                </c:pt>
                <c:pt idx="204">
                  <c:v>-0.90161130683364776</c:v>
                </c:pt>
                <c:pt idx="205">
                  <c:v>-0.89319323515312365</c:v>
                </c:pt>
                <c:pt idx="206">
                  <c:v>-0.88485199573174356</c:v>
                </c:pt>
                <c:pt idx="207">
                  <c:v>-0.87658696093872701</c:v>
                </c:pt>
                <c:pt idx="208">
                  <c:v>-0.86839750528085724</c:v>
                </c:pt>
                <c:pt idx="209">
                  <c:v>-0.86028300552833403</c:v>
                </c:pt>
                <c:pt idx="210">
                  <c:v>-0.85224284083385804</c:v>
                </c:pt>
                <c:pt idx="211">
                  <c:v>-0.84427639284522527</c:v>
                </c:pt>
                <c:pt idx="212">
                  <c:v>-0.8363830458116881</c:v>
                </c:pt>
                <c:pt idx="213">
                  <c:v>-0.82856218668435277</c:v>
                </c:pt>
                <c:pt idx="214">
                  <c:v>-0.82081320521084067</c:v>
                </c:pt>
                <c:pt idx="215">
                  <c:v>-0.81313549402446739</c:v>
                </c:pt>
                <c:pt idx="216">
                  <c:v>-0.80552844872815255</c:v>
                </c:pt>
                <c:pt idx="217">
                  <c:v>-0.79799146797328135</c:v>
                </c:pt>
                <c:pt idx="218">
                  <c:v>-0.79052395353373284</c:v>
                </c:pt>
                <c:pt idx="219">
                  <c:v>-0.78312531037527078</c:v>
                </c:pt>
                <c:pt idx="220">
                  <c:v>-0.77579494672049143</c:v>
                </c:pt>
                <c:pt idx="221">
                  <c:v>-0.76853227410951608</c:v>
                </c:pt>
                <c:pt idx="222">
                  <c:v>-0.76133670745660531</c:v>
                </c:pt>
                <c:pt idx="223">
                  <c:v>-0.75420766510286885</c:v>
                </c:pt>
                <c:pt idx="224">
                  <c:v>-0.74714456886523273</c:v>
                </c:pt>
                <c:pt idx="225">
                  <c:v>-0.7401468440818274</c:v>
                </c:pt>
                <c:pt idx="226">
                  <c:v>-0.73321391965394489</c:v>
                </c:pt>
                <c:pt idx="227">
                  <c:v>-0.72634522808471358</c:v>
                </c:pt>
                <c:pt idx="228">
                  <c:v>-0.71954020551463282</c:v>
                </c:pt>
                <c:pt idx="229">
                  <c:v>-0.71279829175410003</c:v>
                </c:pt>
                <c:pt idx="230">
                  <c:v>-0.70611893031306183</c:v>
                </c:pt>
                <c:pt idx="231">
                  <c:v>-0.69950156842791522</c:v>
                </c:pt>
                <c:pt idx="232">
                  <c:v>-0.6929456570857766</c:v>
                </c:pt>
                <c:pt idx="233">
                  <c:v>-0.68645065104623726</c:v>
                </c:pt>
                <c:pt idx="234">
                  <c:v>-0.68001600886071112</c:v>
                </c:pt>
                <c:pt idx="235">
                  <c:v>-0.67364119288948898</c:v>
                </c:pt>
                <c:pt idx="236">
                  <c:v>-0.66732566931659354</c:v>
                </c:pt>
                <c:pt idx="237">
                  <c:v>-0.66106890816253827</c:v>
                </c:pt>
                <c:pt idx="238">
                  <c:v>-0.65487038329508518</c:v>
                </c:pt>
                <c:pt idx="239">
                  <c:v>-0.64872957243808671</c:v>
                </c:pt>
                <c:pt idx="240">
                  <c:v>-0.64264595717850737</c:v>
                </c:pt>
                <c:pt idx="241">
                  <c:v>-0.63661902297170347</c:v>
                </c:pt>
                <c:pt idx="242">
                  <c:v>-0.63064825914503642</c:v>
                </c:pt>
                <c:pt idx="243">
                  <c:v>-0.62473315889990899</c:v>
                </c:pt>
                <c:pt idx="244">
                  <c:v>-0.61887321931229167</c:v>
                </c:pt>
                <c:pt idx="245">
                  <c:v>-0.61306794133180631</c:v>
                </c:pt>
                <c:pt idx="246">
                  <c:v>-0.60731682977944412</c:v>
                </c:pt>
                <c:pt idx="247">
                  <c:v>-0.60161939334397818</c:v>
                </c:pt>
                <c:pt idx="248">
                  <c:v>-0.59597514457713441</c:v>
                </c:pt>
                <c:pt idx="249">
                  <c:v>-0.59038359988758105</c:v>
                </c:pt>
                <c:pt idx="250">
                  <c:v>-0.5848442795337977</c:v>
                </c:pt>
                <c:pt idx="251">
                  <c:v>-0.57935670761587565</c:v>
                </c:pt>
                <c:pt idx="252">
                  <c:v>-0.57392041206630584</c:v>
                </c:pt>
                <c:pt idx="253">
                  <c:v>-0.56853492463980215</c:v>
                </c:pt>
                <c:pt idx="254">
                  <c:v>-0.56319978090221656</c:v>
                </c:pt>
                <c:pt idx="255">
                  <c:v>-0.55791452021858523</c:v>
                </c:pt>
                <c:pt idx="256">
                  <c:v>-0.5526786857403545</c:v>
                </c:pt>
                <c:pt idx="257">
                  <c:v>-0.54749182439182997</c:v>
                </c:pt>
                <c:pt idx="258">
                  <c:v>-0.54235348685589324</c:v>
                </c:pt>
                <c:pt idx="259">
                  <c:v>-0.53726322755902101</c:v>
                </c:pt>
                <c:pt idx="260">
                  <c:v>-0.53222060465565546</c:v>
                </c:pt>
                <c:pt idx="261">
                  <c:v>-0.5272251800119292</c:v>
                </c:pt>
                <c:pt idx="262">
                  <c:v>-0.52227651918884566</c:v>
                </c:pt>
                <c:pt idx="263">
                  <c:v>-0.5173741914248754</c:v>
                </c:pt>
                <c:pt idx="264">
                  <c:v>-0.51251776961805862</c:v>
                </c:pt>
                <c:pt idx="265">
                  <c:v>-0.50770683030758901</c:v>
                </c:pt>
                <c:pt idx="266">
                  <c:v>-0.50294095365498048</c:v>
                </c:pt>
                <c:pt idx="267">
                  <c:v>-0.49821972342477172</c:v>
                </c:pt>
                <c:pt idx="268">
                  <c:v>-0.49354272696485879</c:v>
                </c:pt>
                <c:pt idx="269">
                  <c:v>-0.4889095551864131</c:v>
                </c:pt>
                <c:pt idx="270">
                  <c:v>-0.48431980254349372</c:v>
                </c:pt>
                <c:pt idx="271">
                  <c:v>-0.47977306701230421</c:v>
                </c:pt>
                <c:pt idx="272">
                  <c:v>-0.47526895007016551</c:v>
                </c:pt>
                <c:pt idx="273">
                  <c:v>-0.47080705667418016</c:v>
                </c:pt>
                <c:pt idx="274">
                  <c:v>-0.46638699523967447</c:v>
                </c:pt>
                <c:pt idx="275">
                  <c:v>-0.46200837761837171</c:v>
                </c:pt>
                <c:pt idx="276">
                  <c:v>-0.4576708190763682</c:v>
                </c:pt>
                <c:pt idx="277">
                  <c:v>-0.45337393827187272</c:v>
                </c:pt>
                <c:pt idx="278">
                  <c:v>-0.44911735723281132</c:v>
                </c:pt>
                <c:pt idx="279">
                  <c:v>-0.44490070133422221</c:v>
                </c:pt>
                <c:pt idx="280">
                  <c:v>-0.44072359927553273</c:v>
                </c:pt>
                <c:pt idx="281">
                  <c:v>-0.43658568305766249</c:v>
                </c:pt>
                <c:pt idx="282">
                  <c:v>-0.43248658796005102</c:v>
                </c:pt>
                <c:pt idx="283">
                  <c:v>-0.42842595251755489</c:v>
                </c:pt>
                <c:pt idx="284">
                  <c:v>-0.42440341849724411</c:v>
                </c:pt>
                <c:pt idx="285">
                  <c:v>-0.42041863087514186</c:v>
                </c:pt>
                <c:pt idx="286">
                  <c:v>-0.41647123781287171</c:v>
                </c:pt>
                <c:pt idx="287">
                  <c:v>-0.41256089063428292</c:v>
                </c:pt>
                <c:pt idx="288">
                  <c:v>-0.40868724380199167</c:v>
                </c:pt>
                <c:pt idx="289">
                  <c:v>-0.40484995489392112</c:v>
                </c:pt>
                <c:pt idx="290">
                  <c:v>-0.40104868457978965</c:v>
                </c:pt>
                <c:pt idx="291">
                  <c:v>-0.39728309659762479</c:v>
                </c:pt>
                <c:pt idx="292">
                  <c:v>-0.3935528577302263</c:v>
                </c:pt>
                <c:pt idx="293">
                  <c:v>-0.38985763778167004</c:v>
                </c:pt>
                <c:pt idx="294">
                  <c:v>-0.38619710955379843</c:v>
                </c:pt>
                <c:pt idx="295">
                  <c:v>-0.38257094882276382</c:v>
                </c:pt>
                <c:pt idx="296">
                  <c:v>-0.3789788343155624</c:v>
                </c:pt>
                <c:pt idx="297">
                  <c:v>-0.37542044768663252</c:v>
                </c:pt>
                <c:pt idx="298">
                  <c:v>-0.37189547349447949</c:v>
                </c:pt>
                <c:pt idx="299">
                  <c:v>-0.36840359917836807</c:v>
                </c:pt>
                <c:pt idx="300">
                  <c:v>-0.36494451503504399</c:v>
                </c:pt>
                <c:pt idx="301">
                  <c:v>-0.36151791419554247</c:v>
                </c:pt>
                <c:pt idx="302">
                  <c:v>-0.35812349260204235</c:v>
                </c:pt>
                <c:pt idx="303">
                  <c:v>-0.35476094898481769</c:v>
                </c:pt>
                <c:pt idx="304">
                  <c:v>-0.35142998483923948</c:v>
                </c:pt>
                <c:pt idx="305">
                  <c:v>-0.34813030440287834</c:v>
                </c:pt>
                <c:pt idx="306">
                  <c:v>-0.34486161463268084</c:v>
                </c:pt>
                <c:pt idx="307">
                  <c:v>-0.34162362518225953</c:v>
                </c:pt>
                <c:pt idx="308">
                  <c:v>-0.33841604837924605</c:v>
                </c:pt>
                <c:pt idx="309">
                  <c:v>-0.33523859920276616</c:v>
                </c:pt>
                <c:pt idx="310">
                  <c:v>-0.33209099526101232</c:v>
                </c:pt>
                <c:pt idx="311">
                  <c:v>-0.32897295676891558</c:v>
                </c:pt>
                <c:pt idx="312">
                  <c:v>-0.3258842065259358</c:v>
                </c:pt>
                <c:pt idx="313">
                  <c:v>-0.3228244698939563</c:v>
                </c:pt>
                <c:pt idx="314">
                  <c:v>-0.31979347477529607</c:v>
                </c:pt>
                <c:pt idx="315">
                  <c:v>-0.3167909515908412</c:v>
                </c:pt>
                <c:pt idx="316">
                  <c:v>-0.31381663325829307</c:v>
                </c:pt>
                <c:pt idx="317">
                  <c:v>-0.31087025517054195</c:v>
                </c:pt>
                <c:pt idx="318">
                  <c:v>-0.30795155517415979</c:v>
                </c:pt>
                <c:pt idx="319">
                  <c:v>-0.30506027354802656</c:v>
                </c:pt>
                <c:pt idx="320">
                  <c:v>-0.30219615298207803</c:v>
                </c:pt>
                <c:pt idx="321">
                  <c:v>-0.29935893855618789</c:v>
                </c:pt>
                <c:pt idx="322">
                  <c:v>-0.29654837771917891</c:v>
                </c:pt>
                <c:pt idx="323">
                  <c:v>-0.29376422026796867</c:v>
                </c:pt>
                <c:pt idx="324">
                  <c:v>-0.29100621832684781</c:v>
                </c:pt>
                <c:pt idx="325">
                  <c:v>-0.28827412632689564</c:v>
                </c:pt>
                <c:pt idx="326">
                  <c:v>-0.2855677009855323</c:v>
                </c:pt>
                <c:pt idx="327">
                  <c:v>-0.28288670128620674</c:v>
                </c:pt>
                <c:pt idx="328">
                  <c:v>-0.28023088845822419</c:v>
                </c:pt>
                <c:pt idx="329">
                  <c:v>-0.2776000259567149</c:v>
                </c:pt>
                <c:pt idx="330">
                  <c:v>-0.27499387944274029</c:v>
                </c:pt>
                <c:pt idx="331">
                  <c:v>-0.27241221676354205</c:v>
                </c:pt>
                <c:pt idx="332">
                  <c:v>-0.26985480793293054</c:v>
                </c:pt>
                <c:pt idx="333">
                  <c:v>-0.26732142511181767</c:v>
                </c:pt>
                <c:pt idx="334">
                  <c:v>-0.26481184258888896</c:v>
                </c:pt>
                <c:pt idx="335">
                  <c:v>-0.26232583676142091</c:v>
                </c:pt>
                <c:pt idx="336">
                  <c:v>-0.25986318611624054</c:v>
                </c:pt>
                <c:pt idx="337">
                  <c:v>-0.25742367121082688</c:v>
                </c:pt>
                <c:pt idx="338">
                  <c:v>-0.25500707465455569</c:v>
                </c:pt>
                <c:pt idx="339">
                  <c:v>-0.25261318109009018</c:v>
                </c:pt>
                <c:pt idx="340">
                  <c:v>-0.25024177717491153</c:v>
                </c:pt>
                <c:pt idx="341">
                  <c:v>-0.24789265156299495</c:v>
                </c:pt>
                <c:pt idx="342">
                  <c:v>-0.24556559488662788</c:v>
                </c:pt>
                <c:pt idx="343">
                  <c:v>-0.24326039973837227</c:v>
                </c:pt>
                <c:pt idx="344">
                  <c:v>-0.24097686065316806</c:v>
                </c:pt>
                <c:pt idx="345">
                  <c:v>-0.23871477409058092</c:v>
                </c:pt>
                <c:pt idx="346">
                  <c:v>-0.236473938417193</c:v>
                </c:pt>
                <c:pt idx="347">
                  <c:v>-0.23425415388913273</c:v>
                </c:pt>
                <c:pt idx="348">
                  <c:v>-0.23205522263474895</c:v>
                </c:pt>
                <c:pt idx="349">
                  <c:v>-0.22987694863742586</c:v>
                </c:pt>
                <c:pt idx="350">
                  <c:v>-0.22771913771853991</c:v>
                </c:pt>
                <c:pt idx="351">
                  <c:v>-0.22558159752055384</c:v>
                </c:pt>
                <c:pt idx="352">
                  <c:v>-0.22346413749025509</c:v>
                </c:pt>
                <c:pt idx="353">
                  <c:v>-0.22136656886212916</c:v>
                </c:pt>
                <c:pt idx="354">
                  <c:v>-0.21928870464187855</c:v>
                </c:pt>
                <c:pt idx="355">
                  <c:v>-0.21723035959007078</c:v>
                </c:pt>
                <c:pt idx="356">
                  <c:v>-0.21519135020593488</c:v>
                </c:pt>
                <c:pt idx="357">
                  <c:v>-0.21317149471128441</c:v>
                </c:pt>
                <c:pt idx="358">
                  <c:v>-0.21117061303458781</c:v>
                </c:pt>
                <c:pt idx="359">
                  <c:v>-0.20918852679516386</c:v>
                </c:pt>
                <c:pt idx="360">
                  <c:v>-0.20722505928752313</c:v>
                </c:pt>
                <c:pt idx="361">
                  <c:v>-0.20528003546583362</c:v>
                </c:pt>
                <c:pt idx="362">
                  <c:v>-0.20335328192853047</c:v>
                </c:pt>
                <c:pt idx="363">
                  <c:v>-0.20144462690304879</c:v>
                </c:pt>
                <c:pt idx="364">
                  <c:v>-0.19955390023069841</c:v>
                </c:pt>
                <c:pt idx="365">
                  <c:v>-0.19768093335166251</c:v>
                </c:pt>
                <c:pt idx="366">
                  <c:v>-0.19582555929013198</c:v>
                </c:pt>
                <c:pt idx="367">
                  <c:v>-0.19398761263956787</c:v>
                </c:pt>
                <c:pt idx="368">
                  <c:v>-0.19216692954809411</c:v>
                </c:pt>
                <c:pt idx="369">
                  <c:v>-0.19036334770401772</c:v>
                </c:pt>
                <c:pt idx="370">
                  <c:v>-0.18857670632147799</c:v>
                </c:pt>
                <c:pt idx="371">
                  <c:v>-0.18680684612622139</c:v>
                </c:pt>
                <c:pt idx="372">
                  <c:v>-0.18505360934150386</c:v>
                </c:pt>
                <c:pt idx="373">
                  <c:v>-0.18331683967411691</c:v>
                </c:pt>
                <c:pt idx="374">
                  <c:v>-0.18159638230053943</c:v>
                </c:pt>
                <c:pt idx="375">
                  <c:v>-0.17989208385321231</c:v>
                </c:pt>
                <c:pt idx="376">
                  <c:v>-0.17820379240693629</c:v>
                </c:pt>
                <c:pt idx="377">
                  <c:v>-0.17653135746539084</c:v>
                </c:pt>
                <c:pt idx="378">
                  <c:v>-0.17487462994777542</c:v>
                </c:pt>
                <c:pt idx="379">
                  <c:v>-0.1732334621755694</c:v>
                </c:pt>
                <c:pt idx="380">
                  <c:v>-0.17160770785941259</c:v>
                </c:pt>
                <c:pt idx="381">
                  <c:v>-0.16999722208610291</c:v>
                </c:pt>
                <c:pt idx="382">
                  <c:v>-0.16840186130571272</c:v>
                </c:pt>
                <c:pt idx="383">
                  <c:v>-0.16682148331882179</c:v>
                </c:pt>
                <c:pt idx="384">
                  <c:v>-0.16525594726386381</c:v>
                </c:pt>
                <c:pt idx="385">
                  <c:v>-0.16370511360459228</c:v>
                </c:pt>
                <c:pt idx="386">
                  <c:v>-0.162168844117655</c:v>
                </c:pt>
                <c:pt idx="387">
                  <c:v>-0.16064700188028727</c:v>
                </c:pt>
                <c:pt idx="388">
                  <c:v>-0.15913945125811191</c:v>
                </c:pt>
                <c:pt idx="389">
                  <c:v>-0.1576460578930553</c:v>
                </c:pt>
                <c:pt idx="390">
                  <c:v>-0.15616668869137129</c:v>
                </c:pt>
                <c:pt idx="391">
                  <c:v>-0.15470121181177537</c:v>
                </c:pt>
                <c:pt idx="392">
                  <c:v>-0.15324949665368792</c:v>
                </c:pt>
                <c:pt idx="393">
                  <c:v>-0.15181141384558555</c:v>
                </c:pt>
                <c:pt idx="394">
                  <c:v>-0.15038683523345767</c:v>
                </c:pt>
                <c:pt idx="395">
                  <c:v>-0.14897563386937268</c:v>
                </c:pt>
                <c:pt idx="396">
                  <c:v>-0.14757768400014518</c:v>
                </c:pt>
                <c:pt idx="397">
                  <c:v>-0.14619286105611209</c:v>
                </c:pt>
                <c:pt idx="398">
                  <c:v>-0.14482104164000764</c:v>
                </c:pt>
                <c:pt idx="399">
                  <c:v>-0.14346210351594593</c:v>
                </c:pt>
                <c:pt idx="400">
                  <c:v>-0.14211592559850048</c:v>
                </c:pt>
                <c:pt idx="401">
                  <c:v>-0.14078238794188946</c:v>
                </c:pt>
                <c:pt idx="402">
                  <c:v>-0.13946137172925643</c:v>
                </c:pt>
                <c:pt idx="403">
                  <c:v>-0.1381527592620552</c:v>
                </c:pt>
                <c:pt idx="404">
                  <c:v>-0.13685643394952804</c:v>
                </c:pt>
                <c:pt idx="405">
                  <c:v>-0.13557228029828655</c:v>
                </c:pt>
                <c:pt idx="406">
                  <c:v>-0.13430018390198498</c:v>
                </c:pt>
                <c:pt idx="407">
                  <c:v>-0.13304003143109255</c:v>
                </c:pt>
                <c:pt idx="408">
                  <c:v>-0.13179171062275893</c:v>
                </c:pt>
                <c:pt idx="409">
                  <c:v>-0.13055511027077546</c:v>
                </c:pt>
                <c:pt idx="410">
                  <c:v>-0.12933012021562856</c:v>
                </c:pt>
                <c:pt idx="411">
                  <c:v>-0.12811663133464701</c:v>
                </c:pt>
                <c:pt idx="412">
                  <c:v>-0.12691453553223994</c:v>
                </c:pt>
                <c:pt idx="413">
                  <c:v>-0.12572372573022708</c:v>
                </c:pt>
                <c:pt idx="414">
                  <c:v>-0.12454409585825735</c:v>
                </c:pt>
                <c:pt idx="415">
                  <c:v>-0.12337554084432008</c:v>
                </c:pt>
                <c:pt idx="416">
                  <c:v>-0.12221795660534114</c:v>
                </c:pt>
                <c:pt idx="417">
                  <c:v>-0.1210712400378698</c:v>
                </c:pt>
                <c:pt idx="418">
                  <c:v>-0.1199352890088512</c:v>
                </c:pt>
                <c:pt idx="419">
                  <c:v>-0.11881000234648592</c:v>
                </c:pt>
                <c:pt idx="420">
                  <c:v>-0.11769527983117439</c:v>
                </c:pt>
                <c:pt idx="421">
                  <c:v>-0.11659102218654702</c:v>
                </c:pt>
                <c:pt idx="422">
                  <c:v>-0.11549713107057714</c:v>
                </c:pt>
                <c:pt idx="423">
                  <c:v>-0.11441350906677852</c:v>
                </c:pt>
                <c:pt idx="424">
                  <c:v>-0.11334005967548426</c:v>
                </c:pt>
                <c:pt idx="425">
                  <c:v>-0.11227668730520846</c:v>
                </c:pt>
                <c:pt idx="426">
                  <c:v>-0.11122329726408792</c:v>
                </c:pt>
                <c:pt idx="427">
                  <c:v>-0.11017979575140521</c:v>
                </c:pt>
                <c:pt idx="428">
                  <c:v>-0.1091460898491903</c:v>
                </c:pt>
                <c:pt idx="429">
                  <c:v>-0.10812208751390202</c:v>
                </c:pt>
                <c:pt idx="430">
                  <c:v>-0.10710769756818667</c:v>
                </c:pt>
                <c:pt idx="431">
                  <c:v>-0.10610282969271498</c:v>
                </c:pt>
                <c:pt idx="432">
                  <c:v>-0.10510739441809507</c:v>
                </c:pt>
                <c:pt idx="433">
                  <c:v>-0.10412130311686189</c:v>
                </c:pt>
                <c:pt idx="434">
                  <c:v>-0.10314446799554221</c:v>
                </c:pt>
                <c:pt idx="435">
                  <c:v>-0.10217680208679264</c:v>
                </c:pt>
                <c:pt idx="436">
                  <c:v>-0.10121821924161462</c:v>
                </c:pt>
                <c:pt idx="437">
                  <c:v>-0.10026863412163897</c:v>
                </c:pt>
                <c:pt idx="438">
                  <c:v>-9.9327962191486874E-2</c:v>
                </c:pt>
                <c:pt idx="439">
                  <c:v>-9.839611971119902E-2</c:v>
                </c:pt>
                <c:pt idx="440">
                  <c:v>-9.7473023728739644E-2</c:v>
                </c:pt>
                <c:pt idx="441">
                  <c:v>-9.6558592072567631E-2</c:v>
                </c:pt>
                <c:pt idx="442">
                  <c:v>-9.5652743344281185E-2</c:v>
                </c:pt>
                <c:pt idx="443">
                  <c:v>-9.475539691132813E-2</c:v>
                </c:pt>
                <c:pt idx="444">
                  <c:v>-9.3866472899788486E-2</c:v>
                </c:pt>
                <c:pt idx="445">
                  <c:v>-9.29858921872216E-2</c:v>
                </c:pt>
                <c:pt idx="446">
                  <c:v>-9.2113576395584096E-2</c:v>
                </c:pt>
                <c:pt idx="447">
                  <c:v>-9.1249447884211243E-2</c:v>
                </c:pt>
                <c:pt idx="448">
                  <c:v>-9.0393429742867695E-2</c:v>
                </c:pt>
                <c:pt idx="449">
                  <c:v>-8.9545445784860678E-2</c:v>
                </c:pt>
                <c:pt idx="450">
                  <c:v>-8.8705420540221083E-2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157-4322-A906-402F5949963B}"/>
            </c:ext>
          </c:extLst>
        </c:ser>
        <c:ser>
          <c:idx val="2"/>
          <c:order val="2"/>
          <c:tx>
            <c:strRef>
              <c:f>fit_5NN_HCP!$M$18</c:f>
              <c:strCache>
                <c:ptCount val="1"/>
                <c:pt idx="0">
                  <c:v>E(fit)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fit_5NN_HCP!$G$19:$G$469</c:f>
              <c:numCache>
                <c:formatCode>General</c:formatCode>
                <c:ptCount val="451"/>
                <c:pt idx="0">
                  <c:v>2.0763386102852275</c:v>
                </c:pt>
                <c:pt idx="1">
                  <c:v>2.0846245576795233</c:v>
                </c:pt>
                <c:pt idx="2">
                  <c:v>2.0929105050738186</c:v>
                </c:pt>
                <c:pt idx="3">
                  <c:v>2.1011964524681139</c:v>
                </c:pt>
                <c:pt idx="4">
                  <c:v>2.1094823998624093</c:v>
                </c:pt>
                <c:pt idx="5">
                  <c:v>2.1177683472567046</c:v>
                </c:pt>
                <c:pt idx="6">
                  <c:v>2.1260542946510004</c:v>
                </c:pt>
                <c:pt idx="7">
                  <c:v>2.1343402420452957</c:v>
                </c:pt>
                <c:pt idx="8">
                  <c:v>2.142626189439591</c:v>
                </c:pt>
                <c:pt idx="9">
                  <c:v>2.1509121368338864</c:v>
                </c:pt>
                <c:pt idx="10">
                  <c:v>2.1591980842281817</c:v>
                </c:pt>
                <c:pt idx="11">
                  <c:v>2.1674840316224775</c:v>
                </c:pt>
                <c:pt idx="12">
                  <c:v>2.1757699790167728</c:v>
                </c:pt>
                <c:pt idx="13">
                  <c:v>2.1840559264110686</c:v>
                </c:pt>
                <c:pt idx="14">
                  <c:v>2.1923418738053639</c:v>
                </c:pt>
                <c:pt idx="15">
                  <c:v>2.2006278211996593</c:v>
                </c:pt>
                <c:pt idx="16">
                  <c:v>2.2089137685939546</c:v>
                </c:pt>
                <c:pt idx="17">
                  <c:v>2.2171997159882504</c:v>
                </c:pt>
                <c:pt idx="18">
                  <c:v>2.2254856633825457</c:v>
                </c:pt>
                <c:pt idx="19">
                  <c:v>2.2337716107768411</c:v>
                </c:pt>
                <c:pt idx="20">
                  <c:v>2.2420575581711364</c:v>
                </c:pt>
                <c:pt idx="21">
                  <c:v>2.2503435055654322</c:v>
                </c:pt>
                <c:pt idx="22">
                  <c:v>2.2586294529597275</c:v>
                </c:pt>
                <c:pt idx="23">
                  <c:v>2.2669154003540228</c:v>
                </c:pt>
                <c:pt idx="24">
                  <c:v>2.2752013477483186</c:v>
                </c:pt>
                <c:pt idx="25">
                  <c:v>2.2834872951426139</c:v>
                </c:pt>
                <c:pt idx="26">
                  <c:v>2.2917732425369093</c:v>
                </c:pt>
                <c:pt idx="27">
                  <c:v>2.3000591899312046</c:v>
                </c:pt>
                <c:pt idx="28">
                  <c:v>2.3083451373255</c:v>
                </c:pt>
                <c:pt idx="29">
                  <c:v>2.3166310847197962</c:v>
                </c:pt>
                <c:pt idx="30">
                  <c:v>2.3249170321140915</c:v>
                </c:pt>
                <c:pt idx="31">
                  <c:v>2.3332029795083868</c:v>
                </c:pt>
                <c:pt idx="32">
                  <c:v>2.3414889269026822</c:v>
                </c:pt>
                <c:pt idx="33">
                  <c:v>2.349774874296978</c:v>
                </c:pt>
                <c:pt idx="34">
                  <c:v>2.3580608216912733</c:v>
                </c:pt>
                <c:pt idx="35">
                  <c:v>2.3663467690855686</c:v>
                </c:pt>
                <c:pt idx="36">
                  <c:v>2.374632716479864</c:v>
                </c:pt>
                <c:pt idx="37">
                  <c:v>2.3829186638741593</c:v>
                </c:pt>
                <c:pt idx="38">
                  <c:v>2.3912046112684551</c:v>
                </c:pt>
                <c:pt idx="39">
                  <c:v>2.3994905586627504</c:v>
                </c:pt>
                <c:pt idx="40">
                  <c:v>2.4077765060570462</c:v>
                </c:pt>
                <c:pt idx="41">
                  <c:v>2.4160624534513415</c:v>
                </c:pt>
                <c:pt idx="42">
                  <c:v>2.4243484008456369</c:v>
                </c:pt>
                <c:pt idx="43">
                  <c:v>2.4326343482399322</c:v>
                </c:pt>
                <c:pt idx="44">
                  <c:v>2.4409202956342275</c:v>
                </c:pt>
                <c:pt idx="45">
                  <c:v>2.4492062430285233</c:v>
                </c:pt>
                <c:pt idx="46">
                  <c:v>2.4574921904228186</c:v>
                </c:pt>
                <c:pt idx="47">
                  <c:v>2.465778137817114</c:v>
                </c:pt>
                <c:pt idx="48">
                  <c:v>2.4740640852114093</c:v>
                </c:pt>
                <c:pt idx="49">
                  <c:v>2.4823500326057046</c:v>
                </c:pt>
                <c:pt idx="50">
                  <c:v>2.49063598</c:v>
                </c:pt>
                <c:pt idx="51">
                  <c:v>2.4989219273942953</c:v>
                </c:pt>
                <c:pt idx="52">
                  <c:v>2.5072078747885906</c:v>
                </c:pt>
                <c:pt idx="53">
                  <c:v>2.5154938221828864</c:v>
                </c:pt>
                <c:pt idx="54">
                  <c:v>2.5237797695771818</c:v>
                </c:pt>
                <c:pt idx="55">
                  <c:v>2.5320657169714771</c:v>
                </c:pt>
                <c:pt idx="56">
                  <c:v>2.5403516643657724</c:v>
                </c:pt>
                <c:pt idx="57">
                  <c:v>2.5486376117600678</c:v>
                </c:pt>
                <c:pt idx="58">
                  <c:v>2.5569235591543635</c:v>
                </c:pt>
                <c:pt idx="59">
                  <c:v>2.5652095065486589</c:v>
                </c:pt>
                <c:pt idx="60">
                  <c:v>2.5734954539429542</c:v>
                </c:pt>
                <c:pt idx="61">
                  <c:v>2.5817814013372495</c:v>
                </c:pt>
                <c:pt idx="62">
                  <c:v>2.5900673487315458</c:v>
                </c:pt>
                <c:pt idx="63">
                  <c:v>2.5983532961258411</c:v>
                </c:pt>
                <c:pt idx="64">
                  <c:v>2.6066392435201364</c:v>
                </c:pt>
                <c:pt idx="65">
                  <c:v>2.6149251909144318</c:v>
                </c:pt>
                <c:pt idx="66">
                  <c:v>2.6232111383087271</c:v>
                </c:pt>
                <c:pt idx="67">
                  <c:v>2.6314970857030229</c:v>
                </c:pt>
                <c:pt idx="68">
                  <c:v>2.6397830330973182</c:v>
                </c:pt>
                <c:pt idx="69">
                  <c:v>2.6480689804916135</c:v>
                </c:pt>
                <c:pt idx="70">
                  <c:v>2.6563549278859089</c:v>
                </c:pt>
                <c:pt idx="71">
                  <c:v>2.6646408752802042</c:v>
                </c:pt>
                <c:pt idx="72">
                  <c:v>2.6729268226745</c:v>
                </c:pt>
                <c:pt idx="73">
                  <c:v>2.6812127700687953</c:v>
                </c:pt>
                <c:pt idx="74">
                  <c:v>2.6894987174630907</c:v>
                </c:pt>
                <c:pt idx="75">
                  <c:v>2.697784664857386</c:v>
                </c:pt>
                <c:pt idx="76">
                  <c:v>2.7060706122516813</c:v>
                </c:pt>
                <c:pt idx="77">
                  <c:v>2.7143565596459771</c:v>
                </c:pt>
                <c:pt idx="78">
                  <c:v>2.7226425070402724</c:v>
                </c:pt>
                <c:pt idx="79">
                  <c:v>2.7309284544345678</c:v>
                </c:pt>
                <c:pt idx="80">
                  <c:v>2.7392144018288631</c:v>
                </c:pt>
                <c:pt idx="81">
                  <c:v>2.7475003492231584</c:v>
                </c:pt>
                <c:pt idx="82">
                  <c:v>2.7557862966174542</c:v>
                </c:pt>
                <c:pt idx="83">
                  <c:v>2.76407224401175</c:v>
                </c:pt>
                <c:pt idx="84">
                  <c:v>2.7723581914060453</c:v>
                </c:pt>
                <c:pt idx="85">
                  <c:v>2.7806441388003411</c:v>
                </c:pt>
                <c:pt idx="86">
                  <c:v>2.7889300861946364</c:v>
                </c:pt>
                <c:pt idx="87">
                  <c:v>2.7972160335889318</c:v>
                </c:pt>
                <c:pt idx="88">
                  <c:v>2.8055019809832271</c:v>
                </c:pt>
                <c:pt idx="89">
                  <c:v>2.8137879283775225</c:v>
                </c:pt>
                <c:pt idx="90">
                  <c:v>2.8220738757718182</c:v>
                </c:pt>
                <c:pt idx="91">
                  <c:v>2.8303598231661136</c:v>
                </c:pt>
                <c:pt idx="92">
                  <c:v>2.8386457705604089</c:v>
                </c:pt>
                <c:pt idx="93">
                  <c:v>2.8469317179547042</c:v>
                </c:pt>
                <c:pt idx="94">
                  <c:v>2.8552176653489996</c:v>
                </c:pt>
                <c:pt idx="95">
                  <c:v>2.8635036127432953</c:v>
                </c:pt>
                <c:pt idx="96">
                  <c:v>2.8717895601375907</c:v>
                </c:pt>
                <c:pt idx="97">
                  <c:v>2.880075507531886</c:v>
                </c:pt>
                <c:pt idx="98">
                  <c:v>2.8883614549261813</c:v>
                </c:pt>
                <c:pt idx="99">
                  <c:v>2.8966474023204767</c:v>
                </c:pt>
                <c:pt idx="100">
                  <c:v>2.9049333497147725</c:v>
                </c:pt>
                <c:pt idx="101">
                  <c:v>2.9132192971090678</c:v>
                </c:pt>
                <c:pt idx="102">
                  <c:v>2.9215052445033631</c:v>
                </c:pt>
                <c:pt idx="103">
                  <c:v>2.9297911918976585</c:v>
                </c:pt>
                <c:pt idx="104">
                  <c:v>2.9380771392919538</c:v>
                </c:pt>
                <c:pt idx="105">
                  <c:v>2.9463630866862496</c:v>
                </c:pt>
                <c:pt idx="106">
                  <c:v>2.9546490340805454</c:v>
                </c:pt>
                <c:pt idx="107">
                  <c:v>2.9629349814748402</c:v>
                </c:pt>
                <c:pt idx="108">
                  <c:v>2.9712209288691356</c:v>
                </c:pt>
                <c:pt idx="109">
                  <c:v>2.9795068762634318</c:v>
                </c:pt>
                <c:pt idx="110">
                  <c:v>2.9877928236577271</c:v>
                </c:pt>
                <c:pt idx="111">
                  <c:v>2.9960787710520225</c:v>
                </c:pt>
                <c:pt idx="112">
                  <c:v>3.0043647184463178</c:v>
                </c:pt>
                <c:pt idx="113">
                  <c:v>3.0126506658406131</c:v>
                </c:pt>
                <c:pt idx="114">
                  <c:v>3.0209366132349089</c:v>
                </c:pt>
                <c:pt idx="115">
                  <c:v>3.0292225606292043</c:v>
                </c:pt>
                <c:pt idx="116">
                  <c:v>3.0375085080234996</c:v>
                </c:pt>
                <c:pt idx="117">
                  <c:v>3.0457944554177949</c:v>
                </c:pt>
                <c:pt idx="118">
                  <c:v>3.0540804028120903</c:v>
                </c:pt>
                <c:pt idx="119">
                  <c:v>3.062366350206386</c:v>
                </c:pt>
                <c:pt idx="120">
                  <c:v>3.0706522976006814</c:v>
                </c:pt>
                <c:pt idx="121">
                  <c:v>3.0789382449949767</c:v>
                </c:pt>
                <c:pt idx="122">
                  <c:v>3.087224192389272</c:v>
                </c:pt>
                <c:pt idx="123">
                  <c:v>3.0955101397835674</c:v>
                </c:pt>
                <c:pt idx="124">
                  <c:v>3.1037960871778631</c:v>
                </c:pt>
                <c:pt idx="125">
                  <c:v>3.1120820345721585</c:v>
                </c:pt>
                <c:pt idx="126">
                  <c:v>3.1203679819664543</c:v>
                </c:pt>
                <c:pt idx="127">
                  <c:v>3.1286539293607496</c:v>
                </c:pt>
                <c:pt idx="128">
                  <c:v>3.1369398767550454</c:v>
                </c:pt>
                <c:pt idx="129">
                  <c:v>3.1452258241493407</c:v>
                </c:pt>
                <c:pt idx="130">
                  <c:v>3.153511771543636</c:v>
                </c:pt>
                <c:pt idx="131">
                  <c:v>3.1617977189379314</c:v>
                </c:pt>
                <c:pt idx="132">
                  <c:v>3.1700836663322267</c:v>
                </c:pt>
                <c:pt idx="133">
                  <c:v>3.1783696137265225</c:v>
                </c:pt>
                <c:pt idx="134">
                  <c:v>3.1866555611208178</c:v>
                </c:pt>
                <c:pt idx="135">
                  <c:v>3.1949415085151132</c:v>
                </c:pt>
                <c:pt idx="136">
                  <c:v>3.2032274559094085</c:v>
                </c:pt>
                <c:pt idx="137">
                  <c:v>3.2115134033037038</c:v>
                </c:pt>
                <c:pt idx="138">
                  <c:v>3.2197993506979996</c:v>
                </c:pt>
                <c:pt idx="139">
                  <c:v>3.2280852980922949</c:v>
                </c:pt>
                <c:pt idx="140">
                  <c:v>3.2363712454865903</c:v>
                </c:pt>
                <c:pt idx="141">
                  <c:v>3.2446571928808856</c:v>
                </c:pt>
                <c:pt idx="142">
                  <c:v>3.2529431402751809</c:v>
                </c:pt>
                <c:pt idx="143">
                  <c:v>3.2612290876694767</c:v>
                </c:pt>
                <c:pt idx="144">
                  <c:v>3.2695150350637721</c:v>
                </c:pt>
                <c:pt idx="145">
                  <c:v>3.2778009824580674</c:v>
                </c:pt>
                <c:pt idx="146">
                  <c:v>3.2860869298523627</c:v>
                </c:pt>
                <c:pt idx="147">
                  <c:v>3.2943728772466581</c:v>
                </c:pt>
                <c:pt idx="148">
                  <c:v>3.3026588246409538</c:v>
                </c:pt>
                <c:pt idx="149">
                  <c:v>3.3109447720352492</c:v>
                </c:pt>
                <c:pt idx="150">
                  <c:v>3.3192307194295445</c:v>
                </c:pt>
                <c:pt idx="151">
                  <c:v>3.3275166668238398</c:v>
                </c:pt>
                <c:pt idx="152">
                  <c:v>3.3358026142181352</c:v>
                </c:pt>
                <c:pt idx="153">
                  <c:v>3.3440885616124314</c:v>
                </c:pt>
                <c:pt idx="154">
                  <c:v>3.3523745090067267</c:v>
                </c:pt>
                <c:pt idx="155">
                  <c:v>3.3606604564010221</c:v>
                </c:pt>
                <c:pt idx="156">
                  <c:v>3.3689464037953174</c:v>
                </c:pt>
                <c:pt idx="157">
                  <c:v>3.3772323511896132</c:v>
                </c:pt>
                <c:pt idx="158">
                  <c:v>3.3855182985839085</c:v>
                </c:pt>
                <c:pt idx="159">
                  <c:v>3.3938042459782038</c:v>
                </c:pt>
                <c:pt idx="160">
                  <c:v>3.4020901933724992</c:v>
                </c:pt>
                <c:pt idx="161">
                  <c:v>3.410376140766795</c:v>
                </c:pt>
                <c:pt idx="162">
                  <c:v>3.4186620881610903</c:v>
                </c:pt>
                <c:pt idx="163">
                  <c:v>3.4269480355553856</c:v>
                </c:pt>
                <c:pt idx="164">
                  <c:v>3.435233982949681</c:v>
                </c:pt>
                <c:pt idx="165">
                  <c:v>3.4435199303439763</c:v>
                </c:pt>
                <c:pt idx="166">
                  <c:v>3.4518058777382721</c:v>
                </c:pt>
                <c:pt idx="167">
                  <c:v>3.4600918251325674</c:v>
                </c:pt>
                <c:pt idx="168">
                  <c:v>3.4683777725268627</c:v>
                </c:pt>
                <c:pt idx="169">
                  <c:v>3.4766637199211581</c:v>
                </c:pt>
                <c:pt idx="170">
                  <c:v>3.4849496673154534</c:v>
                </c:pt>
                <c:pt idx="171">
                  <c:v>3.4932356147097492</c:v>
                </c:pt>
                <c:pt idx="172">
                  <c:v>3.501521562104045</c:v>
                </c:pt>
                <c:pt idx="173">
                  <c:v>3.5098075094983403</c:v>
                </c:pt>
                <c:pt idx="174">
                  <c:v>3.5180934568926356</c:v>
                </c:pt>
                <c:pt idx="175">
                  <c:v>3.5263794042869314</c:v>
                </c:pt>
                <c:pt idx="176">
                  <c:v>3.5346653516812268</c:v>
                </c:pt>
                <c:pt idx="177">
                  <c:v>3.5429512990755221</c:v>
                </c:pt>
                <c:pt idx="178">
                  <c:v>3.5512372464698174</c:v>
                </c:pt>
                <c:pt idx="179">
                  <c:v>3.5595231938641128</c:v>
                </c:pt>
                <c:pt idx="180">
                  <c:v>3.5678091412584085</c:v>
                </c:pt>
                <c:pt idx="181">
                  <c:v>3.5760950886527039</c:v>
                </c:pt>
                <c:pt idx="182">
                  <c:v>3.5843810360469992</c:v>
                </c:pt>
                <c:pt idx="183">
                  <c:v>3.5926669834412945</c:v>
                </c:pt>
                <c:pt idx="184">
                  <c:v>3.6009529308355899</c:v>
                </c:pt>
                <c:pt idx="185">
                  <c:v>3.6092388782298856</c:v>
                </c:pt>
                <c:pt idx="186">
                  <c:v>3.617524825624181</c:v>
                </c:pt>
                <c:pt idx="187">
                  <c:v>3.6258107730184763</c:v>
                </c:pt>
                <c:pt idx="188">
                  <c:v>3.6340967204127717</c:v>
                </c:pt>
                <c:pt idx="189">
                  <c:v>3.642382667807067</c:v>
                </c:pt>
                <c:pt idx="190">
                  <c:v>3.6506686152013628</c:v>
                </c:pt>
                <c:pt idx="191">
                  <c:v>3.6589545625956581</c:v>
                </c:pt>
                <c:pt idx="192">
                  <c:v>3.6672405099899534</c:v>
                </c:pt>
                <c:pt idx="193">
                  <c:v>3.6755264573842488</c:v>
                </c:pt>
                <c:pt idx="194">
                  <c:v>3.6838124047785441</c:v>
                </c:pt>
                <c:pt idx="195">
                  <c:v>3.6920983521728399</c:v>
                </c:pt>
                <c:pt idx="196">
                  <c:v>3.7003842995671352</c:v>
                </c:pt>
                <c:pt idx="197">
                  <c:v>3.7086702469614305</c:v>
                </c:pt>
                <c:pt idx="198">
                  <c:v>3.7169561943557259</c:v>
                </c:pt>
                <c:pt idx="199">
                  <c:v>3.7252421417500221</c:v>
                </c:pt>
                <c:pt idx="200">
                  <c:v>3.7335280891443174</c:v>
                </c:pt>
                <c:pt idx="201">
                  <c:v>3.7418140365386128</c:v>
                </c:pt>
                <c:pt idx="202">
                  <c:v>3.7500999839329081</c:v>
                </c:pt>
                <c:pt idx="203">
                  <c:v>3.7583859313272034</c:v>
                </c:pt>
                <c:pt idx="204">
                  <c:v>3.7666718787214992</c:v>
                </c:pt>
                <c:pt idx="205">
                  <c:v>3.7749578261157946</c:v>
                </c:pt>
                <c:pt idx="206">
                  <c:v>3.7832437735100899</c:v>
                </c:pt>
                <c:pt idx="207">
                  <c:v>3.7915297209043852</c:v>
                </c:pt>
                <c:pt idx="208">
                  <c:v>3.7998156682986806</c:v>
                </c:pt>
                <c:pt idx="209">
                  <c:v>3.8081016156929763</c:v>
                </c:pt>
                <c:pt idx="210">
                  <c:v>3.8163875630872721</c:v>
                </c:pt>
                <c:pt idx="211">
                  <c:v>3.8246735104815675</c:v>
                </c:pt>
                <c:pt idx="212">
                  <c:v>3.8329594578758628</c:v>
                </c:pt>
                <c:pt idx="213">
                  <c:v>3.8412454052701577</c:v>
                </c:pt>
                <c:pt idx="214">
                  <c:v>3.8495313526644535</c:v>
                </c:pt>
                <c:pt idx="215">
                  <c:v>3.8578173000587492</c:v>
                </c:pt>
                <c:pt idx="216">
                  <c:v>3.8661032474530446</c:v>
                </c:pt>
                <c:pt idx="217">
                  <c:v>3.8743891948473399</c:v>
                </c:pt>
                <c:pt idx="218">
                  <c:v>3.8826751422416357</c:v>
                </c:pt>
                <c:pt idx="219">
                  <c:v>3.890961089635931</c:v>
                </c:pt>
                <c:pt idx="220">
                  <c:v>3.8992470370302263</c:v>
                </c:pt>
                <c:pt idx="221">
                  <c:v>3.9075329844245217</c:v>
                </c:pt>
                <c:pt idx="222">
                  <c:v>3.915818931818817</c:v>
                </c:pt>
                <c:pt idx="223">
                  <c:v>3.9241048792131128</c:v>
                </c:pt>
                <c:pt idx="224">
                  <c:v>3.9323908266074081</c:v>
                </c:pt>
                <c:pt idx="225">
                  <c:v>3.9406767740017035</c:v>
                </c:pt>
                <c:pt idx="226">
                  <c:v>3.9489627213959988</c:v>
                </c:pt>
                <c:pt idx="227">
                  <c:v>3.9572486687902941</c:v>
                </c:pt>
                <c:pt idx="228">
                  <c:v>3.9655346161845899</c:v>
                </c:pt>
                <c:pt idx="229">
                  <c:v>3.9738205635788852</c:v>
                </c:pt>
                <c:pt idx="230">
                  <c:v>3.9821065109731806</c:v>
                </c:pt>
                <c:pt idx="231">
                  <c:v>3.9903924583674759</c:v>
                </c:pt>
                <c:pt idx="232">
                  <c:v>3.9986784057617712</c:v>
                </c:pt>
                <c:pt idx="233">
                  <c:v>4.006964353156067</c:v>
                </c:pt>
                <c:pt idx="234">
                  <c:v>4.0152503005503624</c:v>
                </c:pt>
                <c:pt idx="235">
                  <c:v>4.0235362479446577</c:v>
                </c:pt>
                <c:pt idx="236">
                  <c:v>4.031822195338953</c:v>
                </c:pt>
                <c:pt idx="237">
                  <c:v>4.0401081427332484</c:v>
                </c:pt>
                <c:pt idx="238">
                  <c:v>4.0483940901275437</c:v>
                </c:pt>
                <c:pt idx="239">
                  <c:v>4.056680037521839</c:v>
                </c:pt>
                <c:pt idx="240">
                  <c:v>4.0649659849161353</c:v>
                </c:pt>
                <c:pt idx="241">
                  <c:v>4.0732519323104306</c:v>
                </c:pt>
                <c:pt idx="242">
                  <c:v>4.0815378797047259</c:v>
                </c:pt>
                <c:pt idx="243">
                  <c:v>4.0898238270990213</c:v>
                </c:pt>
                <c:pt idx="244">
                  <c:v>4.0981097744933166</c:v>
                </c:pt>
                <c:pt idx="245">
                  <c:v>4.1063957218876119</c:v>
                </c:pt>
                <c:pt idx="246">
                  <c:v>4.1146816692819073</c:v>
                </c:pt>
                <c:pt idx="247">
                  <c:v>4.1229676166762035</c:v>
                </c:pt>
                <c:pt idx="248">
                  <c:v>4.1312535640704988</c:v>
                </c:pt>
                <c:pt idx="249">
                  <c:v>4.1395395114647942</c:v>
                </c:pt>
                <c:pt idx="250">
                  <c:v>4.1478254588590895</c:v>
                </c:pt>
                <c:pt idx="251">
                  <c:v>4.1561114062533848</c:v>
                </c:pt>
                <c:pt idx="252">
                  <c:v>4.1643973536476802</c:v>
                </c:pt>
                <c:pt idx="253">
                  <c:v>4.1726833010419755</c:v>
                </c:pt>
                <c:pt idx="254">
                  <c:v>4.1809692484362717</c:v>
                </c:pt>
                <c:pt idx="255">
                  <c:v>4.189255195830567</c:v>
                </c:pt>
                <c:pt idx="256">
                  <c:v>4.1975411432248624</c:v>
                </c:pt>
                <c:pt idx="257">
                  <c:v>4.2058270906191577</c:v>
                </c:pt>
                <c:pt idx="258">
                  <c:v>4.2141130380134539</c:v>
                </c:pt>
                <c:pt idx="259">
                  <c:v>4.2223989854077528</c:v>
                </c:pt>
                <c:pt idx="260">
                  <c:v>4.2306849328020446</c:v>
                </c:pt>
                <c:pt idx="261">
                  <c:v>4.2389708801963399</c:v>
                </c:pt>
                <c:pt idx="262">
                  <c:v>4.2472568275906353</c:v>
                </c:pt>
                <c:pt idx="263">
                  <c:v>4.2555427749849342</c:v>
                </c:pt>
                <c:pt idx="264">
                  <c:v>4.2638287223792259</c:v>
                </c:pt>
                <c:pt idx="265">
                  <c:v>4.2721146697735213</c:v>
                </c:pt>
                <c:pt idx="266">
                  <c:v>4.2804006171678166</c:v>
                </c:pt>
                <c:pt idx="267">
                  <c:v>4.2886865645621164</c:v>
                </c:pt>
                <c:pt idx="268">
                  <c:v>4.2969725119564082</c:v>
                </c:pt>
                <c:pt idx="269">
                  <c:v>4.3052584593507035</c:v>
                </c:pt>
                <c:pt idx="270">
                  <c:v>4.3135444067449988</c:v>
                </c:pt>
                <c:pt idx="271">
                  <c:v>4.3218303541392977</c:v>
                </c:pt>
                <c:pt idx="272">
                  <c:v>4.3301163015335895</c:v>
                </c:pt>
                <c:pt idx="273">
                  <c:v>4.3384022489278848</c:v>
                </c:pt>
                <c:pt idx="274">
                  <c:v>4.3466881963221802</c:v>
                </c:pt>
                <c:pt idx="275">
                  <c:v>4.35497414371648</c:v>
                </c:pt>
                <c:pt idx="276">
                  <c:v>4.3632600911107708</c:v>
                </c:pt>
                <c:pt idx="277">
                  <c:v>4.3715460385050671</c:v>
                </c:pt>
                <c:pt idx="278">
                  <c:v>4.3798319858993624</c:v>
                </c:pt>
                <c:pt idx="279">
                  <c:v>4.3881179332936622</c:v>
                </c:pt>
                <c:pt idx="280">
                  <c:v>4.3964038806879531</c:v>
                </c:pt>
                <c:pt idx="281">
                  <c:v>4.4046898280822484</c:v>
                </c:pt>
                <c:pt idx="282">
                  <c:v>4.4129757754765482</c:v>
                </c:pt>
                <c:pt idx="283">
                  <c:v>4.4212617228708435</c:v>
                </c:pt>
                <c:pt idx="284">
                  <c:v>4.4295476702651388</c:v>
                </c:pt>
                <c:pt idx="285">
                  <c:v>4.4378336176594297</c:v>
                </c:pt>
                <c:pt idx="286">
                  <c:v>4.4461195650537295</c:v>
                </c:pt>
                <c:pt idx="287">
                  <c:v>4.4544055124480249</c:v>
                </c:pt>
                <c:pt idx="288">
                  <c:v>4.4626914598423211</c:v>
                </c:pt>
                <c:pt idx="289">
                  <c:v>4.470977407236612</c:v>
                </c:pt>
                <c:pt idx="290">
                  <c:v>4.4792633546309117</c:v>
                </c:pt>
                <c:pt idx="291">
                  <c:v>4.4875493020252071</c:v>
                </c:pt>
                <c:pt idx="292">
                  <c:v>4.4958352494195024</c:v>
                </c:pt>
                <c:pt idx="293">
                  <c:v>4.5041211968137942</c:v>
                </c:pt>
                <c:pt idx="294">
                  <c:v>4.5124071442080931</c:v>
                </c:pt>
                <c:pt idx="295">
                  <c:v>4.5206930916023884</c:v>
                </c:pt>
                <c:pt idx="296">
                  <c:v>4.5289790389966837</c:v>
                </c:pt>
                <c:pt idx="297">
                  <c:v>4.5372649863909764</c:v>
                </c:pt>
                <c:pt idx="298">
                  <c:v>4.5455509337852753</c:v>
                </c:pt>
                <c:pt idx="299">
                  <c:v>4.5538368811795706</c:v>
                </c:pt>
                <c:pt idx="300">
                  <c:v>4.562122828573866</c:v>
                </c:pt>
                <c:pt idx="301">
                  <c:v>4.5704087759681578</c:v>
                </c:pt>
                <c:pt idx="302">
                  <c:v>4.5786947233624566</c:v>
                </c:pt>
                <c:pt idx="303">
                  <c:v>4.5869806707567529</c:v>
                </c:pt>
                <c:pt idx="304">
                  <c:v>4.5952666181510473</c:v>
                </c:pt>
                <c:pt idx="305">
                  <c:v>4.6035525655453391</c:v>
                </c:pt>
                <c:pt idx="306">
                  <c:v>4.6118385129396389</c:v>
                </c:pt>
                <c:pt idx="307">
                  <c:v>4.6201244603339351</c:v>
                </c:pt>
                <c:pt idx="308">
                  <c:v>4.6284104077282295</c:v>
                </c:pt>
                <c:pt idx="309">
                  <c:v>4.6366963551225258</c:v>
                </c:pt>
                <c:pt idx="310">
                  <c:v>4.6449823025168202</c:v>
                </c:pt>
                <c:pt idx="311">
                  <c:v>4.6532682499111164</c:v>
                </c:pt>
                <c:pt idx="312">
                  <c:v>4.6615541973054118</c:v>
                </c:pt>
                <c:pt idx="313">
                  <c:v>4.6698401446997071</c:v>
                </c:pt>
                <c:pt idx="314">
                  <c:v>4.6781260920940024</c:v>
                </c:pt>
                <c:pt idx="315">
                  <c:v>4.6864120394882978</c:v>
                </c:pt>
                <c:pt idx="316">
                  <c:v>4.694697986882594</c:v>
                </c:pt>
                <c:pt idx="317">
                  <c:v>4.7029839342768884</c:v>
                </c:pt>
                <c:pt idx="318">
                  <c:v>4.7112698816711847</c:v>
                </c:pt>
                <c:pt idx="319">
                  <c:v>4.71955582906548</c:v>
                </c:pt>
                <c:pt idx="320">
                  <c:v>4.7278417764597753</c:v>
                </c:pt>
                <c:pt idx="321">
                  <c:v>4.7361277238540707</c:v>
                </c:pt>
                <c:pt idx="322">
                  <c:v>4.744413671248366</c:v>
                </c:pt>
                <c:pt idx="323">
                  <c:v>4.7526996186426613</c:v>
                </c:pt>
                <c:pt idx="324">
                  <c:v>4.7609855660369567</c:v>
                </c:pt>
                <c:pt idx="325">
                  <c:v>4.7692715134312529</c:v>
                </c:pt>
                <c:pt idx="326">
                  <c:v>4.7775574608255482</c:v>
                </c:pt>
                <c:pt idx="327">
                  <c:v>4.7858434082198436</c:v>
                </c:pt>
                <c:pt idx="328">
                  <c:v>4.7941293556141389</c:v>
                </c:pt>
                <c:pt idx="329">
                  <c:v>4.8024153030084342</c:v>
                </c:pt>
                <c:pt idx="330">
                  <c:v>4.8107012504027296</c:v>
                </c:pt>
                <c:pt idx="331">
                  <c:v>4.8189871977970249</c:v>
                </c:pt>
                <c:pt idx="332">
                  <c:v>4.8272731451913202</c:v>
                </c:pt>
                <c:pt idx="333">
                  <c:v>4.8355590925856156</c:v>
                </c:pt>
                <c:pt idx="334">
                  <c:v>4.8438450399799109</c:v>
                </c:pt>
                <c:pt idx="335">
                  <c:v>4.8521309873742071</c:v>
                </c:pt>
                <c:pt idx="336">
                  <c:v>4.8604169347685025</c:v>
                </c:pt>
                <c:pt idx="337">
                  <c:v>4.8687028821627978</c:v>
                </c:pt>
                <c:pt idx="338">
                  <c:v>4.8769888295570931</c:v>
                </c:pt>
                <c:pt idx="339">
                  <c:v>4.8852747769513885</c:v>
                </c:pt>
                <c:pt idx="340">
                  <c:v>4.8935607243456838</c:v>
                </c:pt>
                <c:pt idx="341">
                  <c:v>4.9018466717399791</c:v>
                </c:pt>
                <c:pt idx="342">
                  <c:v>4.9101326191342745</c:v>
                </c:pt>
                <c:pt idx="343">
                  <c:v>4.9184185665285698</c:v>
                </c:pt>
                <c:pt idx="344">
                  <c:v>4.9267045139228651</c:v>
                </c:pt>
                <c:pt idx="345">
                  <c:v>4.9349904613171613</c:v>
                </c:pt>
                <c:pt idx="346">
                  <c:v>4.9432764087114567</c:v>
                </c:pt>
                <c:pt idx="347">
                  <c:v>4.951562356105752</c:v>
                </c:pt>
                <c:pt idx="348">
                  <c:v>4.9598483035000474</c:v>
                </c:pt>
                <c:pt idx="349">
                  <c:v>4.9681342508943436</c:v>
                </c:pt>
                <c:pt idx="350">
                  <c:v>4.9764201982886389</c:v>
                </c:pt>
                <c:pt idx="351">
                  <c:v>4.9847061456829342</c:v>
                </c:pt>
                <c:pt idx="352">
                  <c:v>4.9929920930772287</c:v>
                </c:pt>
                <c:pt idx="353">
                  <c:v>5.0012780404715258</c:v>
                </c:pt>
                <c:pt idx="354">
                  <c:v>5.0095639878658194</c:v>
                </c:pt>
                <c:pt idx="355">
                  <c:v>5.0178499352601165</c:v>
                </c:pt>
                <c:pt idx="356">
                  <c:v>5.0261358826544109</c:v>
                </c:pt>
                <c:pt idx="357">
                  <c:v>5.0344218300487071</c:v>
                </c:pt>
                <c:pt idx="358">
                  <c:v>5.0427077774430016</c:v>
                </c:pt>
                <c:pt idx="359">
                  <c:v>5.0509937248372978</c:v>
                </c:pt>
                <c:pt idx="360">
                  <c:v>5.0592796722315923</c:v>
                </c:pt>
                <c:pt idx="361">
                  <c:v>5.0675656196258885</c:v>
                </c:pt>
                <c:pt idx="362">
                  <c:v>5.0758515670201829</c:v>
                </c:pt>
                <c:pt idx="363">
                  <c:v>5.08413751441448</c:v>
                </c:pt>
                <c:pt idx="364">
                  <c:v>5.0924234618087754</c:v>
                </c:pt>
                <c:pt idx="365">
                  <c:v>5.1007094092030707</c:v>
                </c:pt>
                <c:pt idx="366">
                  <c:v>5.108995356597366</c:v>
                </c:pt>
                <c:pt idx="367">
                  <c:v>5.1172813039916614</c:v>
                </c:pt>
                <c:pt idx="368">
                  <c:v>5.1255672513859567</c:v>
                </c:pt>
                <c:pt idx="369">
                  <c:v>5.133853198780252</c:v>
                </c:pt>
                <c:pt idx="370">
                  <c:v>5.1421391461745474</c:v>
                </c:pt>
                <c:pt idx="371">
                  <c:v>5.1504250935688427</c:v>
                </c:pt>
                <c:pt idx="372">
                  <c:v>5.1587110409631389</c:v>
                </c:pt>
                <c:pt idx="373">
                  <c:v>5.1669969883574343</c:v>
                </c:pt>
                <c:pt idx="374">
                  <c:v>5.1752829357517296</c:v>
                </c:pt>
                <c:pt idx="375">
                  <c:v>5.1835688831460249</c:v>
                </c:pt>
                <c:pt idx="376">
                  <c:v>5.1918548305403203</c:v>
                </c:pt>
                <c:pt idx="377">
                  <c:v>5.2001407779346156</c:v>
                </c:pt>
                <c:pt idx="378">
                  <c:v>5.2084267253289109</c:v>
                </c:pt>
                <c:pt idx="379">
                  <c:v>5.2167126727232063</c:v>
                </c:pt>
                <c:pt idx="380">
                  <c:v>5.2249986201175016</c:v>
                </c:pt>
                <c:pt idx="381">
                  <c:v>5.2332845675117969</c:v>
                </c:pt>
                <c:pt idx="382">
                  <c:v>5.241570514906094</c:v>
                </c:pt>
                <c:pt idx="383">
                  <c:v>5.2498564623003885</c:v>
                </c:pt>
                <c:pt idx="384">
                  <c:v>5.2581424096946847</c:v>
                </c:pt>
                <c:pt idx="385">
                  <c:v>5.2664283570889792</c:v>
                </c:pt>
                <c:pt idx="386">
                  <c:v>5.2747143044832754</c:v>
                </c:pt>
                <c:pt idx="387">
                  <c:v>5.2830002518775698</c:v>
                </c:pt>
                <c:pt idx="388">
                  <c:v>5.2912861992718652</c:v>
                </c:pt>
                <c:pt idx="389">
                  <c:v>5.2995721466661605</c:v>
                </c:pt>
                <c:pt idx="390">
                  <c:v>5.3078580940604558</c:v>
                </c:pt>
                <c:pt idx="391">
                  <c:v>5.3161440414547512</c:v>
                </c:pt>
                <c:pt idx="392">
                  <c:v>5.3244299888490483</c:v>
                </c:pt>
                <c:pt idx="393">
                  <c:v>5.3327159362433427</c:v>
                </c:pt>
                <c:pt idx="394">
                  <c:v>5.3410018836376389</c:v>
                </c:pt>
                <c:pt idx="395">
                  <c:v>5.3492878310319334</c:v>
                </c:pt>
                <c:pt idx="396">
                  <c:v>5.3575737784262296</c:v>
                </c:pt>
                <c:pt idx="397">
                  <c:v>5.3658597258205241</c:v>
                </c:pt>
                <c:pt idx="398">
                  <c:v>5.3741456732148203</c:v>
                </c:pt>
                <c:pt idx="399">
                  <c:v>5.3824316206091147</c:v>
                </c:pt>
                <c:pt idx="400">
                  <c:v>5.3907175680034118</c:v>
                </c:pt>
                <c:pt idx="401">
                  <c:v>5.3990035153977054</c:v>
                </c:pt>
                <c:pt idx="402">
                  <c:v>5.4072894627920025</c:v>
                </c:pt>
                <c:pt idx="403">
                  <c:v>5.415575410186297</c:v>
                </c:pt>
                <c:pt idx="404">
                  <c:v>5.4238613575805932</c:v>
                </c:pt>
                <c:pt idx="405">
                  <c:v>5.4321473049748885</c:v>
                </c:pt>
                <c:pt idx="406">
                  <c:v>5.4404332523691838</c:v>
                </c:pt>
                <c:pt idx="407">
                  <c:v>5.4487191997634792</c:v>
                </c:pt>
                <c:pt idx="408">
                  <c:v>5.4570051471577745</c:v>
                </c:pt>
                <c:pt idx="409">
                  <c:v>5.4652910945520699</c:v>
                </c:pt>
                <c:pt idx="410">
                  <c:v>5.4735770419463661</c:v>
                </c:pt>
                <c:pt idx="411">
                  <c:v>5.4818629893406614</c:v>
                </c:pt>
                <c:pt idx="412">
                  <c:v>5.4901489367349567</c:v>
                </c:pt>
                <c:pt idx="413">
                  <c:v>5.4984348841292512</c:v>
                </c:pt>
                <c:pt idx="414">
                  <c:v>5.5067208315235474</c:v>
                </c:pt>
                <c:pt idx="415">
                  <c:v>5.5150067789178427</c:v>
                </c:pt>
                <c:pt idx="416">
                  <c:v>5.5232927263121381</c:v>
                </c:pt>
                <c:pt idx="417">
                  <c:v>5.5315786737064334</c:v>
                </c:pt>
                <c:pt idx="418">
                  <c:v>5.5398646211007287</c:v>
                </c:pt>
                <c:pt idx="419">
                  <c:v>5.5481505684950241</c:v>
                </c:pt>
                <c:pt idx="420">
                  <c:v>5.5564365158893203</c:v>
                </c:pt>
                <c:pt idx="421">
                  <c:v>5.5647224632836156</c:v>
                </c:pt>
                <c:pt idx="422">
                  <c:v>5.573008410677911</c:v>
                </c:pt>
                <c:pt idx="423">
                  <c:v>5.5812943580722063</c:v>
                </c:pt>
                <c:pt idx="424">
                  <c:v>5.5895803054665016</c:v>
                </c:pt>
                <c:pt idx="425">
                  <c:v>5.597866252860797</c:v>
                </c:pt>
                <c:pt idx="426">
                  <c:v>5.6061522002550923</c:v>
                </c:pt>
                <c:pt idx="427">
                  <c:v>5.6144381476493876</c:v>
                </c:pt>
                <c:pt idx="428">
                  <c:v>5.622724095043683</c:v>
                </c:pt>
                <c:pt idx="429">
                  <c:v>5.6310100424379783</c:v>
                </c:pt>
                <c:pt idx="430">
                  <c:v>5.6392959898322745</c:v>
                </c:pt>
                <c:pt idx="431">
                  <c:v>5.6475819372265699</c:v>
                </c:pt>
                <c:pt idx="432">
                  <c:v>5.6558678846208652</c:v>
                </c:pt>
                <c:pt idx="433">
                  <c:v>5.6641538320151614</c:v>
                </c:pt>
                <c:pt idx="434">
                  <c:v>5.6724397794094559</c:v>
                </c:pt>
                <c:pt idx="435">
                  <c:v>5.6807257268037521</c:v>
                </c:pt>
                <c:pt idx="436">
                  <c:v>5.6890116741980465</c:v>
                </c:pt>
                <c:pt idx="437">
                  <c:v>5.6972976215923437</c:v>
                </c:pt>
                <c:pt idx="438">
                  <c:v>5.7055835689866372</c:v>
                </c:pt>
                <c:pt idx="439">
                  <c:v>5.7138695163809343</c:v>
                </c:pt>
                <c:pt idx="440">
                  <c:v>5.7221554637752288</c:v>
                </c:pt>
                <c:pt idx="441">
                  <c:v>5.730441411169525</c:v>
                </c:pt>
                <c:pt idx="442">
                  <c:v>5.7387273585638194</c:v>
                </c:pt>
                <c:pt idx="443">
                  <c:v>5.7470133059581157</c:v>
                </c:pt>
                <c:pt idx="444">
                  <c:v>5.7552992533524101</c:v>
                </c:pt>
                <c:pt idx="445">
                  <c:v>5.7635852007467063</c:v>
                </c:pt>
                <c:pt idx="446">
                  <c:v>5.7718711481410008</c:v>
                </c:pt>
                <c:pt idx="447">
                  <c:v>5.7801570955352979</c:v>
                </c:pt>
                <c:pt idx="448">
                  <c:v>5.7884430429295914</c:v>
                </c:pt>
                <c:pt idx="449">
                  <c:v>5.7967289903238886</c:v>
                </c:pt>
                <c:pt idx="450">
                  <c:v>5.8050149377181839</c:v>
                </c:pt>
              </c:numCache>
            </c:numRef>
          </c:xVal>
          <c:yVal>
            <c:numRef>
              <c:f>fit_5NN_HCP!$M$19:$M$469</c:f>
              <c:numCache>
                <c:formatCode>General</c:formatCode>
                <c:ptCount val="451"/>
                <c:pt idx="0">
                  <c:v>1.0742982812480832</c:v>
                </c:pt>
                <c:pt idx="1">
                  <c:v>0.48865112620740092</c:v>
                </c:pt>
                <c:pt idx="2">
                  <c:v>-7.0926526172961246E-2</c:v>
                </c:pt>
                <c:pt idx="3">
                  <c:v>-0.6053887211517015</c:v>
                </c:pt>
                <c:pt idx="4">
                  <c:v>-1.1156562914725257</c:v>
                </c:pt>
                <c:pt idx="5">
                  <c:v>-1.602618000521435</c:v>
                </c:pt>
                <c:pt idx="6">
                  <c:v>-2.0671316460290825</c:v>
                </c:pt>
                <c:pt idx="7">
                  <c:v>-2.5100251256933781</c:v>
                </c:pt>
                <c:pt idx="8">
                  <c:v>-2.9320974660501022</c:v>
                </c:pt>
                <c:pt idx="9">
                  <c:v>-3.334119815870352</c:v>
                </c:pt>
                <c:pt idx="10">
                  <c:v>-3.7168364053200733</c:v>
                </c:pt>
                <c:pt idx="11">
                  <c:v>-4.0809654720727089</c:v>
                </c:pt>
                <c:pt idx="12">
                  <c:v>-4.427200155523149</c:v>
                </c:pt>
                <c:pt idx="13">
                  <c:v>-4.7562093602124911</c:v>
                </c:pt>
                <c:pt idx="14">
                  <c:v>-5.0686385895317372</c:v>
                </c:pt>
                <c:pt idx="15">
                  <c:v>-5.3651107507369851</c:v>
                </c:pt>
                <c:pt idx="16">
                  <c:v>-5.6462269322708192</c:v>
                </c:pt>
                <c:pt idx="17">
                  <c:v>-5.9125671543505209</c:v>
                </c:pt>
                <c:pt idx="18">
                  <c:v>-6.164691093749429</c:v>
                </c:pt>
                <c:pt idx="19">
                  <c:v>-6.4031387836656783</c:v>
                </c:pt>
                <c:pt idx="20">
                  <c:v>-6.6284312895406057</c:v>
                </c:pt>
                <c:pt idx="21">
                  <c:v>-6.8410713616594734</c:v>
                </c:pt>
                <c:pt idx="22">
                  <c:v>-7.0415440653374421</c:v>
                </c:pt>
                <c:pt idx="23">
                  <c:v>-7.2303173894660127</c:v>
                </c:pt>
                <c:pt idx="24">
                  <c:v>-7.4078428341677078</c:v>
                </c:pt>
                <c:pt idx="25">
                  <c:v>-7.5745559782806868</c:v>
                </c:pt>
                <c:pt idx="26">
                  <c:v>-7.7308770273700631</c:v>
                </c:pt>
                <c:pt idx="27">
                  <c:v>-7.8772113429376951</c:v>
                </c:pt>
                <c:pt idx="28">
                  <c:v>-8.0139499534794574</c:v>
                </c:pt>
                <c:pt idx="29">
                  <c:v>-8.1414700480159503</c:v>
                </c:pt>
                <c:pt idx="30">
                  <c:v>-8.2601354527007143</c:v>
                </c:pt>
                <c:pt idx="31">
                  <c:v>-8.3702970910894532</c:v>
                </c:pt>
                <c:pt idx="32">
                  <c:v>-8.4722934286327725</c:v>
                </c:pt>
                <c:pt idx="33">
                  <c:v>-8.5664509019358626</c:v>
                </c:pt>
                <c:pt idx="34">
                  <c:v>-8.653084333309419</c:v>
                </c:pt>
                <c:pt idx="35">
                  <c:v>-8.7324973311180241</c:v>
                </c:pt>
                <c:pt idx="36">
                  <c:v>-8.8049826764143262</c:v>
                </c:pt>
                <c:pt idx="37">
                  <c:v>-8.8708226963307624</c:v>
                </c:pt>
                <c:pt idx="38">
                  <c:v>-8.9302896246839119</c:v>
                </c:pt>
                <c:pt idx="39">
                  <c:v>-8.9836459502308763</c:v>
                </c:pt>
                <c:pt idx="40">
                  <c:v>-9.0311447530019358</c:v>
                </c:pt>
                <c:pt idx="41">
                  <c:v>-9.0730300291187458</c:v>
                </c:pt>
                <c:pt idx="42">
                  <c:v>-9.1095370044936104</c:v>
                </c:pt>
                <c:pt idx="43">
                  <c:v>-9.1408924377911518</c:v>
                </c:pt>
                <c:pt idx="44">
                  <c:v>-9.1673149130209062</c:v>
                </c:pt>
                <c:pt idx="45">
                  <c:v>-9.1890151221164853</c:v>
                </c:pt>
                <c:pt idx="46">
                  <c:v>-9.206196137844497</c:v>
                </c:pt>
                <c:pt idx="47">
                  <c:v>-9.2190536773749052</c:v>
                </c:pt>
                <c:pt idx="48">
                  <c:v>-9.2277763568326563</c:v>
                </c:pt>
                <c:pt idx="49">
                  <c:v>-9.2325459371396477</c:v>
                </c:pt>
                <c:pt idx="50">
                  <c:v>-9.2335375614453632</c:v>
                </c:pt>
                <c:pt idx="51">
                  <c:v>-9.2309199844340739</c:v>
                </c:pt>
                <c:pt idx="52">
                  <c:v>-9.2248557937868298</c:v>
                </c:pt>
                <c:pt idx="53">
                  <c:v>-9.2155016240666576</c:v>
                </c:pt>
                <c:pt idx="54">
                  <c:v>-9.2030083632862087</c:v>
                </c:pt>
                <c:pt idx="55">
                  <c:v>-9.1875213524082504</c:v>
                </c:pt>
                <c:pt idx="56">
                  <c:v>-9.1691805780206082</c:v>
                </c:pt>
                <c:pt idx="57">
                  <c:v>-9.1481208584190163</c:v>
                </c:pt>
                <c:pt idx="58">
                  <c:v>-9.1244720233232037</c:v>
                </c:pt>
                <c:pt idx="59">
                  <c:v>-9.0983590874438285</c:v>
                </c:pt>
                <c:pt idx="60">
                  <c:v>-9.0699024181103916</c:v>
                </c:pt>
                <c:pt idx="61">
                  <c:v>-9.0392178971630273</c:v>
                </c:pt>
                <c:pt idx="62">
                  <c:v>-9.0064170773041319</c:v>
                </c:pt>
                <c:pt idx="63">
                  <c:v>-8.9716073330990227</c:v>
                </c:pt>
                <c:pt idx="64">
                  <c:v>-8.9348920068083508</c:v>
                </c:pt>
                <c:pt idx="65">
                  <c:v>-8.8963705492287328</c:v>
                </c:pt>
                <c:pt idx="66">
                  <c:v>-8.8561386557119448</c:v>
                </c:pt>
                <c:pt idx="67">
                  <c:v>-8.814288397527335</c:v>
                </c:pt>
                <c:pt idx="68">
                  <c:v>-8.7709083487262305</c:v>
                </c:pt>
                <c:pt idx="69">
                  <c:v>-8.7260837086619318</c:v>
                </c:pt>
                <c:pt idx="70">
                  <c:v>-8.6798964203134528</c:v>
                </c:pt>
                <c:pt idx="71">
                  <c:v>-8.6324252845561027</c:v>
                </c:pt>
                <c:pt idx="72">
                  <c:v>-8.5837460705172486</c:v>
                </c:pt>
                <c:pt idx="73">
                  <c:v>-8.53393162215065</c:v>
                </c:pt>
                <c:pt idx="74">
                  <c:v>-8.4830519611583899</c:v>
                </c:pt>
                <c:pt idx="75">
                  <c:v>-8.4311743863848747</c:v>
                </c:pt>
                <c:pt idx="76">
                  <c:v>-8.3783635698032164</c:v>
                </c:pt>
                <c:pt idx="77">
                  <c:v>-8.324681649210099</c:v>
                </c:pt>
                <c:pt idx="78">
                  <c:v>-8.2701883177413791</c:v>
                </c:pt>
                <c:pt idx="79">
                  <c:v>-8.2149409103167326</c:v>
                </c:pt>
                <c:pt idx="80">
                  <c:v>-8.1589944871180045</c:v>
                </c:pt>
                <c:pt idx="81">
                  <c:v>-8.1024019142023764</c:v>
                </c:pt>
                <c:pt idx="82">
                  <c:v>-8.0452139413479298</c:v>
                </c:pt>
                <c:pt idx="83">
                  <c:v>-7.9874792772259342</c:v>
                </c:pt>
                <c:pt idx="84">
                  <c:v>-7.9292446619909498</c:v>
                </c:pt>
                <c:pt idx="85">
                  <c:v>-7.8705549373766592</c:v>
                </c:pt>
                <c:pt idx="86">
                  <c:v>-7.8114531143824699</c:v>
                </c:pt>
                <c:pt idx="87">
                  <c:v>-7.7519804386329145</c:v>
                </c:pt>
                <c:pt idx="88">
                  <c:v>-7.6921764534891359</c:v>
                </c:pt>
                <c:pt idx="89">
                  <c:v>-7.632079060989029</c:v>
                </c:pt>
                <c:pt idx="90">
                  <c:v>-7.5717245806899998</c:v>
                </c:pt>
                <c:pt idx="91">
                  <c:v>-7.5111478064858002</c:v>
                </c:pt>
                <c:pt idx="92">
                  <c:v>-7.4503820614664082</c:v>
                </c:pt>
                <c:pt idx="93">
                  <c:v>-7.3894592508876658</c:v>
                </c:pt>
                <c:pt idx="94">
                  <c:v>-7.3284099133150074</c:v>
                </c:pt>
                <c:pt idx="95">
                  <c:v>-7.2672632700035233</c:v>
                </c:pt>
                <c:pt idx="96">
                  <c:v>-7.2060472725743958</c:v>
                </c:pt>
                <c:pt idx="97">
                  <c:v>-7.1447886490457728</c:v>
                </c:pt>
                <c:pt idx="98">
                  <c:v>-7.0835129482741097</c:v>
                </c:pt>
                <c:pt idx="99">
                  <c:v>-7.0222445828601625</c:v>
                </c:pt>
                <c:pt idx="100">
                  <c:v>-6.9610068705719161</c:v>
                </c:pt>
                <c:pt idx="101">
                  <c:v>-6.899822074334975</c:v>
                </c:pt>
                <c:pt idx="102">
                  <c:v>-6.8387114408392478</c:v>
                </c:pt>
                <c:pt idx="103">
                  <c:v>-6.7776952378090618</c:v>
                </c:pt>
                <c:pt idx="104">
                  <c:v>-6.7167927899822679</c:v>
                </c:pt>
                <c:pt idx="105">
                  <c:v>-6.6560225138422995</c:v>
                </c:pt>
                <c:pt idx="106">
                  <c:v>-6.5954019511457513</c:v>
                </c:pt>
                <c:pt idx="107">
                  <c:v>-6.5349478012864868</c:v>
                </c:pt>
                <c:pt idx="108">
                  <c:v>-6.4746759525359137</c:v>
                </c:pt>
                <c:pt idx="109">
                  <c:v>-6.4146015121978524</c:v>
                </c:pt>
                <c:pt idx="110">
                  <c:v>-6.3547388357149011</c:v>
                </c:pt>
                <c:pt idx="111">
                  <c:v>-6.2951015547620663</c:v>
                </c:pt>
                <c:pt idx="112">
                  <c:v>-6.2357026043622827</c:v>
                </c:pt>
                <c:pt idx="113">
                  <c:v>-6.1765542490570908</c:v>
                </c:pt>
                <c:pt idx="114">
                  <c:v>-6.1176681081647724</c:v>
                </c:pt>
                <c:pt idx="115">
                  <c:v>-6.05905518015705</c:v>
                </c:pt>
                <c:pt idx="116">
                  <c:v>-6.0007258661844531</c:v>
                </c:pt>
                <c:pt idx="117">
                  <c:v>-5.9426899927793935</c:v>
                </c:pt>
                <c:pt idx="118">
                  <c:v>-5.8849568337650444</c:v>
                </c:pt>
                <c:pt idx="119">
                  <c:v>-5.82753513139712</c:v>
                </c:pt>
                <c:pt idx="120">
                  <c:v>-5.7704331167647824</c:v>
                </c:pt>
                <c:pt idx="121">
                  <c:v>-5.7136585294759659</c:v>
                </c:pt>
                <c:pt idx="122">
                  <c:v>-5.657218636651562</c:v>
                </c:pt>
                <c:pt idx="123">
                  <c:v>-5.601120251252139</c:v>
                </c:pt>
                <c:pt idx="124">
                  <c:v>-5.5453697497599279</c:v>
                </c:pt>
                <c:pt idx="125">
                  <c:v>-5.4899730892382079</c:v>
                </c:pt>
                <c:pt idx="126">
                  <c:v>-5.4349358237893268</c:v>
                </c:pt>
                <c:pt idx="127">
                  <c:v>-5.3802631204319677</c:v>
                </c:pt>
                <c:pt idx="128">
                  <c:v>-5.3259597744174929</c:v>
                </c:pt>
                <c:pt idx="129">
                  <c:v>-5.2720302240046273</c:v>
                </c:pt>
                <c:pt idx="130">
                  <c:v>-5.2184785647109644</c:v>
                </c:pt>
                <c:pt idx="131">
                  <c:v>-5.1653085630592779</c:v>
                </c:pt>
                <c:pt idx="132">
                  <c:v>-5.1125236698358858</c:v>
                </c:pt>
                <c:pt idx="133">
                  <c:v>-5.060127032877844</c:v>
                </c:pt>
                <c:pt idx="134">
                  <c:v>-5.0081215094050933</c:v>
                </c:pt>
                <c:pt idx="135">
                  <c:v>-4.9565096779131803</c:v>
                </c:pt>
                <c:pt idx="136">
                  <c:v>-4.9052938496416241</c:v>
                </c:pt>
                <c:pt idx="137">
                  <c:v>-4.8544760796324988</c:v>
                </c:pt>
                <c:pt idx="138">
                  <c:v>-4.8040581773933004</c:v>
                </c:pt>
                <c:pt idx="139">
                  <c:v>-4.754041717177687</c:v>
                </c:pt>
                <c:pt idx="140">
                  <c:v>-4.7044280478972409</c:v>
                </c:pt>
                <c:pt idx="141">
                  <c:v>-4.6552183026769089</c:v>
                </c:pt>
                <c:pt idx="142">
                  <c:v>-4.6064134080664187</c:v>
                </c:pt>
                <c:pt idx="143">
                  <c:v>-4.5580140929194544</c:v>
                </c:pt>
                <c:pt idx="144">
                  <c:v>-4.5100208969520912</c:v>
                </c:pt>
                <c:pt idx="145">
                  <c:v>-4.4624341789914856</c:v>
                </c:pt>
                <c:pt idx="146">
                  <c:v>-4.4152541249255233</c:v>
                </c:pt>
                <c:pt idx="147">
                  <c:v>-4.3684807553637226</c:v>
                </c:pt>
                <c:pt idx="148">
                  <c:v>-4.3221139330193692</c:v>
                </c:pt>
                <c:pt idx="149">
                  <c:v>-4.2761533698224827</c:v>
                </c:pt>
                <c:pt idx="150">
                  <c:v>-4.2305986337729271</c:v>
                </c:pt>
                <c:pt idx="151">
                  <c:v>-4.1854491555426359</c:v>
                </c:pt>
                <c:pt idx="152">
                  <c:v>-4.1407042348356375</c:v>
                </c:pt>
                <c:pt idx="153">
                  <c:v>-4.0963630465142353</c:v>
                </c:pt>
                <c:pt idx="154">
                  <c:v>-4.05242464649948</c:v>
                </c:pt>
                <c:pt idx="155">
                  <c:v>-4.008887977453691</c:v>
                </c:pt>
                <c:pt idx="156">
                  <c:v>-3.9657518742526463</c:v>
                </c:pt>
                <c:pt idx="157">
                  <c:v>-3.9230150692546903</c:v>
                </c:pt>
                <c:pt idx="158">
                  <c:v>-3.8806761973738388</c:v>
                </c:pt>
                <c:pt idx="159">
                  <c:v>-3.8387338009636558</c:v>
                </c:pt>
                <c:pt idx="160">
                  <c:v>-3.7971863345185124</c:v>
                </c:pt>
                <c:pt idx="161">
                  <c:v>-3.7560321691985656</c:v>
                </c:pt>
                <c:pt idx="162">
                  <c:v>-3.715269597184589</c:v>
                </c:pt>
                <c:pt idx="163">
                  <c:v>-3.6748968358685921</c:v>
                </c:pt>
                <c:pt idx="164">
                  <c:v>-3.6349120318859507</c:v>
                </c:pt>
                <c:pt idx="165">
                  <c:v>-3.5953132649945791</c:v>
                </c:pt>
                <c:pt idx="166">
                  <c:v>-3.556098551806488</c:v>
                </c:pt>
                <c:pt idx="167">
                  <c:v>-3.5172658493768845</c:v>
                </c:pt>
                <c:pt idx="168">
                  <c:v>-3.478813058655803</c:v>
                </c:pt>
                <c:pt idx="169">
                  <c:v>-3.4407380278070816</c:v>
                </c:pt>
                <c:pt idx="170">
                  <c:v>-3.4030385553993305</c:v>
                </c:pt>
                <c:pt idx="171">
                  <c:v>-3.3657123934733861</c:v>
                </c:pt>
                <c:pt idx="172">
                  <c:v>-3.3287572504905878</c:v>
                </c:pt>
                <c:pt idx="173">
                  <c:v>-3.2921707941660849</c:v>
                </c:pt>
                <c:pt idx="174">
                  <c:v>-3.2559506541911736</c:v>
                </c:pt>
                <c:pt idx="175">
                  <c:v>-3.2200944248486403</c:v>
                </c:pt>
                <c:pt idx="176">
                  <c:v>-3.1845996675248283</c:v>
                </c:pt>
                <c:pt idx="177">
                  <c:v>-3.1494639131221125</c:v>
                </c:pt>
                <c:pt idx="178">
                  <c:v>-3.1146846643752761</c:v>
                </c:pt>
                <c:pt idx="179">
                  <c:v>-3.0802593980752153</c:v>
                </c:pt>
                <c:pt idx="180">
                  <c:v>-3.0461855672032443</c:v>
                </c:pt>
                <c:pt idx="181">
                  <c:v>-3.0124606029791678</c:v>
                </c:pt>
                <c:pt idx="182">
                  <c:v>-2.9790819168262002</c:v>
                </c:pt>
                <c:pt idx="183">
                  <c:v>-2.9460469022556826</c:v>
                </c:pt>
                <c:pt idx="184">
                  <c:v>-2.9133529366744502</c:v>
                </c:pt>
                <c:pt idx="185">
                  <c:v>-2.8809973831176245</c:v>
                </c:pt>
                <c:pt idx="186">
                  <c:v>-2.8489775919094726</c:v>
                </c:pt>
                <c:pt idx="187">
                  <c:v>-2.8172909022549426</c:v>
                </c:pt>
                <c:pt idx="188">
                  <c:v>-2.7859346437643198</c:v>
                </c:pt>
                <c:pt idx="189">
                  <c:v>-2.754906137913431</c:v>
                </c:pt>
                <c:pt idx="190">
                  <c:v>-2.7242026994417152</c:v>
                </c:pt>
                <c:pt idx="191">
                  <c:v>-2.6938216376903781</c:v>
                </c:pt>
                <c:pt idx="192">
                  <c:v>-2.6637602578828141</c:v>
                </c:pt>
                <c:pt idx="193">
                  <c:v>-2.6340158623493668</c:v>
                </c:pt>
                <c:pt idx="194">
                  <c:v>-2.6045857516984561</c:v>
                </c:pt>
                <c:pt idx="195">
                  <c:v>-2.5754672259360047</c:v>
                </c:pt>
                <c:pt idx="196">
                  <c:v>-2.5466575855350539</c:v>
                </c:pt>
                <c:pt idx="197">
                  <c:v>-2.51815413245737</c:v>
                </c:pt>
                <c:pt idx="198">
                  <c:v>-2.4899541711288116</c:v>
                </c:pt>
                <c:pt idx="199">
                  <c:v>-2.4620550093701246</c:v>
                </c:pt>
                <c:pt idx="200">
                  <c:v>-2.434453959284824</c:v>
                </c:pt>
                <c:pt idx="201">
                  <c:v>-2.4071483381057068</c:v>
                </c:pt>
                <c:pt idx="202">
                  <c:v>-2.380135469001551</c:v>
                </c:pt>
                <c:pt idx="203">
                  <c:v>-2.3534126818454473</c:v>
                </c:pt>
                <c:pt idx="204">
                  <c:v>-2.3269773139461893</c:v>
                </c:pt>
                <c:pt idx="205">
                  <c:v>-2.3008267107440883</c:v>
                </c:pt>
                <c:pt idx="206">
                  <c:v>-2.2749582264725401</c:v>
                </c:pt>
                <c:pt idx="207">
                  <c:v>-2.2493692247866099</c:v>
                </c:pt>
                <c:pt idx="208">
                  <c:v>-2.2240570793598784</c:v>
                </c:pt>
                <c:pt idx="209">
                  <c:v>-2.1990191744507261</c:v>
                </c:pt>
                <c:pt idx="210">
                  <c:v>-2.1742529054392099</c:v>
                </c:pt>
                <c:pt idx="211">
                  <c:v>-2.1497556793356449</c:v>
                </c:pt>
                <c:pt idx="212">
                  <c:v>-2.1255249152619351</c:v>
                </c:pt>
                <c:pt idx="213">
                  <c:v>-2.1015580449067248</c:v>
                </c:pt>
                <c:pt idx="214">
                  <c:v>-2.0778525129553245</c:v>
                </c:pt>
                <c:pt idx="215">
                  <c:v>-2.0544057774954041</c:v>
                </c:pt>
                <c:pt idx="216">
                  <c:v>-2.0312153103993698</c:v>
                </c:pt>
                <c:pt idx="217">
                  <c:v>-2.0082785976842987</c:v>
                </c:pt>
                <c:pt idx="218">
                  <c:v>-1.9855931398503333</c:v>
                </c:pt>
                <c:pt idx="219">
                  <c:v>-1.9631564521983409</c:v>
                </c:pt>
                <c:pt idx="220">
                  <c:v>-1.9409660651276508</c:v>
                </c:pt>
                <c:pt idx="221">
                  <c:v>-1.9190195244146422</c:v>
                </c:pt>
                <c:pt idx="222">
                  <c:v>-1.8973143914729356</c:v>
                </c:pt>
                <c:pt idx="223">
                  <c:v>-1.8758482435959067</c:v>
                </c:pt>
                <c:pt idx="224">
                  <c:v>-1.8546186741822175</c:v>
                </c:pt>
                <c:pt idx="225">
                  <c:v>-1.8336232929450438</c:v>
                </c:pt>
                <c:pt idx="226">
                  <c:v>-1.8128597261056352</c:v>
                </c:pt>
                <c:pt idx="227">
                  <c:v>-1.7923256165718482</c:v>
                </c:pt>
                <c:pt idx="228">
                  <c:v>-1.772018624102242</c:v>
                </c:pt>
                <c:pt idx="229">
                  <c:v>-1.7519364254563274</c:v>
                </c:pt>
                <c:pt idx="230">
                  <c:v>-1.732076714531525</c:v>
                </c:pt>
                <c:pt idx="231">
                  <c:v>-1.7124372024873775</c:v>
                </c:pt>
                <c:pt idx="232">
                  <c:v>-1.6930156178575353</c:v>
                </c:pt>
                <c:pt idx="233">
                  <c:v>-1.6738097066500224</c:v>
                </c:pt>
                <c:pt idx="234">
                  <c:v>-1.6548172324362591</c:v>
                </c:pt>
                <c:pt idx="235">
                  <c:v>-1.6360359764293253</c:v>
                </c:pt>
                <c:pt idx="236">
                  <c:v>-1.6174637375518988</c:v>
                </c:pt>
                <c:pt idx="237">
                  <c:v>-1.5990983324943131</c:v>
                </c:pt>
                <c:pt idx="238">
                  <c:v>-1.5809375957631551</c:v>
                </c:pt>
                <c:pt idx="239">
                  <c:v>-1.5629793797207938</c:v>
                </c:pt>
                <c:pt idx="240">
                  <c:v>-1.5452215546162569</c:v>
                </c:pt>
                <c:pt idx="241">
                  <c:v>-1.5276620086078045</c:v>
                </c:pt>
                <c:pt idx="242">
                  <c:v>-1.5102986477775655</c:v>
                </c:pt>
                <c:pt idx="243">
                  <c:v>-1.493129396138597</c:v>
                </c:pt>
                <c:pt idx="244">
                  <c:v>-1.4761521956347095</c:v>
                </c:pt>
                <c:pt idx="245">
                  <c:v>-1.4593650061333521</c:v>
                </c:pt>
                <c:pt idx="246">
                  <c:v>-1.4427658054118973</c:v>
                </c:pt>
                <c:pt idx="247">
                  <c:v>-1.4263525891376161</c:v>
                </c:pt>
                <c:pt idx="248">
                  <c:v>-1.4101233708416365</c:v>
                </c:pt>
                <c:pt idx="249">
                  <c:v>-1.3940761818871557</c:v>
                </c:pt>
                <c:pt idx="250">
                  <c:v>-1.3782090714321886</c:v>
                </c:pt>
                <c:pt idx="251">
                  <c:v>-1.3625201063871013</c:v>
                </c:pt>
                <c:pt idx="252">
                  <c:v>-1.3470073713671853</c:v>
                </c:pt>
                <c:pt idx="253">
                  <c:v>-1.3316689686405017</c:v>
                </c:pt>
                <c:pt idx="254">
                  <c:v>-1.3165030180712467</c:v>
                </c:pt>
                <c:pt idx="255">
                  <c:v>-1.3015076570588477</c:v>
                </c:pt>
                <c:pt idx="256">
                  <c:v>-1.2866810404729905</c:v>
                </c:pt>
                <c:pt idx="257">
                  <c:v>-1.2720213405848164</c:v>
                </c:pt>
                <c:pt idx="258">
                  <c:v>-1.2575267469944666</c:v>
                </c:pt>
                <c:pt idx="259">
                  <c:v>-1.243195466555167</c:v>
                </c:pt>
                <c:pt idx="260">
                  <c:v>-1.2290257232940602</c:v>
                </c:pt>
                <c:pt idx="261">
                  <c:v>-1.2150157583298684</c:v>
                </c:pt>
                <c:pt idx="262">
                  <c:v>-1.2011638297877461</c:v>
                </c:pt>
                <c:pt idx="263">
                  <c:v>-1.1874682127112712</c:v>
                </c:pt>
                <c:pt idx="264">
                  <c:v>-1.1739271989719036</c:v>
                </c:pt>
                <c:pt idx="265">
                  <c:v>-1.160539097175902</c:v>
                </c:pt>
                <c:pt idx="266">
                  <c:v>-1.1473022325690443</c:v>
                </c:pt>
                <c:pt idx="267">
                  <c:v>-1.1342149469390859</c:v>
                </c:pt>
                <c:pt idx="268">
                  <c:v>-1.1212755985162695</c:v>
                </c:pt>
                <c:pt idx="269">
                  <c:v>-1.1084825618718201</c:v>
                </c:pt>
                <c:pt idx="270">
                  <c:v>-1.0958342278147859</c:v>
                </c:pt>
                <c:pt idx="271">
                  <c:v>-1.0833290032871323</c:v>
                </c:pt>
                <c:pt idx="272">
                  <c:v>-1.0709653112573518</c:v>
                </c:pt>
                <c:pt idx="273">
                  <c:v>-1.0587415906125521</c:v>
                </c:pt>
                <c:pt idx="274">
                  <c:v>-1.0466562960493311</c:v>
                </c:pt>
                <c:pt idx="275">
                  <c:v>-1.0347078979633304</c:v>
                </c:pt>
                <c:pt idx="276">
                  <c:v>-1.0228948823377333</c:v>
                </c:pt>
                <c:pt idx="277">
                  <c:v>-1.0112157506306261</c:v>
                </c:pt>
                <c:pt idx="278">
                  <c:v>-0.99966901966154786</c:v>
                </c:pt>
                <c:pt idx="279">
                  <c:v>-0.98825322149706152</c:v>
                </c:pt>
                <c:pt idx="280">
                  <c:v>-0.97696690333564407</c:v>
                </c:pt>
                <c:pt idx="281">
                  <c:v>-0.96580862739176465</c:v>
                </c:pt>
                <c:pt idx="282">
                  <c:v>-0.95477697077947132</c:v>
                </c:pt>
                <c:pt idx="283">
                  <c:v>-0.9438705253953571</c:v>
                </c:pt>
                <c:pt idx="284">
                  <c:v>-0.9330878978010263</c:v>
                </c:pt>
                <c:pt idx="285">
                  <c:v>-0.92242770910521477</c:v>
                </c:pt>
                <c:pt idx="286">
                  <c:v>-0.91188859484549045</c:v>
                </c:pt>
                <c:pt idx="287">
                  <c:v>-0.90146920486976112</c:v>
                </c:pt>
                <c:pt idx="288">
                  <c:v>-0.89116820321744383</c:v>
                </c:pt>
                <c:pt idx="289">
                  <c:v>-0.88098426800055352</c:v>
                </c:pt>
                <c:pt idx="290">
                  <c:v>-0.87091609128459679</c:v>
                </c:pt>
                <c:pt idx="291">
                  <c:v>-0.86096237896950034</c:v>
                </c:pt>
                <c:pt idx="292">
                  <c:v>-0.85112185067040558</c:v>
                </c:pt>
                <c:pt idx="293">
                  <c:v>-0.84139323959857937</c:v>
                </c:pt>
                <c:pt idx="294">
                  <c:v>-0.83177529244234016</c:v>
                </c:pt>
                <c:pt idx="295">
                  <c:v>-0.82226676924817366</c:v>
                </c:pt>
                <c:pt idx="296">
                  <c:v>-0.81286644330191726</c:v>
                </c:pt>
                <c:pt idx="297">
                  <c:v>-0.80357310101020751</c:v>
                </c:pt>
                <c:pt idx="298">
                  <c:v>-0.79438554178212162</c:v>
                </c:pt>
                <c:pt idx="299">
                  <c:v>-0.78530257791113933</c:v>
                </c:pt>
                <c:pt idx="300">
                  <c:v>-0.77632303445733264</c:v>
                </c:pt>
                <c:pt idx="301">
                  <c:v>-0.76744574912995833</c:v>
                </c:pt>
                <c:pt idx="302">
                  <c:v>-0.7586695721703649</c:v>
                </c:pt>
                <c:pt idx="303">
                  <c:v>-0.74999336623535029</c:v>
                </c:pt>
                <c:pt idx="304">
                  <c:v>-0.74141600628087656</c:v>
                </c:pt>
                <c:pt idx="305">
                  <c:v>-0.7329363794462791</c:v>
                </c:pt>
                <c:pt idx="306">
                  <c:v>-0.72455338493891364</c:v>
                </c:pt>
                <c:pt idx="307">
                  <c:v>-0.71626593391935867</c:v>
                </c:pt>
                <c:pt idx="308">
                  <c:v>-0.70807294938705467</c:v>
                </c:pt>
                <c:pt idx="309">
                  <c:v>-0.69997336606653948</c:v>
                </c:pt>
                <c:pt idx="310">
                  <c:v>-0.69196613029423337</c:v>
                </c:pt>
                <c:pt idx="311">
                  <c:v>-0.68405019990578142</c:v>
                </c:pt>
                <c:pt idx="312">
                  <c:v>-0.67622454412402155</c:v>
                </c:pt>
                <c:pt idx="313">
                  <c:v>-0.66848814344753849</c:v>
                </c:pt>
                <c:pt idx="314">
                  <c:v>-0.66083998953985901</c:v>
                </c:pt>
                <c:pt idx="315">
                  <c:v>-0.65327908511929056</c:v>
                </c:pt>
                <c:pt idx="316">
                  <c:v>-0.6458044438494106</c:v>
                </c:pt>
                <c:pt idx="317">
                  <c:v>-0.63841509023023346</c:v>
                </c:pt>
                <c:pt idx="318">
                  <c:v>-0.63111005949004639</c:v>
                </c:pt>
                <c:pt idx="319">
                  <c:v>-0.62388839747795566</c:v>
                </c:pt>
                <c:pt idx="320">
                  <c:v>-0.61674916055712226</c:v>
                </c:pt>
                <c:pt idx="321">
                  <c:v>-0.6096914154987183</c:v>
                </c:pt>
                <c:pt idx="322">
                  <c:v>-0.60271423937660407</c:v>
                </c:pt>
                <c:pt idx="323">
                  <c:v>-0.59581671946273729</c:v>
                </c:pt>
                <c:pt idx="324">
                  <c:v>-0.58899795312331815</c:v>
                </c:pt>
                <c:pt idx="325">
                  <c:v>-0.5822570477156841</c:v>
                </c:pt>
                <c:pt idx="326">
                  <c:v>-0.57559312048595823</c:v>
                </c:pt>
                <c:pt idx="327">
                  <c:v>-0.56900529846744818</c:v>
                </c:pt>
                <c:pt idx="328">
                  <c:v>-0.56249271837981585</c:v>
                </c:pt>
                <c:pt idx="329">
                  <c:v>-0.5560545265290161</c:v>
                </c:pt>
                <c:pt idx="330">
                  <c:v>-0.54968987870800412</c:v>
                </c:pt>
                <c:pt idx="331">
                  <c:v>-0.5433979400982214</c:v>
                </c:pt>
                <c:pt idx="332">
                  <c:v>-0.53717788517186349</c:v>
                </c:pt>
                <c:pt idx="333">
                  <c:v>-0.53102889759492822</c:v>
                </c:pt>
                <c:pt idx="334">
                  <c:v>-0.52495017013104939</c:v>
                </c:pt>
                <c:pt idx="335">
                  <c:v>-0.51894090454612107</c:v>
                </c:pt>
                <c:pt idx="336">
                  <c:v>-0.51300031151370951</c:v>
                </c:pt>
                <c:pt idx="337">
                  <c:v>-0.50712761052125299</c:v>
                </c:pt>
                <c:pt idx="338">
                  <c:v>-0.50132202977705431</c:v>
                </c:pt>
                <c:pt idx="339">
                  <c:v>-0.49558280611806993</c:v>
                </c:pt>
                <c:pt idx="340">
                  <c:v>-0.48990918491848418</c:v>
                </c:pt>
                <c:pt idx="341">
                  <c:v>-0.48430041999908024</c:v>
                </c:pt>
                <c:pt idx="342">
                  <c:v>-0.47875577353740034</c:v>
                </c:pt>
                <c:pt idx="343">
                  <c:v>-0.47327451597869974</c:v>
                </c:pt>
                <c:pt idx="344">
                  <c:v>-0.46785592594768638</c:v>
                </c:pt>
                <c:pt idx="345">
                  <c:v>-0.46249929016105418</c:v>
                </c:pt>
                <c:pt idx="346">
                  <c:v>-0.45720390334080346</c:v>
                </c:pt>
                <c:pt idx="347">
                  <c:v>-0.45196906812834081</c:v>
                </c:pt>
                <c:pt idx="348">
                  <c:v>-0.44679409499936873</c:v>
                </c:pt>
                <c:pt idx="349">
                  <c:v>-0.441678302179557</c:v>
                </c:pt>
                <c:pt idx="350">
                  <c:v>-0.43662101556099159</c:v>
                </c:pt>
                <c:pt idx="351">
                  <c:v>-0.4316215686193976</c:v>
                </c:pt>
                <c:pt idx="352">
                  <c:v>-0.42667930233214174</c:v>
                </c:pt>
                <c:pt idx="353">
                  <c:v>-0.42179356509699878</c:v>
                </c:pt>
                <c:pt idx="354">
                  <c:v>-0.41696371265169774</c:v>
                </c:pt>
                <c:pt idx="355">
                  <c:v>-0.41218910799421543</c:v>
                </c:pt>
                <c:pt idx="356">
                  <c:v>-0.40746912130385049</c:v>
                </c:pt>
                <c:pt idx="357">
                  <c:v>-0.40280312986303696</c:v>
                </c:pt>
                <c:pt idx="358">
                  <c:v>-0.39819051797992938</c:v>
                </c:pt>
                <c:pt idx="359">
                  <c:v>-0.39363067691171993</c:v>
                </c:pt>
                <c:pt idx="360">
                  <c:v>-0.38912300478872242</c:v>
                </c:pt>
                <c:pt idx="361">
                  <c:v>-0.38466690653917612</c:v>
                </c:pt>
                <c:pt idx="362">
                  <c:v>-0.38026179381481034</c:v>
                </c:pt>
                <c:pt idx="363">
                  <c:v>-0.37590708491712227</c:v>
                </c:pt>
                <c:pt idx="364">
                  <c:v>-0.37160220472440236</c:v>
                </c:pt>
                <c:pt idx="365">
                  <c:v>-0.36734658461947067</c:v>
                </c:pt>
                <c:pt idx="366">
                  <c:v>-0.36313966241814294</c:v>
                </c:pt>
                <c:pt idx="367">
                  <c:v>-0.3589808822984083</c:v>
                </c:pt>
                <c:pt idx="368">
                  <c:v>-0.35486969473032104</c:v>
                </c:pt>
                <c:pt idx="369">
                  <c:v>-0.35080555640659605</c:v>
                </c:pt>
                <c:pt idx="370">
                  <c:v>-0.34678793017390969</c:v>
                </c:pt>
                <c:pt idx="371">
                  <c:v>-0.34281628496489486</c:v>
                </c:pt>
                <c:pt idx="372">
                  <c:v>-0.33889009573082973</c:v>
                </c:pt>
                <c:pt idx="373">
                  <c:v>-0.33500884337501308</c:v>
                </c:pt>
                <c:pt idx="374">
                  <c:v>-0.33117201468682234</c:v>
                </c:pt>
                <c:pt idx="375">
                  <c:v>-0.32737910227644829</c:v>
                </c:pt>
                <c:pt idx="376">
                  <c:v>-0.32362960451030232</c:v>
                </c:pt>
                <c:pt idx="377">
                  <c:v>-0.31992302544709028</c:v>
                </c:pt>
                <c:pt idx="378">
                  <c:v>-0.31625887477454867</c:v>
                </c:pt>
                <c:pt idx="379">
                  <c:v>-0.31263666774683757</c:v>
                </c:pt>
                <c:pt idx="380">
                  <c:v>-0.30905592512258462</c:v>
                </c:pt>
                <c:pt idx="381">
                  <c:v>-0.30551617310357543</c:v>
                </c:pt>
                <c:pt idx="382">
                  <c:v>-0.30201694327408518</c:v>
                </c:pt>
                <c:pt idx="383">
                  <c:v>-0.29855777254084837</c:v>
                </c:pt>
                <c:pt idx="384">
                  <c:v>-0.29513820307365213</c:v>
                </c:pt>
                <c:pt idx="385">
                  <c:v>-0.29175778224656645</c:v>
                </c:pt>
                <c:pt idx="386">
                  <c:v>-0.28841606257978059</c:v>
                </c:pt>
                <c:pt idx="387">
                  <c:v>-0.28511260168206948</c:v>
                </c:pt>
                <c:pt idx="388">
                  <c:v>-0.2818469621938543</c:v>
                </c:pt>
                <c:pt idx="389">
                  <c:v>-0.27861871173088026</c:v>
                </c:pt>
                <c:pt idx="390">
                  <c:v>-0.27542742282848603</c:v>
                </c:pt>
                <c:pt idx="391">
                  <c:v>-0.27227267288646906</c:v>
                </c:pt>
                <c:pt idx="392">
                  <c:v>-0.26915404411453903</c:v>
                </c:pt>
                <c:pt idx="393">
                  <c:v>-0.26607112347835726</c:v>
                </c:pt>
                <c:pt idx="394">
                  <c:v>-0.26302350264614666</c:v>
                </c:pt>
                <c:pt idx="395">
                  <c:v>-0.26001077793588645</c:v>
                </c:pt>
                <c:pt idx="396">
                  <c:v>-0.25703255026306027</c:v>
                </c:pt>
                <c:pt idx="397">
                  <c:v>-0.25408842508898083</c:v>
                </c:pt>
                <c:pt idx="398">
                  <c:v>-0.25117801236965853</c:v>
                </c:pt>
                <c:pt idx="399">
                  <c:v>-0.24830092650523466</c:v>
                </c:pt>
                <c:pt idx="400">
                  <c:v>-0.24545678628994877</c:v>
                </c:pt>
                <c:pt idx="401">
                  <c:v>-0.24264521486265991</c:v>
                </c:pt>
                <c:pt idx="402">
                  <c:v>-0.23986583965789432</c:v>
                </c:pt>
                <c:pt idx="403">
                  <c:v>-0.23711829235743279</c:v>
                </c:pt>
                <c:pt idx="404">
                  <c:v>-0.23440220884241605</c:v>
                </c:pt>
                <c:pt idx="405">
                  <c:v>-0.23171722914598189</c:v>
                </c:pt>
                <c:pt idx="406">
                  <c:v>-0.22906299740640781</c:v>
                </c:pt>
                <c:pt idx="407">
                  <c:v>-0.22643916182077292</c:v>
                </c:pt>
                <c:pt idx="408">
                  <c:v>-0.22384537459912246</c:v>
                </c:pt>
                <c:pt idx="409">
                  <c:v>-0.22128129191913484</c:v>
                </c:pt>
                <c:pt idx="410">
                  <c:v>-0.21874657388128524</c:v>
                </c:pt>
                <c:pt idx="411">
                  <c:v>-0.21624088446450043</c:v>
                </c:pt>
                <c:pt idx="412">
                  <c:v>-0.21376389148230043</c:v>
                </c:pt>
                <c:pt idx="413">
                  <c:v>-0.21131526653942292</c:v>
                </c:pt>
                <c:pt idx="414">
                  <c:v>-0.20889468498892197</c:v>
                </c:pt>
                <c:pt idx="415">
                  <c:v>-0.20650182588974506</c:v>
                </c:pt>
                <c:pt idx="416">
                  <c:v>-0.20413637196476947</c:v>
                </c:pt>
                <c:pt idx="417">
                  <c:v>-0.20179800955930896</c:v>
                </c:pt>
                <c:pt idx="418">
                  <c:v>-0.19948642860007426</c:v>
                </c:pt>
                <c:pt idx="419">
                  <c:v>-0.19720132255458897</c:v>
                </c:pt>
                <c:pt idx="420">
                  <c:v>-0.19494238839105368</c:v>
                </c:pt>
                <c:pt idx="421">
                  <c:v>-0.19270932653865475</c:v>
                </c:pt>
                <c:pt idx="422">
                  <c:v>-0.1905018408483129</c:v>
                </c:pt>
                <c:pt idx="423">
                  <c:v>-0.18831963855386699</c:v>
                </c:pt>
                <c:pt idx="424">
                  <c:v>-0.1861624302336887</c:v>
                </c:pt>
                <c:pt idx="425">
                  <c:v>-0.18402992977272345</c:v>
                </c:pt>
                <c:pt idx="426">
                  <c:v>-0.18192185432495345</c:v>
                </c:pt>
                <c:pt idx="427">
                  <c:v>-0.17983792427627832</c:v>
                </c:pt>
                <c:pt idx="428">
                  <c:v>-0.17777786320780867</c:v>
                </c:pt>
                <c:pt idx="429">
                  <c:v>-0.17574139785956897</c:v>
                </c:pt>
                <c:pt idx="430">
                  <c:v>-0.17372825809460482</c:v>
                </c:pt>
                <c:pt idx="431">
                  <c:v>-0.17173817686349038</c:v>
                </c:pt>
                <c:pt idx="432">
                  <c:v>-0.169770890169233</c:v>
                </c:pt>
                <c:pt idx="433">
                  <c:v>-0.16782613703256827</c:v>
                </c:pt>
                <c:pt idx="434">
                  <c:v>-0.16590365945764568</c:v>
                </c:pt>
                <c:pt idx="435">
                  <c:v>-0.16400320239809274</c:v>
                </c:pt>
                <c:pt idx="436">
                  <c:v>-0.16212451372346701</c:v>
                </c:pt>
                <c:pt idx="437">
                  <c:v>-0.16026734418607433</c:v>
                </c:pt>
                <c:pt idx="438">
                  <c:v>-0.15843144738816828</c:v>
                </c:pt>
                <c:pt idx="439">
                  <c:v>-0.15661657974950796</c:v>
                </c:pt>
                <c:pt idx="440">
                  <c:v>-0.15482250047528889</c:v>
                </c:pt>
                <c:pt idx="441">
                  <c:v>-0.1530489715244249</c:v>
                </c:pt>
                <c:pt idx="442">
                  <c:v>-0.15129575757819444</c:v>
                </c:pt>
                <c:pt idx="443">
                  <c:v>-0.14956262600923126</c:v>
                </c:pt>
                <c:pt idx="444">
                  <c:v>-0.14784934685087089</c:v>
                </c:pt>
                <c:pt idx="445">
                  <c:v>-0.14615569276683546</c:v>
                </c:pt>
                <c:pt idx="446">
                  <c:v>-0.14448143902126476</c:v>
                </c:pt>
                <c:pt idx="447">
                  <c:v>-0.14282636344907956</c:v>
                </c:pt>
                <c:pt idx="448">
                  <c:v>-0.14119024642668468</c:v>
                </c:pt>
                <c:pt idx="449">
                  <c:v>-0.13957287084299475</c:v>
                </c:pt>
                <c:pt idx="450">
                  <c:v>-0.13797402207079412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157-4322-A906-402F594996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8596671"/>
        <c:axId val="2068580831"/>
      </c:scatterChart>
      <c:valAx>
        <c:axId val="2068596671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Distance, r (Angstrom)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0.40431210249662197"/>
              <c:y val="0.92937714586767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1"/>
        <c:majorTickMark val="none"/>
        <c:minorTickMark val="none"/>
        <c:tickLblPos val="high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80831"/>
        <c:crosses val="autoZero"/>
        <c:crossBetween val="midCat"/>
        <c:minorUnit val="0.5"/>
      </c:valAx>
      <c:valAx>
        <c:axId val="2068580831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/>
                  <a:t>Binding energy, Eu</a:t>
                </a:r>
                <a:r>
                  <a:rPr lang="en-US" baseline="0"/>
                  <a:t> (eV/atom)</a:t>
                </a:r>
                <a:endParaRPr lang="ja-JP"/>
              </a:p>
            </c:rich>
          </c:tx>
          <c:layout>
            <c:manualLayout>
              <c:xMode val="edge"/>
              <c:yMode val="edge"/>
              <c:x val="1.9469150863184355E-2"/>
              <c:y val="0.2301775954657345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ja-JP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2068596671"/>
        <c:crossesAt val="1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0754207610841102"/>
          <c:y val="0.69753372092924593"/>
          <c:w val="0.22723277514838947"/>
          <c:h val="0.1736049898236984"/>
        </c:manualLayout>
      </c:layout>
      <c:overlay val="0"/>
      <c:spPr>
        <a:solidFill>
          <a:schemeClr val="bg1"/>
        </a:solidFill>
        <a:ln>
          <a:solidFill>
            <a:sysClr val="windowText" lastClr="00000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latin typeface="Arial" panose="020B0604020202020204" pitchFamily="34" charset="0"/>
          <a:cs typeface="Arial" panose="020B0604020202020204" pitchFamily="34" charset="0"/>
        </a:defRPr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C898F19-079C-46A1-B4FE-24BB467D1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819150</xdr:colOff>
      <xdr:row>10</xdr:row>
      <xdr:rowOff>57149</xdr:rowOff>
    </xdr:from>
    <xdr:to>
      <xdr:col>12</xdr:col>
      <xdr:colOff>609600</xdr:colOff>
      <xdr:row>30</xdr:row>
      <xdr:rowOff>9525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6FA888B-76E4-4896-B62E-3F3B0D9AEC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51B2ED-5D5D-4C5F-A8E2-820AE1E450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76200</xdr:colOff>
      <xdr:row>10</xdr:row>
      <xdr:rowOff>47624</xdr:rowOff>
    </xdr:from>
    <xdr:to>
      <xdr:col>14</xdr:col>
      <xdr:colOff>590550</xdr:colOff>
      <xdr:row>30</xdr:row>
      <xdr:rowOff>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ED8704BE-6290-4D3E-92EF-49838E5704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17</xdr:row>
      <xdr:rowOff>9525</xdr:rowOff>
    </xdr:from>
    <xdr:to>
      <xdr:col>4</xdr:col>
      <xdr:colOff>771525</xdr:colOff>
      <xdr:row>28</xdr:row>
      <xdr:rowOff>133350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B3BBE9A-F775-43D1-9B38-5FEA996DC2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47625</xdr:colOff>
      <xdr:row>9</xdr:row>
      <xdr:rowOff>38099</xdr:rowOff>
    </xdr:from>
    <xdr:to>
      <xdr:col>14</xdr:col>
      <xdr:colOff>561975</xdr:colOff>
      <xdr:row>28</xdr:row>
      <xdr:rowOff>228600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38502F28-5AA8-4B26-9AC3-E543666140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659DF-F963-484C-BB45-DD03723321EA}">
  <dimension ref="A2:AA469"/>
  <sheetViews>
    <sheetView tabSelected="1" topLeftCell="C1" workbookViewId="0">
      <selection activeCell="O15" sqref="O15"/>
    </sheetView>
  </sheetViews>
  <sheetFormatPr defaultRowHeight="18.75" x14ac:dyDescent="0.4"/>
  <cols>
    <col min="1" max="1" width="14.25" customWidth="1"/>
    <col min="3" max="3" width="9.87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189</v>
      </c>
      <c r="B2" s="1" t="s">
        <v>6</v>
      </c>
      <c r="D2" s="1" t="s">
        <v>4</v>
      </c>
      <c r="E2" s="1" t="s">
        <v>6</v>
      </c>
      <c r="K2" s="1" t="s">
        <v>22</v>
      </c>
      <c r="L2" s="1" t="s">
        <v>63</v>
      </c>
      <c r="N2" s="1" t="s">
        <v>22</v>
      </c>
      <c r="O2" s="1" t="s">
        <v>42</v>
      </c>
    </row>
    <row r="3" spans="1:27" x14ac:dyDescent="0.4">
      <c r="A3" s="2" t="s">
        <v>52</v>
      </c>
      <c r="B3" s="1" t="s">
        <v>132</v>
      </c>
      <c r="D3" s="15" t="str">
        <f>A3</f>
        <v>FCC</v>
      </c>
      <c r="E3" s="1" t="str">
        <f>B3</f>
        <v>Cr</v>
      </c>
      <c r="K3" s="15" t="str">
        <f>A3</f>
        <v>FCC</v>
      </c>
      <c r="L3" s="1" t="str">
        <f>B3</f>
        <v>Cr</v>
      </c>
      <c r="N3" s="15" t="str">
        <f>A3</f>
        <v>FCC</v>
      </c>
      <c r="O3" s="1" t="str">
        <f>L3</f>
        <v>Cr</v>
      </c>
      <c r="Q3" s="33" t="s">
        <v>31</v>
      </c>
      <c r="R3" s="24"/>
      <c r="S3" s="24"/>
      <c r="T3" s="24"/>
      <c r="U3" s="24"/>
      <c r="V3" s="24"/>
      <c r="W3" s="24"/>
      <c r="X3" s="24"/>
      <c r="Y3" s="24"/>
      <c r="Z3" s="24"/>
      <c r="AA3" s="25"/>
    </row>
    <row r="4" spans="1:27" x14ac:dyDescent="0.4">
      <c r="A4" s="2" t="s">
        <v>11</v>
      </c>
      <c r="B4" s="51">
        <v>-9.2486999999999995</v>
      </c>
      <c r="D4" s="21" t="s">
        <v>8</v>
      </c>
      <c r="E4" s="4">
        <f>E11</f>
        <v>2.5628536716742696</v>
      </c>
      <c r="F4" t="s">
        <v>191</v>
      </c>
      <c r="K4" s="2" t="s">
        <v>23</v>
      </c>
      <c r="L4" s="4">
        <v>11.559699999999999</v>
      </c>
      <c r="N4" s="12" t="s">
        <v>23</v>
      </c>
      <c r="O4" s="4">
        <f>O5*2.95</f>
        <v>7.1010255866039129</v>
      </c>
      <c r="P4" t="s">
        <v>53</v>
      </c>
      <c r="Q4" s="26" t="s">
        <v>29</v>
      </c>
      <c r="AA4" s="27"/>
    </row>
    <row r="5" spans="1:27" x14ac:dyDescent="0.4">
      <c r="A5" s="2" t="s">
        <v>20</v>
      </c>
      <c r="B5" s="51">
        <v>11.903</v>
      </c>
      <c r="D5" s="2" t="s">
        <v>3</v>
      </c>
      <c r="E5" s="5">
        <f>O10</f>
        <v>4.9963152245224705E-2</v>
      </c>
      <c r="K5" s="2" t="s">
        <v>24</v>
      </c>
      <c r="L5" s="4">
        <v>2.8315999999999999</v>
      </c>
      <c r="N5" s="12" t="s">
        <v>24</v>
      </c>
      <c r="O5" s="4">
        <v>2.4071273174928516</v>
      </c>
      <c r="P5" t="s">
        <v>53</v>
      </c>
      <c r="Q5" s="28" t="s">
        <v>30</v>
      </c>
      <c r="R5" s="29">
        <f>L10</f>
        <v>2.5628536716742696</v>
      </c>
      <c r="S5" s="29">
        <f>L4</f>
        <v>11.559699999999999</v>
      </c>
      <c r="T5" s="29">
        <f>L5</f>
        <v>2.8315999999999999</v>
      </c>
      <c r="U5" s="29">
        <f>L6</f>
        <v>8.1199999999999994E-2</v>
      </c>
      <c r="V5" s="29">
        <f>L7</f>
        <v>1.1081000000000001</v>
      </c>
      <c r="W5" s="30">
        <f>$O$5*SQRT(5)</f>
        <v>5.3825003124107349</v>
      </c>
      <c r="X5" s="30">
        <f>$O$5*SQRT(6)</f>
        <v>5.8962336737719259</v>
      </c>
      <c r="Y5" s="31" t="s">
        <v>117</v>
      </c>
      <c r="Z5" s="31" t="str">
        <f>B3</f>
        <v>Cr</v>
      </c>
      <c r="AA5" s="32" t="str">
        <f>B3</f>
        <v>Cr</v>
      </c>
    </row>
    <row r="6" spans="1:27" x14ac:dyDescent="0.4">
      <c r="A6" s="2" t="s">
        <v>0</v>
      </c>
      <c r="B6" s="1">
        <v>1.5509999999999999</v>
      </c>
      <c r="D6" s="2" t="s">
        <v>13</v>
      </c>
      <c r="E6" s="1">
        <v>12</v>
      </c>
      <c r="F6" t="s">
        <v>14</v>
      </c>
      <c r="K6" s="2" t="s">
        <v>27</v>
      </c>
      <c r="L6" s="4">
        <v>8.1199999999999994E-2</v>
      </c>
      <c r="N6" s="12" t="s">
        <v>27</v>
      </c>
      <c r="O6" s="4">
        <v>0.41331851998859925</v>
      </c>
      <c r="P6" t="s">
        <v>53</v>
      </c>
    </row>
    <row r="7" spans="1:27" x14ac:dyDescent="0.4">
      <c r="A7" s="64" t="s">
        <v>1</v>
      </c>
      <c r="B7" s="5">
        <v>2.2709999999999999</v>
      </c>
      <c r="C7" t="s">
        <v>267</v>
      </c>
      <c r="D7" s="2" t="s">
        <v>32</v>
      </c>
      <c r="E7" s="1">
        <v>4</v>
      </c>
      <c r="F7" t="s">
        <v>33</v>
      </c>
      <c r="K7" s="2" t="s">
        <v>28</v>
      </c>
      <c r="L7" s="4">
        <v>1.1081000000000001</v>
      </c>
      <c r="N7" s="12" t="s">
        <v>28</v>
      </c>
      <c r="O7" s="4">
        <v>3.9015418237256436</v>
      </c>
      <c r="P7" t="s">
        <v>53</v>
      </c>
      <c r="Q7" s="23" t="s">
        <v>43</v>
      </c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1:27" x14ac:dyDescent="0.4">
      <c r="D8" s="2" t="s">
        <v>35</v>
      </c>
      <c r="E8" s="4">
        <f>SQRT(2)</f>
        <v>1.4142135623730951</v>
      </c>
      <c r="F8" t="s">
        <v>250</v>
      </c>
      <c r="N8" s="1"/>
      <c r="Q8" s="26" t="s">
        <v>268</v>
      </c>
      <c r="AA8" s="27"/>
    </row>
    <row r="9" spans="1:27" x14ac:dyDescent="0.4">
      <c r="A9" s="11" t="s">
        <v>21</v>
      </c>
      <c r="K9" s="3" t="s">
        <v>13</v>
      </c>
      <c r="L9" s="1">
        <f>E6</f>
        <v>12</v>
      </c>
      <c r="M9" t="s">
        <v>14</v>
      </c>
      <c r="N9" s="3" t="s">
        <v>73</v>
      </c>
      <c r="O9" s="1">
        <f>O4/O5</f>
        <v>2.95</v>
      </c>
      <c r="Q9" s="28" t="s">
        <v>30</v>
      </c>
      <c r="R9" s="29">
        <f>L10</f>
        <v>2.5628536716742696</v>
      </c>
      <c r="S9" s="29">
        <f>O4</f>
        <v>7.1010255866039129</v>
      </c>
      <c r="T9" s="29">
        <f>O5</f>
        <v>2.4071273174928516</v>
      </c>
      <c r="U9" s="29">
        <f>O6</f>
        <v>0.41331851998859925</v>
      </c>
      <c r="V9" s="29">
        <f>O7</f>
        <v>3.9015418237256436</v>
      </c>
      <c r="W9" s="30">
        <f>$O$5*SQRT(5)</f>
        <v>5.3825003124107349</v>
      </c>
      <c r="X9" s="30">
        <f>$O$5*SQRT(6)</f>
        <v>5.8962336737719259</v>
      </c>
      <c r="Y9" s="31" t="s">
        <v>117</v>
      </c>
      <c r="Z9" s="31" t="str">
        <f>B3</f>
        <v>Cr</v>
      </c>
      <c r="AA9" s="32" t="str">
        <f>B3</f>
        <v>Cr</v>
      </c>
    </row>
    <row r="10" spans="1:27" x14ac:dyDescent="0.4">
      <c r="A10" s="1" t="s">
        <v>36</v>
      </c>
      <c r="B10" s="1" t="s">
        <v>7</v>
      </c>
      <c r="D10" s="1" t="s">
        <v>5</v>
      </c>
      <c r="E10" s="1" t="s">
        <v>7</v>
      </c>
      <c r="K10" s="3" t="s">
        <v>25</v>
      </c>
      <c r="L10" s="4">
        <f>$E$11</f>
        <v>2.5628536716742696</v>
      </c>
      <c r="M10" t="s">
        <v>34</v>
      </c>
      <c r="N10" s="3" t="s">
        <v>264</v>
      </c>
      <c r="O10" s="1">
        <f>((SQRT(O9))^3/(O9-1)+(SQRT(1/O9)^3/(1/O9-1))-2)/6</f>
        <v>4.9963152245224705E-2</v>
      </c>
    </row>
    <row r="11" spans="1:27" x14ac:dyDescent="0.4">
      <c r="A11" s="3" t="s">
        <v>37</v>
      </c>
      <c r="B11" s="4">
        <f>($B$5*$E$7)^(1/3)</f>
        <v>3.6244224208594358</v>
      </c>
      <c r="D11" s="3" t="s">
        <v>8</v>
      </c>
      <c r="E11" s="4">
        <f>$B$11/$E$8</f>
        <v>2.5628536716742696</v>
      </c>
      <c r="F11" t="s">
        <v>39</v>
      </c>
      <c r="N11" s="65" t="s">
        <v>269</v>
      </c>
      <c r="O11" s="20">
        <f>G119</f>
        <v>3.1675102558052979</v>
      </c>
      <c r="Q11" s="34" t="s">
        <v>47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38</v>
      </c>
      <c r="B12" s="4">
        <f>(4*$B$5*$E$7/3)^(1/3)</f>
        <v>3.9891930509801341</v>
      </c>
      <c r="D12" s="3" t="s">
        <v>2</v>
      </c>
      <c r="E12" s="4">
        <f>(9*$B$6*$B$5/(-$B$4))^(1/2)</f>
        <v>4.2385276848633513</v>
      </c>
      <c r="N12" t="s">
        <v>270</v>
      </c>
      <c r="Q12" s="26" t="s">
        <v>45</v>
      </c>
      <c r="AA12" s="27"/>
    </row>
    <row r="13" spans="1:27" x14ac:dyDescent="0.4">
      <c r="D13" s="3" t="s">
        <v>10</v>
      </c>
      <c r="E13" s="4">
        <f>$E$12*($E$4/$E$11-1)</f>
        <v>0</v>
      </c>
      <c r="Q13" s="26" t="s">
        <v>46</v>
      </c>
      <c r="AA13" s="27"/>
    </row>
    <row r="14" spans="1:27" x14ac:dyDescent="0.4">
      <c r="A14" s="3" t="s">
        <v>105</v>
      </c>
      <c r="B14" s="1">
        <f>(B7-1)/(2*E12)-1/3</f>
        <v>-0.18339919411100375</v>
      </c>
      <c r="D14" s="3" t="s">
        <v>15</v>
      </c>
      <c r="E14" s="4">
        <f>-(1+$E$13+$E$5*$E$13^3)*EXP(-$E$13)</f>
        <v>-1</v>
      </c>
      <c r="Q14" s="28" t="s">
        <v>49</v>
      </c>
      <c r="R14" s="31"/>
      <c r="S14" s="31"/>
      <c r="T14" s="31"/>
      <c r="U14" s="31"/>
      <c r="V14" s="31"/>
      <c r="W14" s="31"/>
      <c r="X14" s="31"/>
      <c r="Y14" s="31"/>
      <c r="Z14" s="31"/>
      <c r="AA14" s="32"/>
    </row>
    <row r="15" spans="1:27" x14ac:dyDescent="0.4">
      <c r="D15" s="3" t="s">
        <v>12</v>
      </c>
      <c r="E15" s="4">
        <f>-(-$B$4)*(1+$E$13+$E$5*$E$13^3)*EXP(-$E$13)</f>
        <v>-9.2486999999999995</v>
      </c>
    </row>
    <row r="16" spans="1:27" x14ac:dyDescent="0.4">
      <c r="D16" s="3" t="s">
        <v>9</v>
      </c>
      <c r="E16" s="4">
        <f>$E$15*$E$6</f>
        <v>-110.98439999999999</v>
      </c>
      <c r="Q16" s="1" t="s">
        <v>58</v>
      </c>
      <c r="R16" s="1"/>
      <c r="S16" s="1"/>
      <c r="T16" s="1" t="s">
        <v>69</v>
      </c>
    </row>
    <row r="17" spans="1:25" x14ac:dyDescent="0.4">
      <c r="A17" t="s">
        <v>19</v>
      </c>
      <c r="Q17" s="1" t="s">
        <v>54</v>
      </c>
      <c r="R17" s="19">
        <f>B4/L9+O7/SQRT(L9)</f>
        <v>0.35555311109129206</v>
      </c>
      <c r="S17" s="1" t="s">
        <v>55</v>
      </c>
      <c r="T17" s="1" t="s">
        <v>70</v>
      </c>
    </row>
    <row r="18" spans="1:25" x14ac:dyDescent="0.4">
      <c r="D18" s="9" t="s">
        <v>10</v>
      </c>
      <c r="E18" s="9" t="s">
        <v>15</v>
      </c>
      <c r="G18" s="8" t="s">
        <v>16</v>
      </c>
      <c r="H18" t="s">
        <v>17</v>
      </c>
      <c r="I18" t="s">
        <v>18</v>
      </c>
      <c r="K18" t="s">
        <v>26</v>
      </c>
      <c r="M18" t="s">
        <v>40</v>
      </c>
      <c r="N18" t="s">
        <v>41</v>
      </c>
      <c r="O18" t="s">
        <v>48</v>
      </c>
      <c r="P18" t="s">
        <v>44</v>
      </c>
      <c r="Q18" s="2" t="s">
        <v>59</v>
      </c>
      <c r="R18" s="1">
        <v>2.95</v>
      </c>
      <c r="S18" s="1" t="s">
        <v>57</v>
      </c>
      <c r="T18" s="1" t="s">
        <v>71</v>
      </c>
    </row>
    <row r="19" spans="1:25" x14ac:dyDescent="0.4">
      <c r="D19" s="6">
        <v>-1</v>
      </c>
      <c r="E19" s="7">
        <f t="shared" ref="E19:E82" si="0">-(1+D19+$E$5*D19^3)*EXP(-D19)</f>
        <v>0.13581392884072704</v>
      </c>
      <c r="G19">
        <f>$E$11*(D19/$E$12+1)</f>
        <v>1.9581970875432413</v>
      </c>
      <c r="H19" s="10">
        <f>-(-$B$4)*(1+D19+$E$5*D19^3)*EXP(-D19)</f>
        <v>1.2561022836692322</v>
      </c>
      <c r="I19">
        <f>H19*$E$6</f>
        <v>15.073227404030785</v>
      </c>
      <c r="K19">
        <f>$L$9*$L$6*EXP(-$L$4*(G19/$L$10-1))+6*$L$6*EXP(-$L$4*(SQRT(2)*G19/$L$10-1))+24*$L$6*EXP(-$L$4*(SQRT(3)*G19/$L$10-1))+12*$L$6*EXP(-$L$4*(SQRT(4)*G19/$L$10-1))+24*$L$6*EXP(-$L$4*(SQRT(5)*G19/$L$10-1))-SQRT($L$9*$L$7^2*EXP(-2*$L$5*(G19/$L$10-1))+6*$L$7^2*EXP(-2*$L$5*(SQRT(2)*G19/$L$10-1))+24*$L$7^2*EXP(-2*$L$5*(SQRT(3)*G19/$L$10-1))+12*$L$7^2*EXP(-2*$L$5*(SQRT(4)*G19/$L$10-1))+24*$L$7^2*EXP(-2*$L$5*(SQRT(5)*G19/$L$10-1)))</f>
        <v>6.9730064194698951</v>
      </c>
      <c r="M19">
        <f>$L$9*$O$6*EXP(-$O$4*(G19/$L$10-1))+6*$O$6*EXP(-$O$4*(SQRT(2)*G19/$L$10-1))+24*$O$6*EXP(-$O$4*(SQRT(3)*G19/$L$10-1))+12*$O$6*EXP(-$O$4*(SQRT(4)*G19/$L$10-1))+24*$O$6*EXP(-$O$4*(SQRT(5)*G19/$L$10-1))-SQRT($L$9*$O$7^2*EXP(-2*$O$5*(G19/$L$10-1))+6*$O$7^2*EXP(-2*$O$5*(SQRT(2)*G19/$L$10-1))+24*$O$7^2*EXP(-2*$O$5*(SQRT(3)*G19/$L$10-1))+12*$O$7^2*EXP(-2*$O$5*(SQRT(4)*G19/$L$10-1))+24*$O$7^2*EXP(-2*$O$5*(SQRT(5)*G19/$L$10-1)))</f>
        <v>1.9721101117545281</v>
      </c>
      <c r="N19" s="13">
        <f>(M19-H19)^2*O19</f>
        <v>0.51266720987942271</v>
      </c>
      <c r="O19" s="13">
        <v>1</v>
      </c>
      <c r="P19" s="14">
        <f>SUMSQ(N26:N295)</f>
        <v>340.88376932318454</v>
      </c>
      <c r="Q19" s="1" t="s">
        <v>68</v>
      </c>
      <c r="R19" s="19">
        <f>O4/(O4-O5)*-B4/SQRT(L9)</f>
        <v>4.0390336749306597</v>
      </c>
      <c r="S19" s="1" t="s">
        <v>67</v>
      </c>
      <c r="T19" s="1" t="s">
        <v>70</v>
      </c>
    </row>
    <row r="20" spans="1:25" x14ac:dyDescent="0.4">
      <c r="D20" s="6">
        <v>-0.98</v>
      </c>
      <c r="E20" s="7">
        <f t="shared" si="0"/>
        <v>7.2006714618071385E-2</v>
      </c>
      <c r="G20">
        <f t="shared" ref="G20:G83" si="1">$E$11*(D20/$E$12+1)</f>
        <v>1.9702902192258618</v>
      </c>
      <c r="H20" s="10">
        <f>-(-$B$4)*(1+D20+$E$5*D20^3)*EXP(-D20)</f>
        <v>0.66596850148815678</v>
      </c>
      <c r="I20">
        <f t="shared" ref="I20:I83" si="2">H20*$E$6</f>
        <v>7.9916220178578818</v>
      </c>
      <c r="K20">
        <f t="shared" ref="K20:K83" si="3">$L$9*$L$6*EXP(-$L$4*(G20/$L$10-1))+6*$L$6*EXP(-$L$4*(SQRT(2)*G20/$L$10-1))+24*$L$6*EXP(-$L$4*(SQRT(3)*G20/$L$10-1))+12*$L$6*EXP(-$L$4*(SQRT(4)*G20/$L$10-1))+24*$L$6*EXP(-$L$4*(SQRT(5)*G20/$L$10-1))-SQRT($L$9*$L$7^2*EXP(-2*$L$5*(G20/$L$10-1))+6*$L$7^2*EXP(-2*$L$5*(SQRT(2)*G20/$L$10-1))+24*$L$7^2*EXP(-2*$L$5*(SQRT(3)*G20/$L$10-1))+12*$L$7^2*EXP(-2*$L$5*(SQRT(4)*G20/$L$10-1))+24*$L$7^2*EXP(-2*$L$5*(SQRT(5)*G20/$L$10-1)))</f>
        <v>6.2825929606981106</v>
      </c>
      <c r="M20">
        <f t="shared" ref="M20:M83" si="4">$L$9*$O$6*EXP(-$O$4*(G20/$L$10-1))+6*$O$6*EXP(-$O$4*(SQRT(2)*G20/$L$10-1))+24*$O$6*EXP(-$O$4*(SQRT(3)*G20/$L$10-1))+12*$O$6*EXP(-$O$4*(SQRT(4)*G20/$L$10-1))+24*$O$6*EXP(-$O$4*(SQRT(5)*G20/$L$10-1))-SQRT($L$9*$O$7^2*EXP(-2*$O$5*(G20/$L$10-1))+6*$O$7^2*EXP(-2*$O$5*(SQRT(2)*G20/$L$10-1))+24*$O$7^2*EXP(-2*$O$5*(SQRT(3)*G20/$L$10-1))+12*$O$7^2*EXP(-2*$O$5*(SQRT(4)*G20/$L$10-1))+24*$O$7^2*EXP(-2*$O$5*(SQRT(5)*G20/$L$10-1)))</f>
        <v>1.3177713492064598</v>
      </c>
      <c r="N20" s="13">
        <f t="shared" ref="N20:N83" si="5">(M20-H20)^2*O20</f>
        <v>0.4248469522936893</v>
      </c>
      <c r="O20" s="13">
        <v>1</v>
      </c>
      <c r="Q20" s="1"/>
    </row>
    <row r="21" spans="1:25" x14ac:dyDescent="0.4">
      <c r="D21" s="6">
        <v>-0.96</v>
      </c>
      <c r="E21" s="7">
        <f t="shared" si="0"/>
        <v>1.0980092915866714E-2</v>
      </c>
      <c r="G21">
        <f t="shared" si="1"/>
        <v>1.9823833509084825</v>
      </c>
      <c r="H21" s="10">
        <f t="shared" ref="H21:H84" si="6">-(-$B$4)*(1+D21+$E$5*D21^3)*EXP(-D21)</f>
        <v>0.10155158535097648</v>
      </c>
      <c r="I21">
        <f t="shared" si="2"/>
        <v>1.2186190242117179</v>
      </c>
      <c r="K21">
        <f t="shared" si="3"/>
        <v>5.6337162673156209</v>
      </c>
      <c r="M21">
        <f t="shared" si="4"/>
        <v>0.6940043084056704</v>
      </c>
      <c r="N21" s="13">
        <f t="shared" si="5"/>
        <v>0.35100022905492179</v>
      </c>
      <c r="O21" s="13">
        <v>1</v>
      </c>
      <c r="Q21" s="16" t="s">
        <v>60</v>
      </c>
      <c r="R21" s="19">
        <f>(O7/O6)/(O4/O5)</f>
        <v>3.1998482682362095</v>
      </c>
      <c r="S21" s="1" t="s">
        <v>61</v>
      </c>
      <c r="T21" s="1">
        <f>SQRT(L9)</f>
        <v>3.4641016151377544</v>
      </c>
      <c r="U21" s="1" t="s">
        <v>62</v>
      </c>
      <c r="V21" s="1">
        <f>R21-T21</f>
        <v>-0.26425334690154489</v>
      </c>
    </row>
    <row r="22" spans="1:25" x14ac:dyDescent="0.4">
      <c r="D22" s="6">
        <v>-0.94</v>
      </c>
      <c r="E22" s="7">
        <f t="shared" si="0"/>
        <v>-4.736325341119537E-2</v>
      </c>
      <c r="G22">
        <f t="shared" si="1"/>
        <v>1.994476482591103</v>
      </c>
      <c r="H22" s="10">
        <f t="shared" si="6"/>
        <v>-0.43804852182412263</v>
      </c>
      <c r="I22">
        <f t="shared" si="2"/>
        <v>-5.2565822618894718</v>
      </c>
      <c r="K22">
        <f t="shared" si="3"/>
        <v>5.0240675725027373</v>
      </c>
      <c r="M22">
        <f t="shared" si="4"/>
        <v>9.9578781484474632E-2</v>
      </c>
      <c r="N22" s="13">
        <f t="shared" si="5"/>
        <v>0.28904311726287435</v>
      </c>
      <c r="O22" s="13">
        <v>1</v>
      </c>
    </row>
    <row r="23" spans="1:25" x14ac:dyDescent="0.4">
      <c r="D23" s="6">
        <v>-0.92</v>
      </c>
      <c r="E23" s="7">
        <f t="shared" si="0"/>
        <v>-0.10311751426641502</v>
      </c>
      <c r="G23">
        <f t="shared" si="1"/>
        <v>2.0065696142737237</v>
      </c>
      <c r="H23" s="10">
        <f t="shared" si="6"/>
        <v>-0.95370295419579254</v>
      </c>
      <c r="I23">
        <f t="shared" si="2"/>
        <v>-11.444435450349511</v>
      </c>
      <c r="K23">
        <f t="shared" si="3"/>
        <v>4.4514648586701444</v>
      </c>
      <c r="M23">
        <f t="shared" si="4"/>
        <v>-0.46668579809460553</v>
      </c>
      <c r="N23" s="13">
        <f t="shared" si="5"/>
        <v>0.23718571033688796</v>
      </c>
      <c r="O23" s="13">
        <v>1</v>
      </c>
      <c r="Q23" s="1" t="s">
        <v>66</v>
      </c>
      <c r="R23" s="1"/>
      <c r="V23" s="1" t="s">
        <v>113</v>
      </c>
      <c r="W23" s="1" t="s">
        <v>6</v>
      </c>
    </row>
    <row r="24" spans="1:25" x14ac:dyDescent="0.4">
      <c r="D24" s="6">
        <v>-0.9</v>
      </c>
      <c r="E24" s="7">
        <f t="shared" si="0"/>
        <v>-0.15637384760533948</v>
      </c>
      <c r="G24">
        <f t="shared" si="1"/>
        <v>2.0186627459563442</v>
      </c>
      <c r="H24" s="10">
        <f t="shared" si="6"/>
        <v>-1.446254804347503</v>
      </c>
      <c r="I24">
        <f t="shared" si="2"/>
        <v>-17.355057652170036</v>
      </c>
      <c r="K24">
        <f t="shared" si="3"/>
        <v>3.9138458522253536</v>
      </c>
      <c r="M24">
        <f t="shared" si="4"/>
        <v>-1.0059224657962211</v>
      </c>
      <c r="N24" s="13">
        <f t="shared" si="5"/>
        <v>0.1938925683740407</v>
      </c>
      <c r="O24" s="13">
        <v>1</v>
      </c>
      <c r="Q24" s="17" t="s">
        <v>64</v>
      </c>
      <c r="R24" s="19">
        <f>O5/(O4-O5)*-B4/L9</f>
        <v>0.3952435897435897</v>
      </c>
      <c r="V24" s="15" t="str">
        <f>D3</f>
        <v>FCC</v>
      </c>
      <c r="W24" s="1" t="str">
        <f>E3</f>
        <v>Cr</v>
      </c>
      <c r="X24" t="s">
        <v>106</v>
      </c>
    </row>
    <row r="25" spans="1:25" x14ac:dyDescent="0.4">
      <c r="D25" s="6">
        <v>-0.88</v>
      </c>
      <c r="E25" s="7">
        <f t="shared" si="0"/>
        <v>-0.20722047194443025</v>
      </c>
      <c r="G25">
        <f t="shared" si="1"/>
        <v>2.0307558776389647</v>
      </c>
      <c r="H25" s="10">
        <f t="shared" si="6"/>
        <v>-1.9165199788724518</v>
      </c>
      <c r="I25">
        <f t="shared" si="2"/>
        <v>-22.998239746469423</v>
      </c>
      <c r="K25">
        <f t="shared" si="3"/>
        <v>3.4092614120744216</v>
      </c>
      <c r="M25">
        <f t="shared" si="4"/>
        <v>-1.5192187398387453</v>
      </c>
      <c r="N25" s="13">
        <f t="shared" si="5"/>
        <v>0.15784827453771841</v>
      </c>
      <c r="O25" s="13">
        <v>1</v>
      </c>
      <c r="Q25" s="17" t="s">
        <v>65</v>
      </c>
      <c r="R25" s="19">
        <f>O4/(O4-O5)*-B4/SQRT(L9)</f>
        <v>4.0390336749306597</v>
      </c>
      <c r="V25" s="2" t="s">
        <v>109</v>
      </c>
      <c r="W25" s="1">
        <f>(-B4/(12*PI()*B6*W26))^(1/2)</f>
        <v>0.33493407366372313</v>
      </c>
      <c r="X25" t="s">
        <v>107</v>
      </c>
    </row>
    <row r="26" spans="1:25" x14ac:dyDescent="0.4">
      <c r="D26" s="6">
        <v>-0.86</v>
      </c>
      <c r="E26" s="7">
        <f t="shared" si="0"/>
        <v>-0.25574275616275421</v>
      </c>
      <c r="G26">
        <f t="shared" si="1"/>
        <v>2.0428490093215852</v>
      </c>
      <c r="H26" s="10">
        <f t="shared" si="6"/>
        <v>-2.3652880289224645</v>
      </c>
      <c r="I26">
        <f t="shared" si="2"/>
        <v>-28.383456347069576</v>
      </c>
      <c r="K26">
        <f t="shared" si="3"/>
        <v>2.9358692891312836</v>
      </c>
      <c r="M26">
        <f t="shared" si="4"/>
        <v>-2.007618543346684</v>
      </c>
      <c r="N26" s="13">
        <f t="shared" si="5"/>
        <v>0.12792746091204343</v>
      </c>
      <c r="O26" s="13">
        <v>1</v>
      </c>
      <c r="V26" s="2" t="s">
        <v>110</v>
      </c>
      <c r="W26" s="1">
        <v>1.41</v>
      </c>
      <c r="X26" t="s">
        <v>108</v>
      </c>
    </row>
    <row r="27" spans="1:25" x14ac:dyDescent="0.4">
      <c r="D27" s="6">
        <v>-0.84</v>
      </c>
      <c r="E27" s="7">
        <f t="shared" si="0"/>
        <v>-0.30202330667314847</v>
      </c>
      <c r="G27">
        <f t="shared" si="1"/>
        <v>2.0549421410042057</v>
      </c>
      <c r="H27" s="10">
        <f t="shared" si="6"/>
        <v>-2.7933229564279478</v>
      </c>
      <c r="I27">
        <f t="shared" si="2"/>
        <v>-33.519875477135372</v>
      </c>
      <c r="K27">
        <f t="shared" si="3"/>
        <v>2.4919282354694596</v>
      </c>
      <c r="M27">
        <f t="shared" si="4"/>
        <v>-2.4721240393346733</v>
      </c>
      <c r="N27" s="13">
        <f t="shared" si="5"/>
        <v>0.10316874434189224</v>
      </c>
      <c r="O27" s="13">
        <v>1</v>
      </c>
      <c r="Q27" s="2" t="s">
        <v>73</v>
      </c>
      <c r="R27" s="1">
        <v>2.9511489195477254</v>
      </c>
      <c r="V27" s="2" t="s">
        <v>115</v>
      </c>
      <c r="W27" s="1">
        <v>1</v>
      </c>
      <c r="X27" s="3" t="s">
        <v>116</v>
      </c>
      <c r="Y27" s="1">
        <f>W27*B7</f>
        <v>2.2709999999999999</v>
      </c>
    </row>
    <row r="28" spans="1:25" x14ac:dyDescent="0.4">
      <c r="D28" s="6">
        <v>-0.82</v>
      </c>
      <c r="E28" s="7">
        <f t="shared" si="0"/>
        <v>-0.34614205203722115</v>
      </c>
      <c r="G28">
        <f t="shared" si="1"/>
        <v>2.0670352726868262</v>
      </c>
      <c r="H28" s="10">
        <f t="shared" si="6"/>
        <v>-3.2013639966766472</v>
      </c>
      <c r="I28">
        <f t="shared" si="2"/>
        <v>-38.416367960119764</v>
      </c>
      <c r="K28">
        <f t="shared" si="3"/>
        <v>2.0757924430286394</v>
      </c>
      <c r="M28">
        <f t="shared" si="4"/>
        <v>-2.9136973827909358</v>
      </c>
      <c r="N28" s="13">
        <f t="shared" si="5"/>
        <v>8.2752080744470935E-2</v>
      </c>
      <c r="O28" s="13">
        <v>1</v>
      </c>
      <c r="Q28" s="2" t="s">
        <v>3</v>
      </c>
      <c r="R28" s="1">
        <v>0.05</v>
      </c>
      <c r="V28" s="22" t="s">
        <v>111</v>
      </c>
      <c r="W28" s="1">
        <f>3*W25*(B7*W27-1)/W26</f>
        <v>0.90574725026934477</v>
      </c>
      <c r="X28" t="s">
        <v>114</v>
      </c>
    </row>
    <row r="29" spans="1:25" x14ac:dyDescent="0.4">
      <c r="D29" s="6">
        <v>-0.8</v>
      </c>
      <c r="E29" s="7">
        <f t="shared" si="0"/>
        <v>-0.38817632509651051</v>
      </c>
      <c r="G29">
        <f t="shared" si="1"/>
        <v>2.0791284043694471</v>
      </c>
      <c r="H29" s="10">
        <f t="shared" si="6"/>
        <v>-3.5901263779200967</v>
      </c>
      <c r="I29">
        <f t="shared" si="2"/>
        <v>-43.08151653504116</v>
      </c>
      <c r="K29">
        <f t="shared" si="3"/>
        <v>1.6859062929850435</v>
      </c>
      <c r="M29">
        <f t="shared" si="4"/>
        <v>-3.3332623939035209</v>
      </c>
      <c r="N29" s="13">
        <f t="shared" si="5"/>
        <v>6.5979106284867736E-2</v>
      </c>
      <c r="O29" s="13">
        <v>1</v>
      </c>
      <c r="Q29" s="17" t="s">
        <v>72</v>
      </c>
      <c r="R29" s="1">
        <f>ABS( -(SQRT(R27))^3/(R27-1)-(SQRT(1/R27)^3/(1/R27-1)) + (2+6*R28))</f>
        <v>2.6290081223123707E-12</v>
      </c>
      <c r="S29" t="s">
        <v>75</v>
      </c>
      <c r="V29" s="22" t="s">
        <v>73</v>
      </c>
      <c r="W29" s="1" t="e">
        <f>((W28+SQRT(W28^2-4))/2)^2</f>
        <v>#NUM!</v>
      </c>
      <c r="X29" t="s">
        <v>118</v>
      </c>
    </row>
    <row r="30" spans="1:25" x14ac:dyDescent="0.4">
      <c r="A30" t="s">
        <v>56</v>
      </c>
      <c r="D30" s="6">
        <v>-0.78</v>
      </c>
      <c r="E30" s="7">
        <f t="shared" si="0"/>
        <v>-0.42820094269014086</v>
      </c>
      <c r="G30">
        <f t="shared" si="1"/>
        <v>2.0912215360520676</v>
      </c>
      <c r="H30" s="10">
        <f t="shared" si="6"/>
        <v>-3.9603020586583058</v>
      </c>
      <c r="I30">
        <f t="shared" si="2"/>
        <v>-47.523624703899671</v>
      </c>
      <c r="K30">
        <f t="shared" si="3"/>
        <v>1.320799398016816</v>
      </c>
      <c r="M30">
        <f t="shared" si="4"/>
        <v>-3.7317061562610689</v>
      </c>
      <c r="N30" s="13">
        <f t="shared" si="5"/>
        <v>5.2256086592807019E-2</v>
      </c>
      <c r="O30" s="13">
        <v>1</v>
      </c>
      <c r="V30" s="22" t="s">
        <v>23</v>
      </c>
      <c r="W30" s="1">
        <f>1/(O5*W25^2)</f>
        <v>3.7032435509940145</v>
      </c>
    </row>
    <row r="31" spans="1:25" x14ac:dyDescent="0.4">
      <c r="D31" s="6">
        <v>-0.76</v>
      </c>
      <c r="E31" s="7">
        <f t="shared" si="0"/>
        <v>-0.46628828302738023</v>
      </c>
      <c r="G31">
        <f t="shared" si="1"/>
        <v>2.1033146677346881</v>
      </c>
      <c r="H31" s="10">
        <f t="shared" si="6"/>
        <v>-4.3125604432353306</v>
      </c>
      <c r="I31">
        <f t="shared" si="2"/>
        <v>-51.750725318823967</v>
      </c>
      <c r="K31">
        <f t="shared" si="3"/>
        <v>0.97908192074703049</v>
      </c>
      <c r="M31">
        <f t="shared" si="4"/>
        <v>-4.1098805436602213</v>
      </c>
      <c r="N31" s="13">
        <f t="shared" si="5"/>
        <v>4.1079141691776407E-2</v>
      </c>
      <c r="O31" s="13">
        <v>1</v>
      </c>
      <c r="Q31" t="s">
        <v>74</v>
      </c>
    </row>
    <row r="32" spans="1:25" x14ac:dyDescent="0.4">
      <c r="D32" s="6">
        <v>-0.74</v>
      </c>
      <c r="E32" s="7">
        <f t="shared" si="0"/>
        <v>-0.50250836078163197</v>
      </c>
      <c r="G32">
        <f t="shared" si="1"/>
        <v>2.1154077994173086</v>
      </c>
      <c r="H32" s="10">
        <f t="shared" si="6"/>
        <v>-4.6475490763610798</v>
      </c>
      <c r="I32">
        <f t="shared" si="2"/>
        <v>-55.770588916332954</v>
      </c>
      <c r="K32">
        <f t="shared" si="3"/>
        <v>0.65944015263458144</v>
      </c>
      <c r="M32">
        <f t="shared" si="4"/>
        <v>-4.4686036789617951</v>
      </c>
      <c r="N32" s="13">
        <f t="shared" si="5"/>
        <v>3.2021455250387937E-2</v>
      </c>
      <c r="O32" s="13">
        <v>1</v>
      </c>
      <c r="Q32" s="21" t="s">
        <v>3</v>
      </c>
      <c r="R32" s="21" t="s">
        <v>73</v>
      </c>
      <c r="S32" t="s">
        <v>80</v>
      </c>
      <c r="T32" t="s">
        <v>81</v>
      </c>
      <c r="U32" t="s">
        <v>92</v>
      </c>
      <c r="V32" t="s">
        <v>90</v>
      </c>
    </row>
    <row r="33" spans="4:22" x14ac:dyDescent="0.4">
      <c r="D33" s="6">
        <v>-0.72</v>
      </c>
      <c r="E33" s="7">
        <f>-(1+D33+$E$5*D33^3)*EXP(-D33)</f>
        <v>-0.53692889997055659</v>
      </c>
      <c r="G33">
        <f t="shared" si="1"/>
        <v>2.1275009310999291</v>
      </c>
      <c r="H33" s="10">
        <f t="shared" si="6"/>
        <v>-4.9658943171576873</v>
      </c>
      <c r="I33">
        <f t="shared" si="2"/>
        <v>-59.590731805892247</v>
      </c>
      <c r="K33">
        <f t="shared" si="3"/>
        <v>0.36063233850801701</v>
      </c>
      <c r="M33">
        <f t="shared" si="4"/>
        <v>-4.8086613282606194</v>
      </c>
      <c r="N33" s="13">
        <f t="shared" si="5"/>
        <v>2.4722212797505454E-2</v>
      </c>
      <c r="O33" s="13">
        <v>1</v>
      </c>
      <c r="Q33" s="20">
        <v>0.2</v>
      </c>
      <c r="R33" s="5">
        <v>8.1167990000000003</v>
      </c>
      <c r="T33" t="s">
        <v>85</v>
      </c>
      <c r="U33" t="s">
        <v>95</v>
      </c>
    </row>
    <row r="34" spans="4:22" x14ac:dyDescent="0.4">
      <c r="D34" s="6">
        <v>-0.7</v>
      </c>
      <c r="E34" s="7">
        <f t="shared" si="0"/>
        <v>-0.56961540468524285</v>
      </c>
      <c r="G34">
        <f t="shared" si="1"/>
        <v>2.1395940627825496</v>
      </c>
      <c r="H34" s="10">
        <f t="shared" si="6"/>
        <v>-5.2682019933124051</v>
      </c>
      <c r="I34">
        <f t="shared" si="2"/>
        <v>-63.218423919748858</v>
      </c>
      <c r="K34">
        <f t="shared" si="3"/>
        <v>8.1484732806790916E-2</v>
      </c>
      <c r="M34">
        <f t="shared" si="4"/>
        <v>-5.130808233464375</v>
      </c>
      <c r="N34" s="13">
        <f t="shared" si="5"/>
        <v>1.8877045245178182E-2</v>
      </c>
      <c r="O34" s="13">
        <v>1</v>
      </c>
      <c r="Q34" s="1">
        <v>0.15</v>
      </c>
      <c r="R34" s="5">
        <v>6.25</v>
      </c>
      <c r="T34" t="s">
        <v>85</v>
      </c>
      <c r="U34" t="s">
        <v>96</v>
      </c>
    </row>
    <row r="35" spans="4:22" x14ac:dyDescent="0.4">
      <c r="D35" s="6">
        <v>-0.68</v>
      </c>
      <c r="E35" s="7">
        <f t="shared" si="0"/>
        <v>-0.60063122772961575</v>
      </c>
      <c r="G35">
        <f t="shared" si="1"/>
        <v>2.1516871944651705</v>
      </c>
      <c r="H35" s="10">
        <f t="shared" si="6"/>
        <v>-5.5550580359028974</v>
      </c>
      <c r="I35">
        <f t="shared" si="2"/>
        <v>-66.660696430834776</v>
      </c>
      <c r="K35">
        <f t="shared" si="3"/>
        <v>-0.1791121255905237</v>
      </c>
      <c r="M35">
        <f t="shared" si="4"/>
        <v>-5.4357693862178955</v>
      </c>
      <c r="N35" s="13">
        <f t="shared" si="5"/>
        <v>1.4229781943671093E-2</v>
      </c>
      <c r="O35" s="13">
        <v>1</v>
      </c>
      <c r="Q35" s="20">
        <v>0.1</v>
      </c>
      <c r="R35" s="5">
        <v>4.5397220000000003</v>
      </c>
      <c r="U35" t="s">
        <v>104</v>
      </c>
    </row>
    <row r="36" spans="4:22" x14ac:dyDescent="0.4">
      <c r="D36" s="6">
        <v>-0.66</v>
      </c>
      <c r="E36" s="7">
        <f t="shared" si="0"/>
        <v>-0.63003763722958273</v>
      </c>
      <c r="G36">
        <f t="shared" si="1"/>
        <v>2.163780326147791</v>
      </c>
      <c r="H36" s="10">
        <f t="shared" si="6"/>
        <v>-5.8270290954452406</v>
      </c>
      <c r="I36">
        <f t="shared" si="2"/>
        <v>-69.924349145342887</v>
      </c>
      <c r="K36">
        <f t="shared" si="3"/>
        <v>-0.42220693230543915</v>
      </c>
      <c r="M36">
        <f t="shared" si="4"/>
        <v>-5.7242412459583463</v>
      </c>
      <c r="N36" s="13">
        <f t="shared" si="5"/>
        <v>1.0565342002140446E-2</v>
      </c>
      <c r="O36" s="13">
        <v>1</v>
      </c>
      <c r="Q36" s="1">
        <v>9.5000000000000001E-2</v>
      </c>
      <c r="R36" s="5">
        <v>4.3764019999999997</v>
      </c>
      <c r="U36" t="s">
        <v>101</v>
      </c>
    </row>
    <row r="37" spans="4:22" x14ac:dyDescent="0.4">
      <c r="D37" s="6">
        <v>-0.64</v>
      </c>
      <c r="E37" s="7">
        <f t="shared" si="0"/>
        <v>-0.65789388126977233</v>
      </c>
      <c r="G37">
        <f t="shared" si="1"/>
        <v>2.1758734578304115</v>
      </c>
      <c r="H37" s="10">
        <f t="shared" si="6"/>
        <v>-6.0846631396997433</v>
      </c>
      <c r="I37">
        <f t="shared" si="2"/>
        <v>-73.015957676396923</v>
      </c>
      <c r="K37">
        <f t="shared" si="3"/>
        <v>-0.64879094180217312</v>
      </c>
      <c r="M37">
        <f t="shared" si="4"/>
        <v>-5.9968929047449784</v>
      </c>
      <c r="N37" s="13">
        <f t="shared" si="5"/>
        <v>7.7036141440146311E-3</v>
      </c>
      <c r="O37" s="13">
        <v>1</v>
      </c>
      <c r="Q37" s="1">
        <v>0.09</v>
      </c>
      <c r="R37" s="5">
        <v>4.21</v>
      </c>
      <c r="U37" t="s">
        <v>97</v>
      </c>
    </row>
    <row r="38" spans="4:22" x14ac:dyDescent="0.4">
      <c r="D38" s="6">
        <v>-0.62</v>
      </c>
      <c r="E38" s="7">
        <f t="shared" si="0"/>
        <v>-0.68425725061413678</v>
      </c>
      <c r="G38">
        <f t="shared" si="1"/>
        <v>2.187966589513032</v>
      </c>
      <c r="H38" s="10">
        <f t="shared" si="6"/>
        <v>-6.3284900337549672</v>
      </c>
      <c r="I38">
        <f t="shared" si="2"/>
        <v>-75.941880405059607</v>
      </c>
      <c r="K38">
        <f t="shared" si="3"/>
        <v>-0.85980110809335297</v>
      </c>
      <c r="M38">
        <f t="shared" si="4"/>
        <v>-6.2543672013714762</v>
      </c>
      <c r="N38" s="13">
        <f t="shared" si="5"/>
        <v>5.4941942805511084E-3</v>
      </c>
      <c r="O38" s="13">
        <v>1</v>
      </c>
      <c r="Q38" s="1">
        <v>8.5000000000000006E-2</v>
      </c>
      <c r="R38" s="5">
        <v>4.0533929999999998</v>
      </c>
      <c r="U38" t="s">
        <v>100</v>
      </c>
    </row>
    <row r="39" spans="4:22" x14ac:dyDescent="0.4">
      <c r="D39" s="6">
        <v>-0.6</v>
      </c>
      <c r="E39" s="7">
        <f t="shared" si="0"/>
        <v>-0.70918313956511936</v>
      </c>
      <c r="G39">
        <f t="shared" si="1"/>
        <v>2.2000597211956525</v>
      </c>
      <c r="H39" s="10">
        <f t="shared" si="6"/>
        <v>-6.559022102895919</v>
      </c>
      <c r="I39">
        <f t="shared" si="2"/>
        <v>-78.708265234751025</v>
      </c>
      <c r="K39">
        <f t="shared" si="3"/>
        <v>-1.0561230521346259</v>
      </c>
      <c r="M39">
        <f t="shared" si="4"/>
        <v>-6.4972817871426933</v>
      </c>
      <c r="N39" s="13">
        <f t="shared" si="5"/>
        <v>3.8118665893080088E-3</v>
      </c>
      <c r="O39" s="13">
        <v>1</v>
      </c>
      <c r="Q39" s="1">
        <v>0.08</v>
      </c>
      <c r="R39" s="5">
        <v>3.89</v>
      </c>
      <c r="U39" t="s">
        <v>78</v>
      </c>
    </row>
    <row r="40" spans="4:22" x14ac:dyDescent="0.4">
      <c r="D40" s="6">
        <v>-0.57999999999999996</v>
      </c>
      <c r="E40" s="7">
        <f t="shared" si="0"/>
        <v>-0.73272510501458665</v>
      </c>
      <c r="G40">
        <f t="shared" si="1"/>
        <v>2.212152852878273</v>
      </c>
      <c r="H40" s="10">
        <f t="shared" si="6"/>
        <v>-6.7767546787484072</v>
      </c>
      <c r="I40">
        <f t="shared" si="2"/>
        <v>-81.321056144980886</v>
      </c>
      <c r="K40">
        <f t="shared" si="3"/>
        <v>-1.2385938656370863</v>
      </c>
      <c r="M40">
        <f t="shared" si="4"/>
        <v>-6.7262301455762934</v>
      </c>
      <c r="N40" s="13">
        <f t="shared" si="5"/>
        <v>2.5527284522600282E-3</v>
      </c>
      <c r="O40" s="13">
        <v>1</v>
      </c>
      <c r="Q40" s="1">
        <v>7.4999999999999997E-2</v>
      </c>
      <c r="R40" s="5">
        <v>3.7347440000000001</v>
      </c>
      <c r="T40" t="s">
        <v>86</v>
      </c>
      <c r="U40" t="s">
        <v>103</v>
      </c>
    </row>
    <row r="41" spans="4:22" x14ac:dyDescent="0.4">
      <c r="D41" s="6">
        <v>-0.56000000000000005</v>
      </c>
      <c r="E41" s="7">
        <f t="shared" si="0"/>
        <v>-0.75493492373825066</v>
      </c>
      <c r="G41">
        <f t="shared" si="1"/>
        <v>2.224245984560894</v>
      </c>
      <c r="H41" s="10">
        <f t="shared" si="6"/>
        <v>-6.9821666291779581</v>
      </c>
      <c r="I41">
        <f t="shared" si="2"/>
        <v>-83.7859995501355</v>
      </c>
      <c r="K41">
        <f t="shared" si="3"/>
        <v>-1.4080047604660546</v>
      </c>
      <c r="M41">
        <f t="shared" si="4"/>
        <v>-6.9417825681763237</v>
      </c>
      <c r="N41" s="13">
        <f t="shared" si="5"/>
        <v>1.6308723829837272E-3</v>
      </c>
      <c r="O41" s="13">
        <v>1</v>
      </c>
      <c r="Q41" s="1">
        <v>7.0000000000000007E-2</v>
      </c>
      <c r="R41" s="5">
        <v>3.58</v>
      </c>
      <c r="S41" t="s">
        <v>77</v>
      </c>
      <c r="T41" t="s">
        <v>86</v>
      </c>
    </row>
    <row r="42" spans="4:22" x14ac:dyDescent="0.4">
      <c r="D42" s="6">
        <v>-0.54</v>
      </c>
      <c r="E42" s="7">
        <f t="shared" si="0"/>
        <v>-0.77586264798387294</v>
      </c>
      <c r="G42">
        <f t="shared" si="1"/>
        <v>2.2363391162435144</v>
      </c>
      <c r="H42" s="10">
        <f t="shared" si="6"/>
        <v>-7.175720872408446</v>
      </c>
      <c r="I42">
        <f t="shared" si="2"/>
        <v>-86.108650468901345</v>
      </c>
      <c r="K42">
        <f t="shared" si="3"/>
        <v>-1.5651035722673674</v>
      </c>
      <c r="M42">
        <f t="shared" si="4"/>
        <v>-7.1444870883176872</v>
      </c>
      <c r="N42" s="13">
        <f t="shared" si="5"/>
        <v>9.7554926862813952E-4</v>
      </c>
      <c r="O42" s="13">
        <v>1</v>
      </c>
      <c r="Q42" s="1">
        <v>6.5000000000000002E-2</v>
      </c>
      <c r="R42" s="5">
        <v>3.4196749999999998</v>
      </c>
      <c r="U42" t="s">
        <v>102</v>
      </c>
    </row>
    <row r="43" spans="4:22" x14ac:dyDescent="0.4">
      <c r="D43" s="6">
        <v>-0.52</v>
      </c>
      <c r="E43" s="7">
        <f t="shared" si="0"/>
        <v>-0.79555665940214992</v>
      </c>
      <c r="G43">
        <f t="shared" si="1"/>
        <v>2.2484322479261349</v>
      </c>
      <c r="H43" s="10">
        <f t="shared" si="6"/>
        <v>-7.3578648758126626</v>
      </c>
      <c r="I43">
        <f t="shared" si="2"/>
        <v>-88.294378509751951</v>
      </c>
      <c r="K43">
        <f t="shared" si="3"/>
        <v>-1.7105971264671513</v>
      </c>
      <c r="M43">
        <f t="shared" si="4"/>
        <v>-7.3348703751788289</v>
      </c>
      <c r="N43" s="13">
        <f t="shared" si="5"/>
        <v>5.2874705939937755E-4</v>
      </c>
      <c r="O43" s="13">
        <v>1</v>
      </c>
      <c r="Q43" s="1">
        <v>0.06</v>
      </c>
      <c r="R43" s="5">
        <v>3.26</v>
      </c>
      <c r="T43" t="s">
        <v>87</v>
      </c>
    </row>
    <row r="44" spans="4:22" x14ac:dyDescent="0.4">
      <c r="D44" s="6">
        <v>-0.5</v>
      </c>
      <c r="E44" s="7">
        <f t="shared" si="0"/>
        <v>-0.81406372136782268</v>
      </c>
      <c r="G44">
        <f t="shared" si="1"/>
        <v>2.2605253796087554</v>
      </c>
      <c r="H44" s="10">
        <f t="shared" si="6"/>
        <v>-7.5290311398145811</v>
      </c>
      <c r="I44">
        <f t="shared" si="2"/>
        <v>-90.348373677774973</v>
      </c>
      <c r="K44">
        <f t="shared" si="3"/>
        <v>-1.8451534743241891</v>
      </c>
      <c r="M44">
        <f t="shared" si="4"/>
        <v>-7.5134385895628206</v>
      </c>
      <c r="N44" s="13">
        <f t="shared" si="5"/>
        <v>2.431276233536742E-4</v>
      </c>
      <c r="O44" s="13">
        <v>1</v>
      </c>
      <c r="Q44" s="1">
        <v>5.5E-2</v>
      </c>
      <c r="R44" s="5">
        <v>3.1070509999999998</v>
      </c>
      <c r="T44" t="s">
        <v>78</v>
      </c>
    </row>
    <row r="45" spans="4:22" x14ac:dyDescent="0.4">
      <c r="D45" s="6">
        <v>-0.48</v>
      </c>
      <c r="E45" s="7">
        <f t="shared" si="0"/>
        <v>-0.83142902973723687</v>
      </c>
      <c r="G45">
        <f t="shared" si="1"/>
        <v>2.2726185112913759</v>
      </c>
      <c r="H45" s="10">
        <f t="shared" si="6"/>
        <v>-7.6896376673307829</v>
      </c>
      <c r="I45">
        <f t="shared" si="2"/>
        <v>-92.275652007969398</v>
      </c>
      <c r="K45">
        <f t="shared" si="3"/>
        <v>-1.969404006275949</v>
      </c>
      <c r="M45">
        <f t="shared" si="4"/>
        <v>-7.6806782033561607</v>
      </c>
      <c r="N45" s="13">
        <f t="shared" si="5"/>
        <v>8.0271994712553338E-5</v>
      </c>
      <c r="O45" s="13">
        <v>1</v>
      </c>
      <c r="Q45" s="1">
        <v>0.05</v>
      </c>
      <c r="R45" s="5">
        <v>2.95</v>
      </c>
      <c r="S45" t="s">
        <v>79</v>
      </c>
      <c r="U45" t="s">
        <v>98</v>
      </c>
      <c r="V45" t="s">
        <v>91</v>
      </c>
    </row>
    <row r="46" spans="4:22" x14ac:dyDescent="0.4">
      <c r="D46" s="6">
        <v>-0.46</v>
      </c>
      <c r="E46" s="7">
        <f t="shared" si="0"/>
        <v>-0.84769626208728976</v>
      </c>
      <c r="G46">
        <f t="shared" si="1"/>
        <v>2.2847116429739964</v>
      </c>
      <c r="H46" s="10">
        <f t="shared" si="6"/>
        <v>-7.8400884191667162</v>
      </c>
      <c r="I46">
        <f t="shared" si="2"/>
        <v>-94.081061030000598</v>
      </c>
      <c r="K46">
        <f t="shared" si="3"/>
        <v>-2.0839454494063605</v>
      </c>
      <c r="M46">
        <f t="shared" si="4"/>
        <v>-7.8370567842877161</v>
      </c>
      <c r="N46" s="13">
        <f t="shared" si="5"/>
        <v>9.1908100395696159E-6</v>
      </c>
      <c r="O46" s="13">
        <v>1</v>
      </c>
      <c r="Q46" s="1">
        <v>4.4999999999999998E-2</v>
      </c>
      <c r="R46" s="5">
        <v>2.7951359999999998</v>
      </c>
      <c r="T46" t="s">
        <v>88</v>
      </c>
    </row>
    <row r="47" spans="4:22" x14ac:dyDescent="0.4">
      <c r="D47" s="6">
        <v>-0.44</v>
      </c>
      <c r="E47" s="7">
        <f t="shared" si="0"/>
        <v>-0.86290762547945954</v>
      </c>
      <c r="G47">
        <f t="shared" si="1"/>
        <v>2.2968047746566169</v>
      </c>
      <c r="H47" s="10">
        <f t="shared" si="6"/>
        <v>-7.9807737557718772</v>
      </c>
      <c r="I47">
        <f t="shared" si="2"/>
        <v>-95.769285069262523</v>
      </c>
      <c r="K47">
        <f t="shared" si="3"/>
        <v>-2.1893417554751213</v>
      </c>
      <c r="M47">
        <f t="shared" si="4"/>
        <v>-7.9830237475684118</v>
      </c>
      <c r="N47" s="13">
        <f t="shared" si="5"/>
        <v>5.062463084473099E-6</v>
      </c>
      <c r="O47" s="13">
        <v>1</v>
      </c>
      <c r="Q47" s="1">
        <v>0.04</v>
      </c>
      <c r="R47" s="5">
        <v>2.64</v>
      </c>
      <c r="T47" t="s">
        <v>88</v>
      </c>
      <c r="U47" t="s">
        <v>99</v>
      </c>
    </row>
    <row r="48" spans="4:22" x14ac:dyDescent="0.4">
      <c r="D48" s="6">
        <v>-0.41999999999999899</v>
      </c>
      <c r="E48" s="7">
        <f t="shared" si="0"/>
        <v>-0.87710390279138806</v>
      </c>
      <c r="G48">
        <f t="shared" si="1"/>
        <v>2.3088979063392383</v>
      </c>
      <c r="H48" s="10">
        <f t="shared" si="6"/>
        <v>-8.1120708657467109</v>
      </c>
      <c r="I48">
        <f t="shared" si="2"/>
        <v>-97.344850388960538</v>
      </c>
      <c r="K48">
        <f t="shared" si="3"/>
        <v>-2.2861258855827264</v>
      </c>
      <c r="M48">
        <f t="shared" si="4"/>
        <v>-8.1190110759145497</v>
      </c>
      <c r="N48" s="13">
        <f t="shared" si="5"/>
        <v>4.8166517173773844E-5</v>
      </c>
      <c r="O48" s="13">
        <v>1</v>
      </c>
      <c r="Q48" s="1">
        <v>3.5000000000000003E-2</v>
      </c>
      <c r="R48" s="5">
        <v>2.4810439999999998</v>
      </c>
      <c r="U48" t="s">
        <v>94</v>
      </c>
    </row>
    <row r="49" spans="4:21" x14ac:dyDescent="0.4">
      <c r="D49" s="6">
        <v>-0.39999999999999902</v>
      </c>
      <c r="E49" s="7">
        <f t="shared" si="0"/>
        <v>-0.8903244976573107</v>
      </c>
      <c r="G49">
        <f t="shared" si="1"/>
        <v>2.3209910380218588</v>
      </c>
      <c r="H49" s="10">
        <f t="shared" si="6"/>
        <v>-8.2343441814831682</v>
      </c>
      <c r="I49">
        <f t="shared" si="2"/>
        <v>-98.812130177798025</v>
      </c>
      <c r="K49">
        <f t="shared" si="3"/>
        <v>-2.3748014972012204</v>
      </c>
      <c r="M49">
        <f t="shared" si="4"/>
        <v>-8.24543400938399</v>
      </c>
      <c r="N49" s="13">
        <f t="shared" si="5"/>
        <v>1.2298428286984571E-4</v>
      </c>
      <c r="O49" s="13">
        <v>1</v>
      </c>
      <c r="Q49" s="1">
        <v>0.03</v>
      </c>
      <c r="R49" s="5">
        <v>2.3199999999999998</v>
      </c>
      <c r="T49" t="s">
        <v>89</v>
      </c>
    </row>
    <row r="50" spans="4:21" x14ac:dyDescent="0.4">
      <c r="D50" s="6">
        <v>-0.37999999999999901</v>
      </c>
      <c r="E50" s="7">
        <f t="shared" si="0"/>
        <v>-0.90260747805748232</v>
      </c>
      <c r="G50">
        <f t="shared" si="1"/>
        <v>2.3330841697044793</v>
      </c>
      <c r="H50" s="10">
        <f t="shared" si="6"/>
        <v>-8.3479457823102372</v>
      </c>
      <c r="I50">
        <f t="shared" si="2"/>
        <v>-100.17534938772285</v>
      </c>
      <c r="K50">
        <f t="shared" si="3"/>
        <v>-2.4558445389767267</v>
      </c>
      <c r="M50">
        <f t="shared" si="4"/>
        <v>-8.362691706385128</v>
      </c>
      <c r="N50" s="13">
        <f t="shared" si="5"/>
        <v>2.1744227682244518E-4</v>
      </c>
      <c r="O50" s="13">
        <v>1</v>
      </c>
      <c r="Q50" s="1">
        <v>2.5000000000000001E-2</v>
      </c>
      <c r="R50" s="5">
        <v>2.159411</v>
      </c>
      <c r="U50" t="s">
        <v>93</v>
      </c>
    </row>
    <row r="51" spans="4:21" x14ac:dyDescent="0.4">
      <c r="D51" s="6">
        <v>-0.35999999999999899</v>
      </c>
      <c r="E51" s="7">
        <f t="shared" si="0"/>
        <v>-0.91398961859560868</v>
      </c>
      <c r="G51">
        <f t="shared" si="1"/>
        <v>2.3451773013870998</v>
      </c>
      <c r="H51" s="10">
        <f t="shared" si="6"/>
        <v>-8.4532157855052059</v>
      </c>
      <c r="I51">
        <f t="shared" si="2"/>
        <v>-101.43858942606246</v>
      </c>
      <c r="K51">
        <f t="shared" si="3"/>
        <v>-2.5297047584043657</v>
      </c>
      <c r="M51">
        <f t="shared" si="4"/>
        <v>-8.471167877151963</v>
      </c>
      <c r="N51" s="13">
        <f t="shared" si="5"/>
        <v>3.2227759449356391E-4</v>
      </c>
      <c r="O51" s="13">
        <v>1</v>
      </c>
      <c r="Q51" s="1">
        <v>0.02</v>
      </c>
      <c r="R51" s="5">
        <v>1.99</v>
      </c>
      <c r="T51" t="s">
        <v>83</v>
      </c>
    </row>
    <row r="52" spans="4:21" x14ac:dyDescent="0.4">
      <c r="D52" s="6">
        <v>-0.33999999999999903</v>
      </c>
      <c r="E52" s="7">
        <f t="shared" si="0"/>
        <v>-0.92450644150223016</v>
      </c>
      <c r="G52">
        <f t="shared" si="1"/>
        <v>2.3572704330697207</v>
      </c>
      <c r="H52" s="10">
        <f t="shared" si="6"/>
        <v>-8.5504827255216753</v>
      </c>
      <c r="I52">
        <f t="shared" si="2"/>
        <v>-102.6057927062601</v>
      </c>
      <c r="K52">
        <f t="shared" si="3"/>
        <v>-2.5968071271889928</v>
      </c>
      <c r="M52">
        <f t="shared" si="4"/>
        <v>-8.5712313909163562</v>
      </c>
      <c r="N52" s="13">
        <f t="shared" si="5"/>
        <v>4.3050711566042867E-4</v>
      </c>
      <c r="O52" s="13">
        <v>1</v>
      </c>
      <c r="Q52" s="1">
        <v>1.4999999999999999E-2</v>
      </c>
      <c r="R52" s="5">
        <v>1.818065</v>
      </c>
      <c r="T52" t="s">
        <v>77</v>
      </c>
    </row>
    <row r="53" spans="4:21" x14ac:dyDescent="0.4">
      <c r="D53" s="6">
        <v>-0.31999999999999901</v>
      </c>
      <c r="E53" s="7">
        <f t="shared" si="0"/>
        <v>-0.93419225640092296</v>
      </c>
      <c r="G53">
        <f t="shared" si="1"/>
        <v>2.3693635647523412</v>
      </c>
      <c r="H53" s="10">
        <f t="shared" si="6"/>
        <v>-8.6400639217752158</v>
      </c>
      <c r="I53">
        <f t="shared" si="2"/>
        <v>-103.68076706130259</v>
      </c>
      <c r="K53">
        <f t="shared" si="3"/>
        <v>-2.6575531888341541</v>
      </c>
      <c r="M53">
        <f t="shared" si="4"/>
        <v>-8.663236857949105</v>
      </c>
      <c r="N53" s="13">
        <f t="shared" si="5"/>
        <v>5.3698497091914587E-4</v>
      </c>
      <c r="O53" s="13">
        <v>1</v>
      </c>
      <c r="Q53" s="1">
        <v>0.01</v>
      </c>
      <c r="R53" s="5">
        <v>1.63</v>
      </c>
      <c r="T53" t="s">
        <v>84</v>
      </c>
      <c r="U53" t="s">
        <v>95</v>
      </c>
    </row>
    <row r="54" spans="4:21" x14ac:dyDescent="0.4">
      <c r="D54" s="6">
        <v>-0.29999999999999899</v>
      </c>
      <c r="E54" s="7">
        <f t="shared" si="0"/>
        <v>-0.94308019887316585</v>
      </c>
      <c r="G54">
        <f t="shared" si="1"/>
        <v>2.3814566964349617</v>
      </c>
      <c r="H54" s="10">
        <f t="shared" si="6"/>
        <v>-8.7222658353182485</v>
      </c>
      <c r="I54">
        <f t="shared" si="2"/>
        <v>-104.66719002381899</v>
      </c>
      <c r="K54">
        <f t="shared" si="3"/>
        <v>-2.7123223327466959</v>
      </c>
      <c r="M54">
        <f t="shared" si="4"/>
        <v>-8.747525187585131</v>
      </c>
      <c r="N54" s="13">
        <f t="shared" si="5"/>
        <v>6.380348769424607E-4</v>
      </c>
      <c r="O54" s="13">
        <v>1</v>
      </c>
      <c r="Q54" s="1">
        <v>5.0000000000000001E-3</v>
      </c>
      <c r="R54" s="5">
        <v>1.41</v>
      </c>
      <c r="T54" t="s">
        <v>82</v>
      </c>
    </row>
    <row r="55" spans="4:21" x14ac:dyDescent="0.4">
      <c r="D55" s="6">
        <v>-0.27999999999999903</v>
      </c>
      <c r="E55" s="7">
        <f t="shared" si="0"/>
        <v>-0.95120226785670692</v>
      </c>
      <c r="G55">
        <f t="shared" si="1"/>
        <v>2.3935498281175822</v>
      </c>
      <c r="H55" s="10">
        <f t="shared" si="6"/>
        <v>-8.7973844147263254</v>
      </c>
      <c r="I55">
        <f t="shared" si="2"/>
        <v>-105.56861297671591</v>
      </c>
      <c r="K55">
        <f t="shared" si="3"/>
        <v>-2.7614729989038374</v>
      </c>
      <c r="M55">
        <f t="shared" si="4"/>
        <v>-8.8244241232947385</v>
      </c>
      <c r="N55" s="13">
        <f t="shared" si="5"/>
        <v>7.3114583946471226E-4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-0.95858936191130217</v>
      </c>
      <c r="G56">
        <f t="shared" si="1"/>
        <v>2.4056429598002027</v>
      </c>
      <c r="H56" s="10">
        <f t="shared" si="6"/>
        <v>-8.8657054315090598</v>
      </c>
      <c r="I56">
        <f t="shared" si="2"/>
        <v>-106.38846517810872</v>
      </c>
      <c r="K56">
        <f t="shared" si="3"/>
        <v>-2.8053438169030853</v>
      </c>
      <c r="M56">
        <f t="shared" si="4"/>
        <v>-8.8942487558121766</v>
      </c>
      <c r="N56" s="13">
        <f t="shared" si="5"/>
        <v>8.1472136227289757E-4</v>
      </c>
      <c r="O56" s="13">
        <v>1</v>
      </c>
      <c r="Q56" t="s">
        <v>76</v>
      </c>
    </row>
    <row r="57" spans="4:21" x14ac:dyDescent="0.4">
      <c r="D57" s="6">
        <v>-0.23999999999999899</v>
      </c>
      <c r="E57" s="7">
        <f t="shared" si="0"/>
        <v>-0.9652713143847319</v>
      </c>
      <c r="G57">
        <f t="shared" si="1"/>
        <v>2.4177360914828232</v>
      </c>
      <c r="H57" s="10">
        <f t="shared" si="6"/>
        <v>-8.9275048053500683</v>
      </c>
      <c r="I57">
        <f t="shared" si="2"/>
        <v>-107.13005766420082</v>
      </c>
      <c r="K57">
        <f t="shared" si="3"/>
        <v>-2.8442546830016604</v>
      </c>
      <c r="M57">
        <f t="shared" si="4"/>
        <v>-8.9573020152848137</v>
      </c>
      <c r="N57" s="13">
        <f t="shared" si="5"/>
        <v>8.8787371989529232E-4</v>
      </c>
      <c r="O57" s="13">
        <v>1</v>
      </c>
    </row>
    <row r="58" spans="4:21" x14ac:dyDescent="0.4">
      <c r="D58" s="6">
        <v>-0.219999999999999</v>
      </c>
      <c r="E58" s="7">
        <f t="shared" si="0"/>
        <v>-0.97127692751109473</v>
      </c>
      <c r="G58">
        <f t="shared" si="1"/>
        <v>2.4298292231654441</v>
      </c>
      <c r="H58" s="10">
        <f t="shared" si="6"/>
        <v>-8.9830489194718606</v>
      </c>
      <c r="I58">
        <f t="shared" si="2"/>
        <v>-107.79658703366232</v>
      </c>
      <c r="K58">
        <f t="shared" si="3"/>
        <v>-2.8785077785508157</v>
      </c>
      <c r="M58">
        <f t="shared" si="4"/>
        <v>-9.0138751433605968</v>
      </c>
      <c r="N58" s="13">
        <f t="shared" si="5"/>
        <v>9.5025607923849263E-4</v>
      </c>
      <c r="O58" s="13">
        <v>1</v>
      </c>
    </row>
    <row r="59" spans="4:21" x14ac:dyDescent="0.4">
      <c r="D59" s="6">
        <v>-0.19999999999999901</v>
      </c>
      <c r="E59" s="7">
        <f t="shared" si="0"/>
        <v>-0.97663400547246637</v>
      </c>
      <c r="G59">
        <f t="shared" si="1"/>
        <v>2.4419223548480646</v>
      </c>
      <c r="H59" s="10">
        <f t="shared" si="6"/>
        <v>-9.0325949264131999</v>
      </c>
      <c r="I59">
        <f t="shared" si="2"/>
        <v>-108.3911391169584</v>
      </c>
      <c r="K59">
        <f t="shared" si="3"/>
        <v>-2.9083885330405215</v>
      </c>
      <c r="M59">
        <f t="shared" si="4"/>
        <v>-9.0642481460880848</v>
      </c>
      <c r="N59" s="13">
        <f t="shared" si="5"/>
        <v>1.0019263157865193E-3</v>
      </c>
      <c r="O59" s="13">
        <v>1</v>
      </c>
    </row>
    <row r="60" spans="4:21" x14ac:dyDescent="0.4">
      <c r="D60" s="6">
        <v>-0.17999999999999899</v>
      </c>
      <c r="E60" s="7">
        <f t="shared" si="0"/>
        <v>-0.9813693864541474</v>
      </c>
      <c r="G60">
        <f t="shared" si="1"/>
        <v>2.4540154865306851</v>
      </c>
      <c r="H60" s="10">
        <f t="shared" si="6"/>
        <v>-9.0763910444984734</v>
      </c>
      <c r="I60">
        <f t="shared" si="2"/>
        <v>-108.91669253398169</v>
      </c>
      <c r="K60">
        <f t="shared" si="3"/>
        <v>-2.9341665347910353</v>
      </c>
      <c r="M60">
        <f t="shared" si="4"/>
        <v>-9.1086902284624429</v>
      </c>
      <c r="N60" s="13">
        <f t="shared" si="5"/>
        <v>1.0432372847383425E-3</v>
      </c>
      <c r="O60" s="13">
        <v>1</v>
      </c>
    </row>
    <row r="61" spans="4:21" x14ac:dyDescent="0.4">
      <c r="D61" s="6">
        <v>-0.159999999999999</v>
      </c>
      <c r="E61" s="7">
        <f t="shared" si="0"/>
        <v>-0.98550897372286406</v>
      </c>
      <c r="G61">
        <f t="shared" si="1"/>
        <v>2.4661086182133056</v>
      </c>
      <c r="H61" s="10">
        <f t="shared" si="6"/>
        <v>-9.114676845270651</v>
      </c>
      <c r="I61">
        <f t="shared" si="2"/>
        <v>-109.37612214324781</v>
      </c>
      <c r="K61">
        <f t="shared" si="3"/>
        <v>-2.9560963921589689</v>
      </c>
      <c r="M61">
        <f t="shared" si="4"/>
        <v>-9.1474602114116745</v>
      </c>
      <c r="N61" s="13">
        <f t="shared" si="5"/>
        <v>1.0747490955364065E-3</v>
      </c>
      <c r="O61" s="13">
        <v>1</v>
      </c>
    </row>
    <row r="62" spans="4:21" x14ac:dyDescent="0.4">
      <c r="D62" s="6">
        <v>-0.13999999999999899</v>
      </c>
      <c r="E62" s="7">
        <f t="shared" si="0"/>
        <v>-0.98907776575647122</v>
      </c>
      <c r="G62">
        <f t="shared" si="1"/>
        <v>2.4782017498959261</v>
      </c>
      <c r="H62" s="10">
        <f t="shared" si="6"/>
        <v>-9.1476835321518735</v>
      </c>
      <c r="I62">
        <f t="shared" si="2"/>
        <v>-109.77220238582248</v>
      </c>
      <c r="K62">
        <f t="shared" si="3"/>
        <v>-2.9744185479663123</v>
      </c>
      <c r="M62">
        <f t="shared" si="4"/>
        <v>-9.1808069319803387</v>
      </c>
      <c r="N62" s="13">
        <f t="shared" si="5"/>
        <v>1.0971596161963709E-3</v>
      </c>
      <c r="O62" s="13">
        <v>1</v>
      </c>
    </row>
    <row r="63" spans="4:21" x14ac:dyDescent="0.4">
      <c r="D63" s="6">
        <v>-0.119999999999999</v>
      </c>
      <c r="E63" s="7">
        <f t="shared" si="0"/>
        <v>-0.99209988545289141</v>
      </c>
      <c r="G63">
        <f t="shared" si="1"/>
        <v>2.4902948815785466</v>
      </c>
      <c r="H63" s="10">
        <f t="shared" si="6"/>
        <v>-9.1756342105881554</v>
      </c>
      <c r="I63">
        <f t="shared" si="2"/>
        <v>-110.10761052705786</v>
      </c>
      <c r="K63">
        <f t="shared" si="3"/>
        <v>-2.9893600497105779</v>
      </c>
      <c r="M63">
        <f t="shared" si="4"/>
        <v>-9.208969627432813</v>
      </c>
      <c r="N63" s="13">
        <f t="shared" si="5"/>
        <v>1.1112500162070798E-3</v>
      </c>
      <c r="O63" s="13">
        <v>1</v>
      </c>
    </row>
    <row r="64" spans="4:21" x14ac:dyDescent="0.4">
      <c r="D64" s="6">
        <v>-9.9999999999999006E-2</v>
      </c>
      <c r="E64" s="7">
        <f t="shared" si="0"/>
        <v>-0.99459860844524628</v>
      </c>
      <c r="G64">
        <f t="shared" si="1"/>
        <v>2.5023880132611671</v>
      </c>
      <c r="H64" s="10">
        <f t="shared" si="6"/>
        <v>-9.1987441499275473</v>
      </c>
      <c r="I64">
        <f t="shared" si="2"/>
        <v>-110.38492979913056</v>
      </c>
      <c r="K64">
        <f t="shared" si="3"/>
        <v>-3.0011352779726073</v>
      </c>
      <c r="M64">
        <f t="shared" si="4"/>
        <v>-9.2321783039648153</v>
      </c>
      <c r="N64" s="13">
        <f t="shared" si="5"/>
        <v>1.1178426561877651E-3</v>
      </c>
      <c r="O64" s="13">
        <v>1</v>
      </c>
    </row>
    <row r="65" spans="3:16" x14ac:dyDescent="0.4">
      <c r="D65" s="6">
        <v>-7.9999999999999002E-2</v>
      </c>
      <c r="E65" s="7">
        <f t="shared" si="0"/>
        <v>-0.99659639054937799</v>
      </c>
      <c r="G65">
        <f t="shared" si="1"/>
        <v>2.514481144943788</v>
      </c>
      <c r="H65" s="10">
        <f t="shared" si="6"/>
        <v>-9.2172210372740313</v>
      </c>
      <c r="I65">
        <f t="shared" si="2"/>
        <v>-110.60665244728838</v>
      </c>
      <c r="K65">
        <f t="shared" si="3"/>
        <v>-3.0099466353048063</v>
      </c>
      <c r="M65">
        <f t="shared" si="4"/>
        <v>-9.2506540906800439</v>
      </c>
      <c r="N65" s="13">
        <f t="shared" si="5"/>
        <v>1.1177690600492872E-3</v>
      </c>
      <c r="O65" s="13">
        <v>1</v>
      </c>
    </row>
    <row r="66" spans="3:16" x14ac:dyDescent="0.4">
      <c r="D66" s="6">
        <v>-5.9999999999999103E-2</v>
      </c>
      <c r="E66" s="7">
        <f t="shared" si="0"/>
        <v>-0.99811489436921474</v>
      </c>
      <c r="G66">
        <f t="shared" si="1"/>
        <v>2.5265742766264085</v>
      </c>
      <c r="H66" s="10">
        <f t="shared" si="6"/>
        <v>-9.2312652235525547</v>
      </c>
      <c r="I66">
        <f t="shared" si="2"/>
        <v>-110.77518268263066</v>
      </c>
      <c r="K66">
        <f t="shared" si="3"/>
        <v>-3.0159851977564713</v>
      </c>
      <c r="M66">
        <f t="shared" si="4"/>
        <v>-9.2646095794586447</v>
      </c>
      <c r="N66" s="13">
        <f t="shared" si="5"/>
        <v>1.1118460707919974E-3</v>
      </c>
      <c r="O66" s="13">
        <v>1</v>
      </c>
    </row>
    <row r="67" spans="3:16" x14ac:dyDescent="0.4">
      <c r="D67" s="6">
        <v>-3.9999999999999002E-2</v>
      </c>
      <c r="E67" s="7">
        <f t="shared" si="0"/>
        <v>-0.99917501508471374</v>
      </c>
      <c r="G67">
        <f t="shared" si="1"/>
        <v>2.538667408309029</v>
      </c>
      <c r="H67" s="10">
        <f t="shared" si="6"/>
        <v>-9.2410699620139916</v>
      </c>
      <c r="I67">
        <f t="shared" si="2"/>
        <v>-110.8928395441679</v>
      </c>
      <c r="K67">
        <f t="shared" si="3"/>
        <v>-3.0194313310737897</v>
      </c>
      <c r="M67">
        <f t="shared" si="4"/>
        <v>-9.2742491513156047</v>
      </c>
      <c r="N67" s="13">
        <f t="shared" si="5"/>
        <v>1.1008586027122787E-3</v>
      </c>
      <c r="O67" s="13">
        <v>1</v>
      </c>
    </row>
    <row r="68" spans="3:16" x14ac:dyDescent="0.4">
      <c r="D68" s="6">
        <v>-1.9999999999999001E-2</v>
      </c>
      <c r="E68" s="7">
        <f t="shared" si="0"/>
        <v>-0.99979690544642186</v>
      </c>
      <c r="G68">
        <f t="shared" si="1"/>
        <v>2.5507605399916495</v>
      </c>
      <c r="H68" s="10">
        <f t="shared" si="6"/>
        <v>-9.2468216394023219</v>
      </c>
      <c r="I68">
        <f t="shared" si="2"/>
        <v>-110.96185967282787</v>
      </c>
      <c r="K68">
        <f t="shared" si="3"/>
        <v>-3.0204552734997163</v>
      </c>
      <c r="M68">
        <f t="shared" si="4"/>
        <v>-9.279769289819761</v>
      </c>
      <c r="N68" s="13">
        <f t="shared" si="5"/>
        <v>10.855476680297736</v>
      </c>
      <c r="O68" s="13">
        <v>10000</v>
      </c>
    </row>
    <row r="69" spans="3:16" x14ac:dyDescent="0.4">
      <c r="C69" s="57" t="s">
        <v>50</v>
      </c>
      <c r="D69" s="58">
        <v>0</v>
      </c>
      <c r="E69" s="59">
        <f t="shared" si="0"/>
        <v>-1</v>
      </c>
      <c r="F69" s="60"/>
      <c r="G69" s="60">
        <f t="shared" si="1"/>
        <v>2.5628536716742696</v>
      </c>
      <c r="H69" s="61">
        <f t="shared" si="6"/>
        <v>-9.2486999999999995</v>
      </c>
      <c r="I69" s="60">
        <f t="shared" si="2"/>
        <v>-110.98439999999999</v>
      </c>
      <c r="J69" s="60"/>
      <c r="K69">
        <f t="shared" si="3"/>
        <v>-3.0192176869929126</v>
      </c>
      <c r="M69">
        <f t="shared" si="4"/>
        <v>-9.2813588821182869</v>
      </c>
      <c r="N69" s="62">
        <f t="shared" si="5"/>
        <v>10.66602581216191</v>
      </c>
      <c r="O69" s="62">
        <v>10000</v>
      </c>
      <c r="P69" s="63" t="s">
        <v>51</v>
      </c>
    </row>
    <row r="70" spans="3:16" x14ac:dyDescent="0.4">
      <c r="D70" s="6">
        <v>0.02</v>
      </c>
      <c r="E70" s="7">
        <f t="shared" si="0"/>
        <v>-0.99980303856341479</v>
      </c>
      <c r="G70">
        <f t="shared" si="1"/>
        <v>2.5749468033568901</v>
      </c>
      <c r="H70" s="10">
        <f t="shared" si="6"/>
        <v>-9.2468783627614535</v>
      </c>
      <c r="I70">
        <f t="shared" si="2"/>
        <v>-110.96254035313744</v>
      </c>
      <c r="K70">
        <f t="shared" si="3"/>
        <v>-3.0158701785847772</v>
      </c>
      <c r="M70">
        <f t="shared" si="4"/>
        <v>-9.2791995080868563</v>
      </c>
      <c r="N70" s="13">
        <f t="shared" si="5"/>
        <v>10.446564351458116</v>
      </c>
      <c r="O70" s="13">
        <v>10000</v>
      </c>
    </row>
    <row r="71" spans="3:16" x14ac:dyDescent="0.4">
      <c r="D71" s="6">
        <v>0.04</v>
      </c>
      <c r="E71" s="7">
        <f t="shared" si="0"/>
        <v>-0.99922408897883364</v>
      </c>
      <c r="G71">
        <f t="shared" si="1"/>
        <v>2.5870399350395106</v>
      </c>
      <c r="H71" s="10">
        <f t="shared" si="6"/>
        <v>-9.2415238317385384</v>
      </c>
      <c r="I71">
        <f t="shared" si="2"/>
        <v>-110.89828598086245</v>
      </c>
      <c r="K71">
        <f t="shared" si="3"/>
        <v>-3.0105557934991127</v>
      </c>
      <c r="M71">
        <f t="shared" si="4"/>
        <v>-9.2734657181021056</v>
      </c>
      <c r="N71" s="13">
        <f t="shared" si="5"/>
        <v>1.0202841044630406E-3</v>
      </c>
      <c r="O71" s="13">
        <v>1</v>
      </c>
    </row>
    <row r="72" spans="3:16" x14ac:dyDescent="0.4">
      <c r="D72" s="6">
        <v>6.0000000000000102E-2</v>
      </c>
      <c r="E72" s="7">
        <f t="shared" si="0"/>
        <v>-0.998280569160654</v>
      </c>
      <c r="G72">
        <f t="shared" si="1"/>
        <v>2.5991330667221311</v>
      </c>
      <c r="H72" s="10">
        <f t="shared" si="6"/>
        <v>-9.2327974999961402</v>
      </c>
      <c r="I72">
        <f t="shared" si="2"/>
        <v>-110.79356999995369</v>
      </c>
      <c r="K72">
        <f t="shared" si="3"/>
        <v>-3.0034094815697183</v>
      </c>
      <c r="M72">
        <f t="shared" si="4"/>
        <v>-9.2643252999108796</v>
      </c>
      <c r="N72" s="13">
        <f t="shared" si="5"/>
        <v>9.9400216746384283E-4</v>
      </c>
      <c r="O72" s="13">
        <v>1</v>
      </c>
    </row>
    <row r="73" spans="3:16" x14ac:dyDescent="0.4">
      <c r="D73" s="6">
        <v>8.0000000000000099E-2</v>
      </c>
      <c r="E73" s="7">
        <f t="shared" si="0"/>
        <v>-0.99698926846047453</v>
      </c>
      <c r="G73">
        <f t="shared" si="1"/>
        <v>2.611226198404752</v>
      </c>
      <c r="H73" s="10">
        <f t="shared" si="6"/>
        <v>-9.2208546472103912</v>
      </c>
      <c r="I73">
        <f t="shared" si="2"/>
        <v>-110.65025576652469</v>
      </c>
      <c r="K73">
        <f t="shared" si="3"/>
        <v>-2.9945585384069542</v>
      </c>
      <c r="M73">
        <f t="shared" si="4"/>
        <v>-9.2519395350493436</v>
      </c>
      <c r="N73" s="13">
        <f t="shared" si="5"/>
        <v>9.6627025196025504E-4</v>
      </c>
      <c r="O73" s="13">
        <v>1</v>
      </c>
    </row>
    <row r="74" spans="3:16" x14ac:dyDescent="0.4">
      <c r="D74" s="6">
        <v>0.1</v>
      </c>
      <c r="E74" s="7">
        <f t="shared" si="0"/>
        <v>-0.99536636836923009</v>
      </c>
      <c r="G74">
        <f t="shared" si="1"/>
        <v>2.6233193300873725</v>
      </c>
      <c r="H74" s="10">
        <f t="shared" si="6"/>
        <v>-9.2058449311364967</v>
      </c>
      <c r="I74">
        <f t="shared" si="2"/>
        <v>-110.47013917363796</v>
      </c>
      <c r="K74">
        <f t="shared" si="3"/>
        <v>-2.9841230226847641</v>
      </c>
      <c r="M74">
        <f t="shared" si="4"/>
        <v>-9.2364634452448815</v>
      </c>
      <c r="N74" s="13">
        <f t="shared" si="5"/>
        <v>9.3749340620535827E-4</v>
      </c>
      <c r="O74" s="13">
        <v>1</v>
      </c>
    </row>
    <row r="75" spans="3:16" x14ac:dyDescent="0.4">
      <c r="D75" s="6">
        <v>0.12</v>
      </c>
      <c r="E75" s="7">
        <f t="shared" si="0"/>
        <v>-0.99342746257613457</v>
      </c>
      <c r="G75">
        <f t="shared" si="1"/>
        <v>2.635412461769993</v>
      </c>
      <c r="H75" s="10">
        <f t="shared" si="6"/>
        <v>-9.1879125731278961</v>
      </c>
      <c r="I75">
        <f t="shared" si="2"/>
        <v>-110.25495087753475</v>
      </c>
      <c r="K75">
        <f t="shared" si="3"/>
        <v>-2.9722161508444942</v>
      </c>
      <c r="M75">
        <f t="shared" si="4"/>
        <v>-9.2180460292145252</v>
      </c>
      <c r="N75" s="13">
        <f t="shared" si="5"/>
        <v>9.0802517572480409E-4</v>
      </c>
      <c r="O75" s="13">
        <v>1</v>
      </c>
    </row>
    <row r="76" spans="3:16" x14ac:dyDescent="0.4">
      <c r="D76" s="6">
        <v>0.14000000000000001</v>
      </c>
      <c r="E76" s="7">
        <f t="shared" si="0"/>
        <v>-0.9911875764035164</v>
      </c>
      <c r="G76">
        <f t="shared" si="1"/>
        <v>2.6475055934526135</v>
      </c>
      <c r="H76" s="10">
        <f t="shared" si="6"/>
        <v>-9.1671965378832034</v>
      </c>
      <c r="I76">
        <f t="shared" si="2"/>
        <v>-110.00635845459844</v>
      </c>
      <c r="K76">
        <f t="shared" si="3"/>
        <v>-2.9589446704408982</v>
      </c>
      <c r="M76">
        <f t="shared" si="4"/>
        <v>-9.1968304902552411</v>
      </c>
      <c r="N76" s="13">
        <f t="shared" si="5"/>
        <v>8.7817113318819872E-4</v>
      </c>
      <c r="O76" s="13">
        <v>1</v>
      </c>
    </row>
    <row r="77" spans="3:16" x14ac:dyDescent="0.4">
      <c r="D77" s="6">
        <v>0.16</v>
      </c>
      <c r="E77" s="7">
        <f t="shared" si="0"/>
        <v>-0.98866118563608363</v>
      </c>
      <c r="G77">
        <f t="shared" si="1"/>
        <v>2.659598725135234</v>
      </c>
      <c r="H77" s="10">
        <f t="shared" si="6"/>
        <v>-9.1438307075924463</v>
      </c>
      <c r="I77">
        <f t="shared" si="2"/>
        <v>-109.72596849110936</v>
      </c>
      <c r="K77">
        <f t="shared" si="3"/>
        <v>-2.9444092132886963</v>
      </c>
      <c r="M77">
        <f t="shared" si="4"/>
        <v>-9.1729544550039535</v>
      </c>
      <c r="N77" s="13">
        <f t="shared" si="5"/>
        <v>8.4819266328926878E-4</v>
      </c>
      <c r="O77" s="13">
        <v>1</v>
      </c>
    </row>
    <row r="78" spans="3:16" x14ac:dyDescent="0.4">
      <c r="D78" s="6">
        <v>0.18</v>
      </c>
      <c r="E78" s="7">
        <f t="shared" si="0"/>
        <v>-0.98586223476263268</v>
      </c>
      <c r="G78">
        <f t="shared" si="1"/>
        <v>2.6716918568178545</v>
      </c>
      <c r="H78" s="10">
        <f t="shared" si="6"/>
        <v>-9.1179440506491609</v>
      </c>
      <c r="I78">
        <f t="shared" si="2"/>
        <v>-109.41532860778993</v>
      </c>
      <c r="K78">
        <f t="shared" si="3"/>
        <v>-2.9287046295047281</v>
      </c>
      <c r="M78">
        <f t="shared" si="4"/>
        <v>-9.146550183728694</v>
      </c>
      <c r="N78" s="13">
        <f t="shared" si="5"/>
        <v>8.1831084976395673E-4</v>
      </c>
      <c r="O78" s="13">
        <v>1</v>
      </c>
    </row>
    <row r="79" spans="3:16" x14ac:dyDescent="0.4">
      <c r="D79" s="6">
        <v>0.2</v>
      </c>
      <c r="E79" s="7">
        <f t="shared" si="0"/>
        <v>-0.98280415464768922</v>
      </c>
      <c r="G79">
        <f t="shared" si="1"/>
        <v>2.6837849885004754</v>
      </c>
      <c r="H79" s="10">
        <f t="shared" si="6"/>
        <v>-9.0896607850900839</v>
      </c>
      <c r="I79">
        <f t="shared" si="2"/>
        <v>-109.07592942108101</v>
      </c>
      <c r="K79">
        <f t="shared" si="3"/>
        <v>-2.9119203034809678</v>
      </c>
      <c r="M79">
        <f t="shared" si="4"/>
        <v>-9.1177447724962697</v>
      </c>
      <c r="N79" s="13">
        <f t="shared" si="5"/>
        <v>7.8871034863080172E-4</v>
      </c>
      <c r="O79" s="13">
        <v>1</v>
      </c>
    </row>
    <row r="80" spans="3:16" x14ac:dyDescent="0.4">
      <c r="D80" s="6">
        <v>0.22</v>
      </c>
      <c r="E80" s="7">
        <f t="shared" si="0"/>
        <v>-0.97949987965008201</v>
      </c>
      <c r="G80">
        <f t="shared" si="1"/>
        <v>2.6958781201830959</v>
      </c>
      <c r="H80" s="10">
        <f t="shared" si="6"/>
        <v>-9.0591005369197131</v>
      </c>
      <c r="I80">
        <f t="shared" si="2"/>
        <v>-108.70920644303655</v>
      </c>
      <c r="K80">
        <f t="shared" si="3"/>
        <v>-2.8941404527671488</v>
      </c>
      <c r="M80">
        <f t="shared" si="4"/>
        <v>-9.0866603475468484</v>
      </c>
      <c r="N80" s="13">
        <f t="shared" si="5"/>
        <v>7.5954316180356014E-4</v>
      </c>
      <c r="O80" s="13">
        <v>1</v>
      </c>
    </row>
    <row r="81" spans="4:15" x14ac:dyDescent="0.4">
      <c r="D81" s="6">
        <v>0.24</v>
      </c>
      <c r="E81" s="7">
        <f t="shared" si="0"/>
        <v>-0.9759618642049509</v>
      </c>
      <c r="G81">
        <f t="shared" si="1"/>
        <v>2.7079712518657164</v>
      </c>
      <c r="H81" s="10">
        <f t="shared" si="6"/>
        <v>-9.0263784934723308</v>
      </c>
      <c r="I81">
        <f t="shared" si="2"/>
        <v>-108.31654192166798</v>
      </c>
      <c r="K81">
        <f t="shared" si="3"/>
        <v>-2.8754444107883783</v>
      </c>
      <c r="M81">
        <f t="shared" si="4"/>
        <v>-9.0534142521914802</v>
      </c>
      <c r="N81" s="13">
        <f t="shared" si="5"/>
        <v>7.3093224952006433E-4</v>
      </c>
      <c r="O81" s="13">
        <v>1</v>
      </c>
    </row>
    <row r="82" spans="4:15" x14ac:dyDescent="0.4">
      <c r="D82" s="6">
        <v>0.26</v>
      </c>
      <c r="E82" s="7">
        <f t="shared" si="0"/>
        <v>-0.97220209888522657</v>
      </c>
      <c r="G82">
        <f t="shared" si="1"/>
        <v>2.7200643835483369</v>
      </c>
      <c r="H82" s="10">
        <f t="shared" si="6"/>
        <v>-8.9916055519597933</v>
      </c>
      <c r="I82">
        <f t="shared" si="2"/>
        <v>-107.89926662351752</v>
      </c>
      <c r="K82">
        <f t="shared" si="3"/>
        <v>-2.855906894272688</v>
      </c>
      <c r="M82">
        <f t="shared" si="4"/>
        <v>-9.0181192265348766</v>
      </c>
      <c r="N82" s="13">
        <f t="shared" si="5"/>
        <v>7.0297493947342167E-4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-0.968232125958152</v>
      </c>
      <c r="G83">
        <f t="shared" si="1"/>
        <v>2.7321575152309574</v>
      </c>
      <c r="H83" s="10">
        <f t="shared" si="6"/>
        <v>-8.9548884633491586</v>
      </c>
      <c r="I83">
        <f t="shared" si="2"/>
        <v>-107.45866156018991</v>
      </c>
      <c r="K83">
        <f t="shared" si="3"/>
        <v>-2.8355982562158233</v>
      </c>
      <c r="M83">
        <f t="shared" si="4"/>
        <v>-8.980883580312641</v>
      </c>
      <c r="N83" s="13">
        <f t="shared" si="5"/>
        <v>6.7574610594513284E-4</v>
      </c>
      <c r="O83" s="13">
        <v>1</v>
      </c>
    </row>
    <row r="84" spans="4:15" x14ac:dyDescent="0.4">
      <c r="D84" s="6">
        <v>0.3</v>
      </c>
      <c r="E84" s="7">
        <f t="shared" si="7"/>
        <v>-0.96406305445197416</v>
      </c>
      <c r="G84">
        <f t="shared" ref="G84:G147" si="8">$E$11*(D84/$E$12+1)</f>
        <v>2.7442506469135779</v>
      </c>
      <c r="H84" s="10">
        <f t="shared" si="6"/>
        <v>-8.9163299717099722</v>
      </c>
      <c r="I84">
        <f t="shared" ref="I84:I147" si="9">H84*$E$6</f>
        <v>-106.99595966051967</v>
      </c>
      <c r="K84">
        <f t="shared" ref="K84:K147" si="10">$L$9*$L$6*EXP(-$L$4*(G84/$L$10-1))+6*$L$6*EXP(-$L$4*(SQRT(2)*G84/$L$10-1))+24*$L$6*EXP(-$L$4*(SQRT(3)*G84/$L$10-1))+12*$L$6*EXP(-$L$4*(SQRT(4)*G84/$L$10-1))+24*$L$6*EXP(-$L$4*(SQRT(5)*G84/$L$10-1))-SQRT($L$9*$L$7^2*EXP(-2*$L$5*(G84/$L$10-1))+6*$L$7^2*EXP(-2*$L$5*(SQRT(2)*G84/$L$10-1))+24*$L$7^2*EXP(-2*$L$5*(SQRT(3)*G84/$L$10-1))+12*$L$7^2*EXP(-2*$L$5*(SQRT(4)*G84/$L$10-1))+24*$L$7^2*EXP(-2*$L$5*(SQRT(5)*G84/$L$10-1)))</f>
        <v>-2.8145847251655431</v>
      </c>
      <c r="M84">
        <f t="shared" ref="M84:M147" si="11">$L$9*$O$6*EXP(-$O$4*(G84/$L$10-1))+6*$O$6*EXP(-$O$4*(SQRT(2)*G84/$L$10-1))+24*$O$6*EXP(-$O$4*(SQRT(3)*G84/$L$10-1))+12*$O$6*EXP(-$O$4*(SQRT(4)*G84/$L$10-1))+24*$O$6*EXP(-$O$4*(SQRT(5)*G84/$L$10-1))-SQRT($L$9*$O$7^2*EXP(-2*$O$5*(G84/$L$10-1))+6*$O$7^2*EXP(-2*$O$5*(SQRT(2)*G84/$L$10-1))+24*$O$7^2*EXP(-2*$O$5*(SQRT(3)*G84/$L$10-1))+12*$O$7^2*EXP(-2*$O$5*(SQRT(4)*G84/$L$10-1))+24*$O$7^2*EXP(-2*$O$5*(SQRT(5)*G84/$L$10-1)))</f>
        <v>-8.941811359119793</v>
      </c>
      <c r="N84" s="13">
        <f t="shared" ref="N84:N147" si="12">(M84-H84)^2*O84</f>
        <v>6.4930110432937166E-4</v>
      </c>
      <c r="O84" s="13">
        <v>1</v>
      </c>
    </row>
    <row r="85" spans="4:15" x14ac:dyDescent="0.4">
      <c r="D85" s="6">
        <v>0.32</v>
      </c>
      <c r="E85" s="7">
        <f t="shared" si="7"/>
        <v>-0.95970557474749441</v>
      </c>
      <c r="G85">
        <f t="shared" si="8"/>
        <v>2.7563437785961988</v>
      </c>
      <c r="H85" s="10">
        <f t="shared" ref="H85:H148" si="13">-(-$B$4)*(1+D85+$E$5*D85^3)*EXP(-D85)</f>
        <v>-8.87602894916715</v>
      </c>
      <c r="I85">
        <f t="shared" si="9"/>
        <v>-106.5123473900058</v>
      </c>
      <c r="K85">
        <f t="shared" si="10"/>
        <v>-2.7929286315651352</v>
      </c>
      <c r="M85">
        <f t="shared" si="11"/>
        <v>-8.901002504295505</v>
      </c>
      <c r="N85" s="13">
        <f t="shared" si="12"/>
        <v>6.2367845574898501E-4</v>
      </c>
      <c r="O85" s="13">
        <v>1</v>
      </c>
    </row>
    <row r="86" spans="4:15" x14ac:dyDescent="0.4">
      <c r="D86" s="6">
        <v>0.34</v>
      </c>
      <c r="E86" s="7">
        <f t="shared" si="7"/>
        <v>-0.95516997270874604</v>
      </c>
      <c r="G86">
        <f t="shared" si="8"/>
        <v>2.7684369102788193</v>
      </c>
      <c r="H86" s="10">
        <f t="shared" si="13"/>
        <v>-8.8340805265913787</v>
      </c>
      <c r="I86">
        <f t="shared" si="9"/>
        <v>-106.00896631909654</v>
      </c>
      <c r="K86">
        <f t="shared" si="10"/>
        <v>-2.7706886218556739</v>
      </c>
      <c r="M86">
        <f t="shared" si="11"/>
        <v>-8.8585530067175675</v>
      </c>
      <c r="N86" s="13">
        <f t="shared" si="12"/>
        <v>5.9890228352670852E-4</v>
      </c>
      <c r="O86" s="13">
        <v>1</v>
      </c>
    </row>
    <row r="87" spans="4:15" x14ac:dyDescent="0.4">
      <c r="D87" s="6">
        <v>0.36</v>
      </c>
      <c r="E87" s="7">
        <f t="shared" si="7"/>
        <v>-0.95046614336665569</v>
      </c>
      <c r="G87">
        <f t="shared" si="8"/>
        <v>2.7805300419614398</v>
      </c>
      <c r="H87" s="10">
        <f t="shared" si="13"/>
        <v>-8.790576220155188</v>
      </c>
      <c r="I87">
        <f t="shared" si="9"/>
        <v>-105.48691464186226</v>
      </c>
      <c r="K87">
        <f t="shared" si="10"/>
        <v>-2.7479198609985005</v>
      </c>
      <c r="M87">
        <f t="shared" si="11"/>
        <v>-8.8145550547494516</v>
      </c>
      <c r="N87" s="13">
        <f t="shared" si="12"/>
        <v>5.7498450849904946E-4</v>
      </c>
      <c r="O87" s="13">
        <v>1</v>
      </c>
    </row>
    <row r="88" spans="4:15" x14ac:dyDescent="0.4">
      <c r="D88" s="6">
        <v>0.38</v>
      </c>
      <c r="E88" s="7">
        <f t="shared" si="7"/>
        <v>-0.94560360416914413</v>
      </c>
      <c r="G88">
        <f t="shared" si="8"/>
        <v>2.7926231736440603</v>
      </c>
      <c r="H88" s="10">
        <f t="shared" si="13"/>
        <v>-8.7456040538791626</v>
      </c>
      <c r="I88">
        <f t="shared" si="9"/>
        <v>-104.94724864654995</v>
      </c>
      <c r="K88">
        <f t="shared" si="10"/>
        <v>-2.7246742240435311</v>
      </c>
      <c r="M88">
        <f t="shared" si="11"/>
        <v>-8.7690971765723855</v>
      </c>
      <c r="N88" s="13">
        <f t="shared" si="12"/>
        <v>5.519268138788248E-4</v>
      </c>
      <c r="O88" s="13">
        <v>1</v>
      </c>
    </row>
    <row r="89" spans="4:15" x14ac:dyDescent="0.4">
      <c r="D89" s="6">
        <v>0.4</v>
      </c>
      <c r="E89" s="7">
        <f t="shared" si="7"/>
        <v>-0.94059150781073364</v>
      </c>
      <c r="G89">
        <f t="shared" si="8"/>
        <v>2.8047163053266808</v>
      </c>
      <c r="H89" s="10">
        <f t="shared" si="13"/>
        <v>-8.6992486782891323</v>
      </c>
      <c r="I89">
        <f t="shared" si="9"/>
        <v>-104.39098413946959</v>
      </c>
      <c r="K89">
        <f t="shared" si="10"/>
        <v>-2.7010004773349992</v>
      </c>
      <c r="M89">
        <f t="shared" si="11"/>
        <v>-8.7222643771250628</v>
      </c>
      <c r="N89" s="13">
        <f t="shared" si="12"/>
        <v>5.2972239290625099E-4</v>
      </c>
      <c r="O89" s="13">
        <v>1</v>
      </c>
    </row>
    <row r="90" spans="4:15" x14ac:dyDescent="0.4">
      <c r="D90" s="6">
        <v>0.42</v>
      </c>
      <c r="E90" s="7">
        <f t="shared" si="7"/>
        <v>-0.93543865465435494</v>
      </c>
      <c r="G90">
        <f t="shared" si="8"/>
        <v>2.8168094370093013</v>
      </c>
      <c r="H90" s="10">
        <f t="shared" si="13"/>
        <v>-8.6515914853017328</v>
      </c>
      <c r="I90">
        <f t="shared" si="9"/>
        <v>-103.81909782362079</v>
      </c>
      <c r="K90">
        <f t="shared" si="10"/>
        <v>-2.6769444499141857</v>
      </c>
      <c r="M90">
        <f t="shared" si="11"/>
        <v>-8.6741382698642759</v>
      </c>
      <c r="N90" s="13">
        <f t="shared" si="12"/>
        <v>5.0835749410973227E-4</v>
      </c>
      <c r="O90" s="13">
        <v>1</v>
      </c>
    </row>
    <row r="91" spans="4:15" x14ac:dyDescent="0.4">
      <c r="D91" s="6">
        <v>0.44</v>
      </c>
      <c r="E91" s="7">
        <f t="shared" si="7"/>
        <v>-0.93015350475767311</v>
      </c>
      <c r="G91">
        <f t="shared" si="8"/>
        <v>2.8289025686919222</v>
      </c>
      <c r="H91" s="10">
        <f t="shared" si="13"/>
        <v>-8.6027107194522898</v>
      </c>
      <c r="I91">
        <f t="shared" si="9"/>
        <v>-103.23252863342748</v>
      </c>
      <c r="K91">
        <f t="shared" si="10"/>
        <v>-2.652549195648338</v>
      </c>
      <c r="M91">
        <f t="shared" si="11"/>
        <v>-8.6247972035506546</v>
      </c>
      <c r="N91" s="13">
        <f t="shared" si="12"/>
        <v>4.8781277982732019E-4</v>
      </c>
      <c r="O91" s="13">
        <v>1</v>
      </c>
    </row>
    <row r="92" spans="4:15" x14ac:dyDescent="0.4">
      <c r="D92" s="6">
        <v>0.46</v>
      </c>
      <c r="E92" s="7">
        <f t="shared" si="7"/>
        <v>-0.92474418951589821</v>
      </c>
      <c r="G92">
        <f t="shared" si="8"/>
        <v>2.8409957003745427</v>
      </c>
      <c r="H92" s="10">
        <f t="shared" si="13"/>
        <v>-8.5526815855756873</v>
      </c>
      <c r="I92">
        <f t="shared" si="9"/>
        <v>-102.63217902690825</v>
      </c>
      <c r="K92">
        <f t="shared" si="10"/>
        <v>-2.6278551465862874</v>
      </c>
      <c r="M92">
        <f t="shared" si="11"/>
        <v>-8.574316384255301</v>
      </c>
      <c r="N92" s="13">
        <f t="shared" si="12"/>
        <v>4.6806451390741507E-4</v>
      </c>
      <c r="O92" s="13">
        <v>1</v>
      </c>
    </row>
    <row r="93" spans="4:15" x14ac:dyDescent="0.4">
      <c r="D93" s="6">
        <v>0.48</v>
      </c>
      <c r="E93" s="7">
        <f t="shared" si="7"/>
        <v>-0.9192185229327039</v>
      </c>
      <c r="G93">
        <f t="shared" si="8"/>
        <v>2.8530888320571632</v>
      </c>
      <c r="H93" s="10">
        <f t="shared" si="13"/>
        <v>-8.5015763530476978</v>
      </c>
      <c r="I93">
        <f t="shared" si="9"/>
        <v>-102.01891623657238</v>
      </c>
      <c r="K93">
        <f t="shared" si="10"/>
        <v>-2.6029002580141949</v>
      </c>
      <c r="M93">
        <f t="shared" si="11"/>
        <v>-8.5227679927747815</v>
      </c>
      <c r="N93" s="13">
        <f t="shared" si="12"/>
        <v>4.4908559432251259E-4</v>
      </c>
      <c r="O93" s="13">
        <v>1</v>
      </c>
    </row>
    <row r="94" spans="4:15" x14ac:dyDescent="0.4">
      <c r="D94" s="6">
        <v>0.5</v>
      </c>
      <c r="E94" s="7">
        <f t="shared" si="7"/>
        <v>-0.91358401253052746</v>
      </c>
      <c r="G94">
        <f t="shared" si="8"/>
        <v>2.8651819637397837</v>
      </c>
      <c r="H94" s="10">
        <f t="shared" si="13"/>
        <v>-8.4494644566910893</v>
      </c>
      <c r="I94">
        <f t="shared" si="9"/>
        <v>-101.39357348029307</v>
      </c>
      <c r="K94">
        <f t="shared" si="10"/>
        <v>-2.5777201456591921</v>
      </c>
      <c r="M94">
        <f t="shared" si="11"/>
        <v>-8.4702212976342501</v>
      </c>
      <c r="N94" s="13">
        <f t="shared" si="12"/>
        <v>4.3084644593967991E-4</v>
      </c>
      <c r="O94" s="13">
        <v>1</v>
      </c>
    </row>
    <row r="95" spans="4:15" x14ac:dyDescent="0.4">
      <c r="D95" s="6">
        <v>0.52</v>
      </c>
      <c r="E95" s="7">
        <f t="shared" si="7"/>
        <v>-0.90784786991121225</v>
      </c>
      <c r="G95">
        <f t="shared" si="8"/>
        <v>2.8772750954224042</v>
      </c>
      <c r="H95" s="10">
        <f t="shared" si="13"/>
        <v>-8.3964125944478276</v>
      </c>
      <c r="I95">
        <f t="shared" si="9"/>
        <v>-100.75695113337393</v>
      </c>
      <c r="K95">
        <f t="shared" si="10"/>
        <v>-2.5523482154644719</v>
      </c>
      <c r="M95">
        <f t="shared" si="11"/>
        <v>-8.4167427638509054</v>
      </c>
      <c r="N95" s="13">
        <f t="shared" si="12"/>
        <v>4.1331578795783861E-4</v>
      </c>
      <c r="O95" s="13">
        <v>1</v>
      </c>
    </row>
    <row r="96" spans="4:15" x14ac:dyDescent="0.4">
      <c r="D96" s="6">
        <v>0.54</v>
      </c>
      <c r="E96" s="7">
        <f t="shared" si="7"/>
        <v>-0.90201702097762149</v>
      </c>
      <c r="G96">
        <f t="shared" si="8"/>
        <v>2.8893682271050247</v>
      </c>
      <c r="H96" s="10">
        <f t="shared" si="13"/>
        <v>-8.3424848219157273</v>
      </c>
      <c r="I96">
        <f t="shared" si="9"/>
        <v>-100.10981786298873</v>
      </c>
      <c r="K96">
        <f t="shared" si="10"/>
        <v>-2.526815786336464</v>
      </c>
      <c r="M96">
        <f t="shared" si="11"/>
        <v>-8.3623961576229711</v>
      </c>
      <c r="N96" s="13">
        <f t="shared" si="12"/>
        <v>3.964612896465617E-4</v>
      </c>
      <c r="O96" s="13">
        <v>1</v>
      </c>
    </row>
    <row r="97" spans="4:15" x14ac:dyDescent="0.4">
      <c r="D97" s="6">
        <v>0.56000000000000005</v>
      </c>
      <c r="E97" s="7">
        <f t="shared" si="7"/>
        <v>-0.8960981158265533</v>
      </c>
      <c r="G97">
        <f t="shared" si="8"/>
        <v>2.9014613587876452</v>
      </c>
      <c r="H97" s="10">
        <f t="shared" si="13"/>
        <v>-8.2877426438450428</v>
      </c>
      <c r="I97">
        <f t="shared" si="9"/>
        <v>-99.452911726140513</v>
      </c>
      <c r="K97">
        <f t="shared" si="10"/>
        <v>-2.5011522062430602</v>
      </c>
      <c r="M97">
        <f t="shared" si="11"/>
        <v>-8.3072426471024716</v>
      </c>
      <c r="N97" s="13">
        <f t="shared" si="12"/>
        <v>3.802501270397355E-4</v>
      </c>
      <c r="O97" s="13">
        <v>1</v>
      </c>
    </row>
    <row r="98" spans="4:15" x14ac:dyDescent="0.4">
      <c r="D98" s="6">
        <v>0.57999999999999996</v>
      </c>
      <c r="E98" s="7">
        <f t="shared" si="7"/>
        <v>-0.89009753832297545</v>
      </c>
      <c r="G98">
        <f t="shared" si="8"/>
        <v>2.9135544904702662</v>
      </c>
      <c r="H98" s="10">
        <f t="shared" si="13"/>
        <v>-8.2322451026877026</v>
      </c>
      <c r="I98">
        <f t="shared" si="9"/>
        <v>-98.786941232252431</v>
      </c>
      <c r="K98">
        <f t="shared" si="10"/>
        <v>-2.4753849620213804</v>
      </c>
      <c r="M98">
        <f t="shared" si="11"/>
        <v>-8.2513408994036297</v>
      </c>
      <c r="N98" s="13">
        <f t="shared" si="12"/>
        <v>3.6464945221601196E-4</v>
      </c>
      <c r="O98" s="13">
        <v>1</v>
      </c>
    </row>
    <row r="99" spans="4:15" x14ac:dyDescent="0.4">
      <c r="D99" s="6">
        <v>0.6</v>
      </c>
      <c r="E99" s="7">
        <f t="shared" si="7"/>
        <v>-0.88402141536531542</v>
      </c>
      <c r="G99">
        <f t="shared" si="8"/>
        <v>2.9256476221528867</v>
      </c>
      <c r="H99" s="10">
        <f t="shared" si="13"/>
        <v>-8.1760488642891929</v>
      </c>
      <c r="I99">
        <f t="shared" si="9"/>
        <v>-98.112586371470314</v>
      </c>
      <c r="K99">
        <f t="shared" si="10"/>
        <v>-2.4495397832341959</v>
      </c>
      <c r="M99">
        <f t="shared" si="11"/>
        <v>-8.1947471739924733</v>
      </c>
      <c r="N99" s="13">
        <f t="shared" si="12"/>
        <v>3.496267857597921E-4</v>
      </c>
      <c r="O99" s="13">
        <v>1</v>
      </c>
    </row>
    <row r="100" spans="4:15" x14ac:dyDescent="0.4">
      <c r="D100" s="6">
        <v>0.62</v>
      </c>
      <c r="E100" s="7">
        <f t="shared" si="7"/>
        <v>-0.87787562585125212</v>
      </c>
      <c r="G100">
        <f t="shared" si="8"/>
        <v>2.9377407538355071</v>
      </c>
      <c r="H100" s="10">
        <f t="shared" si="13"/>
        <v>-8.1192083008104756</v>
      </c>
      <c r="I100">
        <f t="shared" si="9"/>
        <v>-97.4304996097257</v>
      </c>
      <c r="K100">
        <f t="shared" si="10"/>
        <v>-2.4236407403958014</v>
      </c>
      <c r="M100">
        <f t="shared" si="11"/>
        <v>-8.1375154125972866</v>
      </c>
      <c r="N100" s="13">
        <f t="shared" si="12"/>
        <v>3.3515034197479396E-4</v>
      </c>
      <c r="O100" s="13">
        <v>1</v>
      </c>
    </row>
    <row r="101" spans="4:15" x14ac:dyDescent="0.4">
      <c r="D101" s="6">
        <v>0.64</v>
      </c>
      <c r="E101" s="7">
        <f t="shared" si="7"/>
        <v>-0.8716658093531755</v>
      </c>
      <c r="G101">
        <f t="shared" si="8"/>
        <v>2.9498338855181276</v>
      </c>
      <c r="H101" s="10">
        <f t="shared" si="13"/>
        <v>-8.0617755709647145</v>
      </c>
      <c r="I101">
        <f t="shared" si="9"/>
        <v>-96.741306851576581</v>
      </c>
      <c r="K101">
        <f t="shared" si="10"/>
        <v>-2.3977103378708202</v>
      </c>
      <c r="M101">
        <f t="shared" si="11"/>
        <v>-8.0796973257738252</v>
      </c>
      <c r="N101" s="13">
        <f t="shared" si="12"/>
        <v>3.2118929543787977E-4</v>
      </c>
      <c r="O101" s="13">
        <v>1</v>
      </c>
    </row>
    <row r="102" spans="4:15" x14ac:dyDescent="0.4">
      <c r="D102" s="6">
        <v>0.66</v>
      </c>
      <c r="E102" s="7">
        <f t="shared" si="7"/>
        <v>-0.86539737451222298</v>
      </c>
      <c r="G102">
        <f t="shared" si="8"/>
        <v>2.9619270172007481</v>
      </c>
      <c r="H102" s="10">
        <f t="shared" si="13"/>
        <v>-8.0038006976511973</v>
      </c>
      <c r="I102">
        <f t="shared" si="9"/>
        <v>-96.045608371814367</v>
      </c>
      <c r="K102">
        <f t="shared" si="10"/>
        <v>-2.3717696017330319</v>
      </c>
      <c r="M102">
        <f t="shared" si="11"/>
        <v>-8.0213424762538352</v>
      </c>
      <c r="N102" s="13">
        <f t="shared" si="12"/>
        <v>3.0771399654396653E-4</v>
      </c>
      <c r="O102" s="13">
        <v>1</v>
      </c>
    </row>
    <row r="103" spans="4:15" x14ac:dyDescent="0.4">
      <c r="D103" s="6">
        <v>0.68</v>
      </c>
      <c r="E103" s="7">
        <f t="shared" si="7"/>
        <v>-0.85907550715952785</v>
      </c>
      <c r="G103">
        <f t="shared" si="8"/>
        <v>2.9740201488833686</v>
      </c>
      <c r="H103" s="10">
        <f t="shared" si="13"/>
        <v>-7.945331643066325</v>
      </c>
      <c r="I103">
        <f t="shared" si="9"/>
        <v>-95.3439797167959</v>
      </c>
      <c r="K103">
        <f t="shared" si="10"/>
        <v>-2.3458381628558262</v>
      </c>
      <c r="M103">
        <f t="shared" si="11"/>
        <v>-7.9624983592001497</v>
      </c>
      <c r="N103" s="13">
        <f t="shared" si="12"/>
        <v>2.9469614281931724E-4</v>
      </c>
      <c r="O103" s="13">
        <v>1</v>
      </c>
    </row>
    <row r="104" spans="4:15" x14ac:dyDescent="0.4">
      <c r="D104" s="6">
        <v>0.7</v>
      </c>
      <c r="E104" s="7">
        <f t="shared" si="7"/>
        <v>-0.85270517817306857</v>
      </c>
      <c r="G104">
        <f t="shared" si="8"/>
        <v>2.9861132805659896</v>
      </c>
      <c r="H104" s="10">
        <f t="shared" si="13"/>
        <v>-7.8864143813692591</v>
      </c>
      <c r="I104">
        <f t="shared" si="9"/>
        <v>-94.636972576431106</v>
      </c>
      <c r="K104">
        <f t="shared" si="10"/>
        <v>-2.319934335491237</v>
      </c>
      <c r="M104">
        <f t="shared" si="11"/>
        <v>-7.9032104794866731</v>
      </c>
      <c r="N104" s="13">
        <f t="shared" si="12"/>
        <v>2.8210891196979828E-4</v>
      </c>
      <c r="O104" s="13">
        <v>1</v>
      </c>
    </row>
    <row r="105" spans="4:15" x14ac:dyDescent="0.4">
      <c r="D105" s="6">
        <v>0.72</v>
      </c>
      <c r="E105" s="7">
        <f t="shared" si="7"/>
        <v>-0.84629115107826225</v>
      </c>
      <c r="G105">
        <f t="shared" si="8"/>
        <v>2.9982064122486101</v>
      </c>
      <c r="H105" s="10">
        <f t="shared" si="13"/>
        <v>-7.8270929689775244</v>
      </c>
      <c r="I105">
        <f t="shared" si="9"/>
        <v>-93.925115627730293</v>
      </c>
      <c r="K105">
        <f t="shared" si="10"/>
        <v>-2.2940751915806437</v>
      </c>
      <c r="M105">
        <f t="shared" si="11"/>
        <v>-7.8435224261168299</v>
      </c>
      <c r="N105" s="13">
        <f t="shared" si="12"/>
        <v>2.6992706189227802E-4</v>
      </c>
      <c r="O105" s="13">
        <v>1</v>
      </c>
    </row>
    <row r="106" spans="4:15" x14ac:dyDescent="0.4">
      <c r="D106" s="6">
        <v>0.74</v>
      </c>
      <c r="E106" s="7">
        <f t="shared" si="7"/>
        <v>-0.83983798940019905</v>
      </c>
      <c r="G106">
        <f t="shared" si="8"/>
        <v>3.0102995439312306</v>
      </c>
      <c r="H106" s="10">
        <f t="shared" si="13"/>
        <v>-7.767409612565622</v>
      </c>
      <c r="I106">
        <f t="shared" si="9"/>
        <v>-93.208915350787464</v>
      </c>
      <c r="K106">
        <f t="shared" si="10"/>
        <v>-2.2682766310271361</v>
      </c>
      <c r="M106">
        <f t="shared" si="11"/>
        <v>-7.7834759438894494</v>
      </c>
      <c r="N106" s="13">
        <f t="shared" si="12"/>
        <v>2.5812700220699747E-4</v>
      </c>
      <c r="O106" s="13">
        <v>1</v>
      </c>
    </row>
    <row r="107" spans="4:15" x14ac:dyDescent="0.4">
      <c r="D107" s="6">
        <v>0.76</v>
      </c>
      <c r="E107" s="7">
        <f t="shared" si="7"/>
        <v>-0.83335006377519172</v>
      </c>
      <c r="G107">
        <f t="shared" si="8"/>
        <v>3.0223926756138511</v>
      </c>
      <c r="H107" s="10">
        <f t="shared" si="13"/>
        <v>-7.7074047348376151</v>
      </c>
      <c r="I107">
        <f t="shared" si="9"/>
        <v>-92.488856818051374</v>
      </c>
      <c r="K107">
        <f t="shared" si="10"/>
        <v>-2.2425534481471221</v>
      </c>
      <c r="M107">
        <f t="shared" si="11"/>
        <v>-7.7231110024167169</v>
      </c>
      <c r="N107" s="13">
        <f t="shared" si="12"/>
        <v>2.4668684126634313E-4</v>
      </c>
      <c r="O107" s="13">
        <v>1</v>
      </c>
    </row>
    <row r="108" spans="4:15" x14ac:dyDescent="0.4">
      <c r="D108" s="6">
        <v>0.78</v>
      </c>
      <c r="E108" s="7">
        <f t="shared" si="7"/>
        <v>-0.826831558829077</v>
      </c>
      <c r="G108">
        <f t="shared" si="8"/>
        <v>3.0344858072964715</v>
      </c>
      <c r="H108" s="10">
        <f t="shared" si="13"/>
        <v>-7.6471170381424836</v>
      </c>
      <c r="I108">
        <f t="shared" si="9"/>
        <v>-91.765404457709806</v>
      </c>
      <c r="K108">
        <f t="shared" si="10"/>
        <v>-2.2169193945070536</v>
      </c>
      <c r="M108">
        <f t="shared" si="11"/>
        <v>-7.6624658625946562</v>
      </c>
      <c r="N108" s="13">
        <f t="shared" si="12"/>
        <v>2.355864120636137E-4</v>
      </c>
      <c r="O108" s="13">
        <v>1</v>
      </c>
    </row>
    <row r="109" spans="4:15" x14ac:dyDescent="0.4">
      <c r="D109" s="6">
        <v>0.8</v>
      </c>
      <c r="E109" s="7">
        <f t="shared" si="7"/>
        <v>-0.82028647982949632</v>
      </c>
      <c r="G109">
        <f t="shared" si="8"/>
        <v>3.046578938979092</v>
      </c>
      <c r="H109" s="10">
        <f t="shared" si="13"/>
        <v>-7.5865835659990619</v>
      </c>
      <c r="I109">
        <f t="shared" si="9"/>
        <v>-91.039002791988736</v>
      </c>
      <c r="K109">
        <f t="shared" si="10"/>
        <v>-2.191387238340035</v>
      </c>
      <c r="M109">
        <f t="shared" si="11"/>
        <v>-7.6015771406225658</v>
      </c>
      <c r="N109" s="13">
        <f t="shared" si="12"/>
        <v>2.2480727999058087E-4</v>
      </c>
      <c r="O109" s="13">
        <v>1</v>
      </c>
    </row>
    <row r="110" spans="4:15" x14ac:dyDescent="0.4">
      <c r="D110" s="6">
        <v>0.82</v>
      </c>
      <c r="E110" s="7">
        <f t="shared" si="7"/>
        <v>-0.8137186591191623</v>
      </c>
      <c r="G110">
        <f t="shared" si="8"/>
        <v>3.058672070661713</v>
      </c>
      <c r="H110" s="10">
        <f t="shared" si="13"/>
        <v>-7.5258397625953961</v>
      </c>
      <c r="I110">
        <f t="shared" si="9"/>
        <v>-90.310077151144753</v>
      </c>
      <c r="K110">
        <f t="shared" si="10"/>
        <v>-2.1659688207266075</v>
      </c>
      <c r="M110">
        <f t="shared" si="11"/>
        <v>-7.5404798696640576</v>
      </c>
      <c r="N110" s="13">
        <f t="shared" si="12"/>
        <v>2.143327349818718E-4</v>
      </c>
      <c r="O110" s="13">
        <v>1</v>
      </c>
    </row>
    <row r="111" spans="4:15" x14ac:dyDescent="0.4">
      <c r="D111" s="6">
        <v>0.84</v>
      </c>
      <c r="E111" s="7">
        <f t="shared" si="7"/>
        <v>-0.80713176233691464</v>
      </c>
      <c r="G111">
        <f t="shared" si="8"/>
        <v>3.0707652023443335</v>
      </c>
      <c r="H111" s="10">
        <f t="shared" si="13"/>
        <v>-7.4649195303254228</v>
      </c>
      <c r="I111">
        <f t="shared" si="9"/>
        <v>-89.579034363905066</v>
      </c>
      <c r="K111">
        <f t="shared" si="10"/>
        <v>-2.1406751087140599</v>
      </c>
      <c r="M111">
        <f t="shared" si="11"/>
        <v>-7.4792075592386214</v>
      </c>
      <c r="N111" s="13">
        <f t="shared" si="12"/>
        <v>2.0414777022439862E-4</v>
      </c>
      <c r="O111" s="13">
        <v>1</v>
      </c>
    </row>
    <row r="112" spans="4:15" x14ac:dyDescent="0.4">
      <c r="D112" s="6">
        <v>0.86</v>
      </c>
      <c r="E112" s="7">
        <f t="shared" si="7"/>
        <v>-0.8005292944331649</v>
      </c>
      <c r="G112">
        <f t="shared" si="8"/>
        <v>3.082858334026954</v>
      </c>
      <c r="H112" s="10">
        <f t="shared" si="13"/>
        <v>-7.4038552854240116</v>
      </c>
      <c r="I112">
        <f t="shared" si="9"/>
        <v>-88.846263425088139</v>
      </c>
      <c r="K112">
        <f t="shared" si="10"/>
        <v>-2.115516245539236</v>
      </c>
      <c r="M112">
        <f t="shared" si="11"/>
        <v>-7.4177922524291731</v>
      </c>
      <c r="N112" s="13">
        <f t="shared" si="12"/>
        <v>0.1942390493029589</v>
      </c>
      <c r="O112" s="13">
        <v>1000</v>
      </c>
    </row>
    <row r="113" spans="3:16" x14ac:dyDescent="0.4">
      <c r="D113" s="6">
        <v>0.88</v>
      </c>
      <c r="E113" s="7">
        <f t="shared" si="7"/>
        <v>-0.79391460548613491</v>
      </c>
      <c r="G113">
        <f t="shared" si="8"/>
        <v>3.0949514657095745</v>
      </c>
      <c r="H113" s="10">
        <f t="shared" si="13"/>
        <v>-7.3426780117596158</v>
      </c>
      <c r="I113">
        <f t="shared" si="9"/>
        <v>-88.112136141115386</v>
      </c>
      <c r="K113">
        <f t="shared" si="10"/>
        <v>-2.0905015981109463</v>
      </c>
      <c r="M113">
        <f t="shared" si="11"/>
        <v>-7.3562645809876441</v>
      </c>
      <c r="N113" s="13">
        <f t="shared" si="12"/>
        <v>0.18459486338800732</v>
      </c>
      <c r="O113" s="13">
        <v>1000</v>
      </c>
    </row>
    <row r="114" spans="3:16" x14ac:dyDescent="0.4">
      <c r="D114" s="6">
        <v>0.9</v>
      </c>
      <c r="E114" s="7">
        <f t="shared" si="7"/>
        <v>-0.78729089632510374</v>
      </c>
      <c r="G114">
        <f t="shared" si="8"/>
        <v>3.107044597392195</v>
      </c>
      <c r="H114" s="10">
        <f t="shared" si="13"/>
        <v>-7.2814173128419863</v>
      </c>
      <c r="I114">
        <f t="shared" si="9"/>
        <v>-87.377007754103829</v>
      </c>
      <c r="K114">
        <f t="shared" si="10"/>
        <v>-2.0656398018996462</v>
      </c>
      <c r="M114">
        <f t="shared" si="11"/>
        <v>-7.2946538184174772</v>
      </c>
      <c r="N114" s="13">
        <f t="shared" si="12"/>
        <v>0.17520507984999986</v>
      </c>
      <c r="O114" s="13">
        <v>1000</v>
      </c>
    </row>
    <row r="115" spans="3:16" x14ac:dyDescent="0.4">
      <c r="D115" s="6">
        <v>0.92</v>
      </c>
      <c r="E115" s="7">
        <f t="shared" si="7"/>
        <v>-0.78066122396669246</v>
      </c>
      <c r="G115">
        <f t="shared" si="8"/>
        <v>3.1191377290748155</v>
      </c>
      <c r="H115" s="10">
        <f t="shared" si="13"/>
        <v>-7.2201014621007475</v>
      </c>
      <c r="I115">
        <f t="shared" si="9"/>
        <v>-86.641217545208974</v>
      </c>
      <c r="K115">
        <f t="shared" si="10"/>
        <v>-2.0409388033741571</v>
      </c>
      <c r="M115">
        <f t="shared" si="11"/>
        <v>-7.2329879311087417</v>
      </c>
      <c r="N115" s="13">
        <f t="shared" si="12"/>
        <v>1.6606108349399431E-4</v>
      </c>
      <c r="O115" s="13">
        <v>1</v>
      </c>
    </row>
    <row r="116" spans="3:16" x14ac:dyDescent="0.4">
      <c r="D116" s="6">
        <v>0.94</v>
      </c>
      <c r="E116" s="7">
        <f t="shared" si="7"/>
        <v>-0.77402850687003788</v>
      </c>
      <c r="G116">
        <f t="shared" si="8"/>
        <v>3.1312308607574364</v>
      </c>
      <c r="H116" s="10">
        <f t="shared" si="13"/>
        <v>-7.1587574514889187</v>
      </c>
      <c r="I116">
        <f t="shared" si="9"/>
        <v>-85.905089417867032</v>
      </c>
      <c r="K116">
        <f t="shared" si="10"/>
        <v>-2.0164059001176202</v>
      </c>
      <c r="M116">
        <f t="shared" si="11"/>
        <v>-7.1712936275987254</v>
      </c>
      <c r="N116" s="13">
        <f t="shared" si="12"/>
        <v>1.5715571145608621E-4</v>
      </c>
      <c r="O116" s="13">
        <v>1</v>
      </c>
    </row>
    <row r="117" spans="3:16" x14ac:dyDescent="0.4">
      <c r="D117" s="6">
        <v>0.96</v>
      </c>
      <c r="E117" s="7">
        <f t="shared" si="7"/>
        <v>-0.76739553001652827</v>
      </c>
      <c r="G117">
        <f t="shared" si="8"/>
        <v>3.1433239924400569</v>
      </c>
      <c r="H117" s="10">
        <f t="shared" si="13"/>
        <v>-7.0974110384638642</v>
      </c>
      <c r="I117">
        <f t="shared" si="9"/>
        <v>-85.168932461566371</v>
      </c>
      <c r="K117">
        <f t="shared" si="10"/>
        <v>-1.9920477787478275</v>
      </c>
      <c r="M117">
        <f t="shared" si="11"/>
        <v>-7.1095964060279009</v>
      </c>
      <c r="N117" s="13">
        <f t="shared" si="12"/>
        <v>1.4848318267067655E-4</v>
      </c>
      <c r="O117" s="13">
        <v>1</v>
      </c>
    </row>
    <row r="118" spans="3:16" x14ac:dyDescent="0.4">
      <c r="D118" s="6">
        <v>0.98</v>
      </c>
      <c r="E118" s="7">
        <f t="shared" si="7"/>
        <v>-0.76076494981961296</v>
      </c>
      <c r="G118">
        <f t="shared" si="8"/>
        <v>3.1554171241226774</v>
      </c>
      <c r="H118" s="10">
        <f t="shared" si="13"/>
        <v>-7.036086791396654</v>
      </c>
      <c r="I118">
        <f t="shared" si="9"/>
        <v>-84.433041496759841</v>
      </c>
      <c r="K118">
        <f t="shared" si="10"/>
        <v>-1.9678705507602876</v>
      </c>
      <c r="M118">
        <f t="shared" si="11"/>
        <v>-7.0479205998585375</v>
      </c>
      <c r="N118" s="13">
        <f t="shared" si="12"/>
        <v>1.4003902271254368E-4</v>
      </c>
      <c r="O118" s="13">
        <v>1</v>
      </c>
    </row>
    <row r="119" spans="3:16" x14ac:dyDescent="0.4">
      <c r="C119" t="s">
        <v>271</v>
      </c>
      <c r="D119" s="6">
        <v>1</v>
      </c>
      <c r="E119" s="7">
        <f t="shared" si="7"/>
        <v>-0.75413929887002173</v>
      </c>
      <c r="G119">
        <f t="shared" si="8"/>
        <v>3.1675102558052979</v>
      </c>
      <c r="H119" s="10">
        <f t="shared" si="13"/>
        <v>-6.9748081334591694</v>
      </c>
      <c r="I119">
        <f t="shared" si="9"/>
        <v>-83.697697601510029</v>
      </c>
      <c r="K119">
        <f t="shared" si="10"/>
        <v>-1.9438797864060582</v>
      </c>
      <c r="M119">
        <f t="shared" si="11"/>
        <v>-6.9862894219205529</v>
      </c>
      <c r="N119" s="13">
        <f t="shared" si="12"/>
        <v>1.3181998473349836E-4</v>
      </c>
      <c r="O119" s="13">
        <v>1</v>
      </c>
      <c r="P119" t="s">
        <v>272</v>
      </c>
    </row>
    <row r="120" spans="3:16" x14ac:dyDescent="0.4">
      <c r="D120" s="6">
        <v>1.02</v>
      </c>
      <c r="E120" s="7">
        <f t="shared" si="7"/>
        <v>-0.74752099052157972</v>
      </c>
      <c r="G120">
        <f t="shared" si="8"/>
        <v>3.1796033874879184</v>
      </c>
      <c r="H120" s="10">
        <f t="shared" si="13"/>
        <v>-6.9135973850369341</v>
      </c>
      <c r="I120">
        <f t="shared" si="9"/>
        <v>-82.963168620443213</v>
      </c>
      <c r="K120">
        <f t="shared" si="10"/>
        <v>-1.9200805467103241</v>
      </c>
      <c r="M120">
        <f t="shared" si="11"/>
        <v>-6.924725006846761</v>
      </c>
      <c r="N120" s="13">
        <f t="shared" si="12"/>
        <v>1.2382396714253415E-4</v>
      </c>
      <c r="O120" s="13">
        <v>1</v>
      </c>
    </row>
    <row r="121" spans="3:16" x14ac:dyDescent="0.4">
      <c r="D121" s="6">
        <v>1.04</v>
      </c>
      <c r="E121" s="7">
        <f t="shared" si="7"/>
        <v>-0.74091232332264556</v>
      </c>
      <c r="G121">
        <f t="shared" si="8"/>
        <v>3.1916965191705389</v>
      </c>
      <c r="H121" s="10">
        <f t="shared" si="13"/>
        <v>-6.8524758047141523</v>
      </c>
      <c r="I121">
        <f t="shared" si="9"/>
        <v>-82.229709656569824</v>
      </c>
      <c r="K121">
        <f t="shared" si="10"/>
        <v>-1.8964774137320308</v>
      </c>
      <c r="M121">
        <f t="shared" si="11"/>
        <v>-6.8632484519572223</v>
      </c>
      <c r="N121" s="13">
        <f t="shared" si="12"/>
        <v>1.1604992862362438E-4</v>
      </c>
      <c r="O121" s="13">
        <v>1</v>
      </c>
    </row>
    <row r="122" spans="3:16" x14ac:dyDescent="0.4">
      <c r="D122" s="6">
        <v>1.06</v>
      </c>
      <c r="E122" s="7">
        <f t="shared" si="7"/>
        <v>-0.7343154852980448</v>
      </c>
      <c r="G122">
        <f t="shared" si="8"/>
        <v>3.2037896508531594</v>
      </c>
      <c r="H122" s="10">
        <f t="shared" si="13"/>
        <v>-6.7914636288760262</v>
      </c>
      <c r="I122">
        <f t="shared" si="9"/>
        <v>-81.49756354651231</v>
      </c>
      <c r="K122">
        <f t="shared" si="10"/>
        <v>-1.8730745191594593</v>
      </c>
      <c r="M122">
        <f t="shared" si="11"/>
        <v>-6.8018798566501051</v>
      </c>
      <c r="N122" s="13">
        <f t="shared" si="12"/>
        <v>1.0849780104149293E-4</v>
      </c>
      <c r="O122" s="13">
        <v>1</v>
      </c>
    </row>
    <row r="123" spans="3:16" x14ac:dyDescent="0.4">
      <c r="D123" s="6">
        <v>1.08</v>
      </c>
      <c r="E123" s="7">
        <f t="shared" si="7"/>
        <v>-0.72773255808623383</v>
      </c>
      <c r="G123">
        <f t="shared" si="8"/>
        <v>3.2158827825357803</v>
      </c>
      <c r="H123" s="10">
        <f t="shared" si="13"/>
        <v>-6.7305801099721512</v>
      </c>
      <c r="I123">
        <f t="shared" si="9"/>
        <v>-80.76696131966581</v>
      </c>
      <c r="K123">
        <f t="shared" si="10"/>
        <v>-1.849875571331552</v>
      </c>
      <c r="M123">
        <f t="shared" si="11"/>
        <v>-6.7406383603542972</v>
      </c>
      <c r="N123" s="13">
        <f t="shared" si="12"/>
        <v>1.0116840074994071E-4</v>
      </c>
      <c r="O123" s="13">
        <v>1</v>
      </c>
    </row>
    <row r="124" spans="3:16" x14ac:dyDescent="0.4">
      <c r="D124" s="6">
        <v>1.1000000000000001</v>
      </c>
      <c r="E124" s="7">
        <f t="shared" si="7"/>
        <v>-0.72116552093627728</v>
      </c>
      <c r="G124">
        <f t="shared" si="8"/>
        <v>3.2279759142184008</v>
      </c>
      <c r="H124" s="10">
        <f t="shared" si="13"/>
        <v>-6.6698435534833473</v>
      </c>
      <c r="I124">
        <f t="shared" si="9"/>
        <v>-80.038122641800172</v>
      </c>
      <c r="K124">
        <f t="shared" si="10"/>
        <v>-1.826883880769959</v>
      </c>
      <c r="M124">
        <f t="shared" si="11"/>
        <v>-6.6795421790968508</v>
      </c>
      <c r="N124" s="13">
        <f t="shared" si="12"/>
        <v>9.4063338790904805E-5</v>
      </c>
      <c r="O124" s="13">
        <v>1</v>
      </c>
    </row>
    <row r="125" spans="3:16" x14ac:dyDescent="0.4">
      <c r="D125" s="6">
        <v>1.1200000000000001</v>
      </c>
      <c r="E125" s="7">
        <f t="shared" si="7"/>
        <v>-0.7146162545690905</v>
      </c>
      <c r="G125">
        <f t="shared" si="8"/>
        <v>3.2400690459010213</v>
      </c>
      <c r="H125" s="10">
        <f t="shared" si="13"/>
        <v>-6.6092713536331464</v>
      </c>
      <c r="I125">
        <f t="shared" si="9"/>
        <v>-79.311256243597754</v>
      </c>
      <c r="K125">
        <f t="shared" si="10"/>
        <v>-1.8041023843022124</v>
      </c>
      <c r="M125">
        <f t="shared" si="11"/>
        <v>-6.6186086407363334</v>
      </c>
      <c r="N125" s="13">
        <f t="shared" si="12"/>
        <v>8.7184930447340984E-5</v>
      </c>
      <c r="O125" s="13">
        <v>1</v>
      </c>
    </row>
    <row r="126" spans="3:16" x14ac:dyDescent="0.4">
      <c r="D126" s="6">
        <v>1.1399999999999999</v>
      </c>
      <c r="E126" s="7">
        <f t="shared" si="7"/>
        <v>-0.70808654490726397</v>
      </c>
      <c r="G126">
        <f t="shared" si="8"/>
        <v>3.2521621775836418</v>
      </c>
      <c r="H126" s="10">
        <f t="shared" si="13"/>
        <v>-6.5488800278838113</v>
      </c>
      <c r="I126">
        <f t="shared" si="9"/>
        <v>-78.586560334605736</v>
      </c>
      <c r="K126">
        <f t="shared" si="10"/>
        <v>-1.7815336678521116</v>
      </c>
      <c r="M126">
        <f t="shared" si="11"/>
        <v>-6.5578542189111868</v>
      </c>
      <c r="N126" s="13">
        <f t="shared" si="12"/>
        <v>8.0536104595827133E-5</v>
      </c>
      <c r="O126" s="13">
        <v>1</v>
      </c>
    </row>
    <row r="127" spans="3:16" x14ac:dyDescent="0.4">
      <c r="D127" s="6">
        <v>1.1599999999999999</v>
      </c>
      <c r="E127" s="7">
        <f t="shared" si="7"/>
        <v>-0.70157808667765054</v>
      </c>
      <c r="G127">
        <f t="shared" si="8"/>
        <v>3.2642553092662623</v>
      </c>
      <c r="H127" s="10">
        <f t="shared" si="13"/>
        <v>-6.4886852502555863</v>
      </c>
      <c r="I127">
        <f t="shared" si="9"/>
        <v>-77.864223003067039</v>
      </c>
      <c r="K127">
        <f t="shared" si="10"/>
        <v>-1.7591799879693135</v>
      </c>
      <c r="M127">
        <f t="shared" si="11"/>
        <v>-6.497294565750348</v>
      </c>
      <c r="N127" s="13">
        <f t="shared" si="12"/>
        <v>7.4120313288344542E-5</v>
      </c>
      <c r="O127" s="13">
        <v>1</v>
      </c>
    </row>
    <row r="128" spans="3:16" x14ac:dyDescent="0.4">
      <c r="D128" s="6">
        <v>1.18</v>
      </c>
      <c r="E128" s="7">
        <f t="shared" si="7"/>
        <v>-0.6950924868907784</v>
      </c>
      <c r="G128">
        <f t="shared" si="8"/>
        <v>3.2763484409488828</v>
      </c>
      <c r="H128" s="10">
        <f t="shared" si="13"/>
        <v>-6.4287018835067418</v>
      </c>
      <c r="I128">
        <f t="shared" si="9"/>
        <v>-77.144422602080908</v>
      </c>
      <c r="K128">
        <f t="shared" si="10"/>
        <v>-1.7370432921662611</v>
      </c>
      <c r="M128">
        <f t="shared" si="11"/>
        <v>-6.436944543391574</v>
      </c>
      <c r="N128" s="13">
        <f t="shared" si="12"/>
        <v>6.7941441977021868E-5</v>
      </c>
      <c r="O128" s="13">
        <v>1</v>
      </c>
    </row>
    <row r="129" spans="4:15" x14ac:dyDescent="0.4">
      <c r="D129" s="6">
        <v>1.2</v>
      </c>
      <c r="E129" s="7">
        <f t="shared" si="7"/>
        <v>-0.68863126820102372</v>
      </c>
      <c r="G129">
        <f t="shared" si="8"/>
        <v>3.2884415726315037</v>
      </c>
      <c r="H129" s="10">
        <f t="shared" si="13"/>
        <v>-6.3689440102108081</v>
      </c>
      <c r="I129">
        <f t="shared" si="9"/>
        <v>-76.427328122529701</v>
      </c>
      <c r="K129">
        <f t="shared" si="10"/>
        <v>-1.7151252381269029</v>
      </c>
      <c r="M129">
        <f t="shared" si="11"/>
        <v>-6.3768182543511962</v>
      </c>
      <c r="N129" s="13">
        <f t="shared" si="12"/>
        <v>6.2003720782435767E-5</v>
      </c>
      <c r="O129" s="13">
        <v>1</v>
      </c>
    </row>
    <row r="130" spans="4:15" x14ac:dyDescent="0.4">
      <c r="D130" s="6">
        <v>1.22</v>
      </c>
      <c r="E130" s="7">
        <f t="shared" si="7"/>
        <v>-0.68219587215135757</v>
      </c>
      <c r="G130">
        <f t="shared" si="8"/>
        <v>3.3005347043141242</v>
      </c>
      <c r="H130" s="10">
        <f t="shared" si="13"/>
        <v>-6.3094249627662604</v>
      </c>
      <c r="I130">
        <f t="shared" si="9"/>
        <v>-75.713099553195121</v>
      </c>
      <c r="K130">
        <f t="shared" si="10"/>
        <v>-1.6934272118482183</v>
      </c>
      <c r="M130">
        <f t="shared" si="11"/>
        <v>-6.3169290707873644</v>
      </c>
      <c r="N130" s="13">
        <f t="shared" si="12"/>
        <v>5.6311637192397645E-5</v>
      </c>
      <c r="O130" s="13">
        <v>1</v>
      </c>
    </row>
    <row r="131" spans="4:15" x14ac:dyDescent="0.4">
      <c r="D131" s="6">
        <v>1.24</v>
      </c>
      <c r="E131" s="7">
        <f t="shared" si="7"/>
        <v>-0.67578766230637444</v>
      </c>
      <c r="G131">
        <f t="shared" si="8"/>
        <v>3.3126278359967447</v>
      </c>
      <c r="H131" s="10">
        <f t="shared" si="13"/>
        <v>-6.2501573523729643</v>
      </c>
      <c r="I131">
        <f t="shared" si="9"/>
        <v>-75.001888228475565</v>
      </c>
      <c r="K131">
        <f t="shared" si="10"/>
        <v>-1.6719503447722626</v>
      </c>
      <c r="M131">
        <f t="shared" si="11"/>
        <v>-6.2572896626972643</v>
      </c>
      <c r="N131" s="13">
        <f t="shared" si="12"/>
        <v>5.0869850562115671E-5</v>
      </c>
      <c r="O131" s="13">
        <v>1</v>
      </c>
    </row>
    <row r="132" spans="4:15" x14ac:dyDescent="0.4">
      <c r="D132" s="6">
        <v>1.26</v>
      </c>
      <c r="E132" s="7">
        <f t="shared" si="7"/>
        <v>-0.66940792727718001</v>
      </c>
      <c r="G132">
        <f t="shared" si="8"/>
        <v>3.3247209676793652</v>
      </c>
      <c r="H132" s="10">
        <f t="shared" si="13"/>
        <v>-6.1911530970084545</v>
      </c>
      <c r="I132">
        <f t="shared" si="9"/>
        <v>-74.293837164101461</v>
      </c>
      <c r="K132">
        <f t="shared" si="10"/>
        <v>-1.6506955299633537</v>
      </c>
      <c r="M132">
        <f t="shared" si="11"/>
        <v>-6.1979120250872501</v>
      </c>
      <c r="N132" s="13">
        <f t="shared" si="12"/>
        <v>4.568310877433204E-5</v>
      </c>
      <c r="O132" s="13">
        <v>1</v>
      </c>
    </row>
    <row r="133" spans="4:15" x14ac:dyDescent="0.4">
      <c r="D133" s="6">
        <v>1.28</v>
      </c>
      <c r="E133" s="7">
        <f t="shared" si="7"/>
        <v>-0.6630578836416291</v>
      </c>
      <c r="G133">
        <f t="shared" si="8"/>
        <v>3.3368140993619857</v>
      </c>
      <c r="H133" s="10">
        <f t="shared" si="13"/>
        <v>-6.1324234484363345</v>
      </c>
      <c r="I133">
        <f t="shared" si="9"/>
        <v>-73.589081381236014</v>
      </c>
      <c r="K133">
        <f t="shared" si="10"/>
        <v>-1.6296634373820922</v>
      </c>
      <c r="M133">
        <f t="shared" si="11"/>
        <v>-6.1388075041533829</v>
      </c>
      <c r="N133" s="13">
        <f t="shared" si="12"/>
        <v>4.0756167398379325E-5</v>
      </c>
      <c r="O133" s="13">
        <v>1</v>
      </c>
    </row>
    <row r="134" spans="4:15" x14ac:dyDescent="0.4">
      <c r="D134" s="6">
        <v>1.3</v>
      </c>
      <c r="E134" s="7">
        <f t="shared" si="7"/>
        <v>-0.65673867876327729</v>
      </c>
      <c r="G134">
        <f t="shared" si="8"/>
        <v>3.3489072310446062</v>
      </c>
      <c r="H134" s="10">
        <f t="shared" si="13"/>
        <v>-6.0739790182779227</v>
      </c>
      <c r="I134">
        <f t="shared" si="9"/>
        <v>-72.887748219335066</v>
      </c>
      <c r="K134">
        <f t="shared" si="10"/>
        <v>-1.6088545283051152</v>
      </c>
      <c r="M134">
        <f t="shared" si="11"/>
        <v>-6.0799868225084523</v>
      </c>
      <c r="N134" s="13">
        <f t="shared" si="12"/>
        <v>3.6093711672369373E-5</v>
      </c>
      <c r="O134" s="13">
        <v>1</v>
      </c>
    </row>
    <row r="135" spans="4:15" x14ac:dyDescent="0.4">
      <c r="D135" s="6">
        <v>1.32</v>
      </c>
      <c r="E135" s="7">
        <f t="shared" si="7"/>
        <v>-0.65045139351232228</v>
      </c>
      <c r="G135">
        <f t="shared" si="8"/>
        <v>3.3610003627272271</v>
      </c>
      <c r="H135" s="10">
        <f t="shared" si="13"/>
        <v>-6.0158298031774153</v>
      </c>
      <c r="I135">
        <f t="shared" si="9"/>
        <v>-72.189957638128988</v>
      </c>
      <c r="K135">
        <f t="shared" si="10"/>
        <v>-1.5882690689368706</v>
      </c>
      <c r="M135">
        <f t="shared" si="11"/>
        <v>-6.0214601034901936</v>
      </c>
      <c r="N135" s="13">
        <f t="shared" si="12"/>
        <v>3.1700281612070575E-5</v>
      </c>
      <c r="O135" s="13">
        <v>1</v>
      </c>
    </row>
    <row r="136" spans="4:15" x14ac:dyDescent="0.4">
      <c r="D136" s="6">
        <v>1.34</v>
      </c>
      <c r="E136" s="7">
        <f t="shared" si="7"/>
        <v>-0.64419704489170293</v>
      </c>
      <c r="G136">
        <f t="shared" si="8"/>
        <v>3.3730934944098476</v>
      </c>
      <c r="H136" s="10">
        <f t="shared" si="13"/>
        <v>-5.9579852090898919</v>
      </c>
      <c r="I136">
        <f t="shared" si="9"/>
        <v>-71.495822509078707</v>
      </c>
      <c r="K136">
        <f t="shared" si="10"/>
        <v>-1.5679071432571976</v>
      </c>
      <c r="M136">
        <f t="shared" si="11"/>
        <v>-5.9632368945841403</v>
      </c>
      <c r="N136" s="13">
        <f t="shared" si="12"/>
        <v>2.7580200530498751E-5</v>
      </c>
      <c r="O136" s="13">
        <v>1</v>
      </c>
    </row>
    <row r="137" spans="4:15" x14ac:dyDescent="0.4">
      <c r="D137" s="6">
        <v>1.36</v>
      </c>
      <c r="E137" s="7">
        <f t="shared" si="7"/>
        <v>-0.63797658857142936</v>
      </c>
      <c r="G137">
        <f t="shared" si="8"/>
        <v>3.3851866260924681</v>
      </c>
      <c r="H137" s="10">
        <f t="shared" si="13"/>
        <v>-5.9004540747205789</v>
      </c>
      <c r="I137">
        <f t="shared" si="9"/>
        <v>-70.805448896646951</v>
      </c>
      <c r="K137">
        <f t="shared" si="10"/>
        <v>-1.5477686651461646</v>
      </c>
      <c r="M137">
        <f t="shared" si="11"/>
        <v>-5.9053261899932608</v>
      </c>
      <c r="N137" s="13">
        <f t="shared" si="12"/>
        <v>2.3737507230299561E-5</v>
      </c>
      <c r="O137" s="13">
        <v>1</v>
      </c>
    </row>
    <row r="138" spans="4:15" x14ac:dyDescent="0.4">
      <c r="D138" s="6">
        <v>1.38</v>
      </c>
      <c r="E138" s="7">
        <f t="shared" si="7"/>
        <v>-0.63179092133412307</v>
      </c>
      <c r="G138">
        <f t="shared" si="8"/>
        <v>3.3972797577750886</v>
      </c>
      <c r="H138" s="10">
        <f t="shared" si="13"/>
        <v>-5.8432446941429035</v>
      </c>
      <c r="I138">
        <f t="shared" si="9"/>
        <v>-70.118936329714842</v>
      </c>
      <c r="K138">
        <f t="shared" si="10"/>
        <v>-1.5278533898253572</v>
      </c>
      <c r="M138">
        <f t="shared" si="11"/>
        <v>-5.847736452385389</v>
      </c>
      <c r="N138" s="13">
        <f t="shared" si="12"/>
        <v>2.0175892108936324E-5</v>
      </c>
      <c r="O138" s="13">
        <v>1</v>
      </c>
    </row>
    <row r="139" spans="4:15" x14ac:dyDescent="0.4">
      <c r="D139" s="6">
        <v>1.4</v>
      </c>
      <c r="E139" s="7">
        <f t="shared" si="7"/>
        <v>-0.62564088343465762</v>
      </c>
      <c r="G139">
        <f t="shared" si="8"/>
        <v>3.4093728894577091</v>
      </c>
      <c r="H139" s="10">
        <f t="shared" si="13"/>
        <v>-5.7863648386221174</v>
      </c>
      <c r="I139">
        <f t="shared" si="9"/>
        <v>-69.436378063465412</v>
      </c>
      <c r="K139">
        <f t="shared" si="10"/>
        <v>-1.5081609246527428</v>
      </c>
      <c r="M139">
        <f t="shared" si="11"/>
        <v>-5.7904756338482306</v>
      </c>
      <c r="N139" s="13">
        <f t="shared" si="12"/>
        <v>1.6898637391035402E-5</v>
      </c>
      <c r="O139" s="13">
        <v>1</v>
      </c>
    </row>
    <row r="140" spans="4:15" x14ac:dyDescent="0.4">
      <c r="D140" s="6">
        <v>1.42</v>
      </c>
      <c r="E140" s="7">
        <f t="shared" si="7"/>
        <v>-0.6195272608766933</v>
      </c>
      <c r="G140">
        <f t="shared" si="8"/>
        <v>3.4214660211403296</v>
      </c>
      <c r="H140" s="10">
        <f t="shared" si="13"/>
        <v>-5.7298217776702733</v>
      </c>
      <c r="I140">
        <f t="shared" si="9"/>
        <v>-68.757861332043277</v>
      </c>
      <c r="K140">
        <f t="shared" si="10"/>
        <v>-1.4886907393062014</v>
      </c>
      <c r="M140">
        <f t="shared" si="11"/>
        <v>-5.7335511960807022</v>
      </c>
      <c r="N140" s="13">
        <f t="shared" si="12"/>
        <v>1.390856168004559E-5</v>
      </c>
      <c r="O140" s="13">
        <v>1</v>
      </c>
    </row>
    <row r="141" spans="4:15" x14ac:dyDescent="0.4">
      <c r="D141" s="6">
        <v>1.44</v>
      </c>
      <c r="E141" s="7">
        <f t="shared" si="7"/>
        <v>-0.61345078760882421</v>
      </c>
      <c r="G141">
        <f t="shared" si="8"/>
        <v>3.4335591528229505</v>
      </c>
      <c r="H141" s="10">
        <f t="shared" si="13"/>
        <v>-5.6736222993577314</v>
      </c>
      <c r="I141">
        <f t="shared" si="9"/>
        <v>-68.083467592292777</v>
      </c>
      <c r="K141">
        <f t="shared" si="10"/>
        <v>-1.4694421753889588</v>
      </c>
      <c r="M141">
        <f t="shared" si="11"/>
        <v>-5.6769701298482129</v>
      </c>
      <c r="N141" s="13">
        <f t="shared" si="12"/>
        <v>1.1207968992997499E-5</v>
      </c>
      <c r="O141" s="13">
        <v>1</v>
      </c>
    </row>
    <row r="142" spans="4:15" x14ac:dyDescent="0.4">
      <c r="D142" s="6">
        <v>1.46</v>
      </c>
      <c r="E142" s="7">
        <f t="shared" si="7"/>
        <v>-0.6074121476429637</v>
      </c>
      <c r="G142">
        <f t="shared" si="8"/>
        <v>3.445652284505571</v>
      </c>
      <c r="H142" s="10">
        <f t="shared" si="13"/>
        <v>-5.6177727299054778</v>
      </c>
      <c r="I142">
        <f t="shared" si="9"/>
        <v>-67.41327275886573</v>
      </c>
      <c r="K142">
        <f t="shared" si="10"/>
        <v>-1.4504144554883502</v>
      </c>
      <c r="M142">
        <f t="shared" si="11"/>
        <v>-5.6207389737285238</v>
      </c>
      <c r="N142" s="13">
        <f t="shared" si="12"/>
        <v>8.7986024177585482E-6</v>
      </c>
      <c r="O142" s="13">
        <v>1</v>
      </c>
    </row>
    <row r="143" spans="4:15" x14ac:dyDescent="0.4">
      <c r="D143" s="6">
        <v>1.48</v>
      </c>
      <c r="E143" s="7">
        <f t="shared" si="7"/>
        <v>-0.60141197709751792</v>
      </c>
      <c r="G143">
        <f t="shared" si="8"/>
        <v>3.4577454161881915</v>
      </c>
      <c r="H143" s="10">
        <f t="shared" si="13"/>
        <v>-5.5622789525818135</v>
      </c>
      <c r="I143">
        <f t="shared" si="9"/>
        <v>-66.747347430981762</v>
      </c>
      <c r="K143">
        <f t="shared" si="10"/>
        <v>-1.4316066917176618</v>
      </c>
      <c r="M143">
        <f t="shared" si="11"/>
        <v>-5.5648638321738453</v>
      </c>
      <c r="N143" s="13">
        <f t="shared" si="12"/>
        <v>6.6816025053024685E-6</v>
      </c>
      <c r="O143" s="13">
        <v>1</v>
      </c>
    </row>
    <row r="144" spans="4:15" x14ac:dyDescent="0.4">
      <c r="D144" s="6">
        <v>1.5</v>
      </c>
      <c r="E144" s="7">
        <f t="shared" si="7"/>
        <v>-0.59545086616781573</v>
      </c>
      <c r="G144">
        <f t="shared" si="8"/>
        <v>3.469838547870812</v>
      </c>
      <c r="H144" s="10">
        <f t="shared" si="13"/>
        <v>-5.5071464259262761</v>
      </c>
      <c r="I144">
        <f t="shared" si="9"/>
        <v>-66.085757111115313</v>
      </c>
      <c r="K144">
        <f t="shared" si="10"/>
        <v>-1.4130178937691968</v>
      </c>
      <c r="M144">
        <f t="shared" si="11"/>
        <v>-5.5093503929138352</v>
      </c>
      <c r="N144" s="13">
        <f t="shared" si="12"/>
        <v>4.8574704822502973E-6</v>
      </c>
      <c r="O144" s="13">
        <v>1</v>
      </c>
    </row>
    <row r="145" spans="4:15" x14ac:dyDescent="0.4">
      <c r="D145" s="6">
        <v>1.52</v>
      </c>
      <c r="E145" s="7">
        <f t="shared" si="7"/>
        <v>-0.58952936102618858</v>
      </c>
      <c r="G145">
        <f t="shared" si="8"/>
        <v>3.4819316795534325</v>
      </c>
      <c r="H145" s="10">
        <f t="shared" si="13"/>
        <v>-5.4523802013229101</v>
      </c>
      <c r="I145">
        <f t="shared" si="9"/>
        <v>-65.428562415874921</v>
      </c>
      <c r="K145">
        <f t="shared" si="10"/>
        <v>-1.3946469765051959</v>
      </c>
      <c r="M145">
        <f t="shared" si="11"/>
        <v>-5.4542039437233019</v>
      </c>
      <c r="N145" s="13">
        <f t="shared" si="12"/>
        <v>3.3260363429866141E-6</v>
      </c>
      <c r="O145" s="13">
        <v>1</v>
      </c>
    </row>
    <row r="146" spans="4:15" x14ac:dyDescent="0.4">
      <c r="D146" s="6">
        <v>1.54</v>
      </c>
      <c r="E146" s="7">
        <f t="shared" si="7"/>
        <v>-0.58364796565402</v>
      </c>
      <c r="G146">
        <f t="shared" si="8"/>
        <v>3.494024811236053</v>
      </c>
      <c r="H146" s="10">
        <f t="shared" si="13"/>
        <v>-5.397984939944334</v>
      </c>
      <c r="I146">
        <f t="shared" si="9"/>
        <v>-64.775819279332012</v>
      </c>
      <c r="K146">
        <f t="shared" si="10"/>
        <v>-1.3764927671118141</v>
      </c>
      <c r="M146">
        <f t="shared" si="11"/>
        <v>-5.3994293885775093</v>
      </c>
      <c r="N146" s="13">
        <f t="shared" si="12"/>
        <v>2.0864318538819259E-6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-0.57780714360800778</v>
      </c>
      <c r="G147">
        <f t="shared" si="8"/>
        <v>3.5061179429186735</v>
      </c>
      <c r="H147" s="10">
        <f t="shared" si="13"/>
        <v>-5.3439649290873819</v>
      </c>
      <c r="I147">
        <f t="shared" si="9"/>
        <v>-64.127579149048586</v>
      </c>
      <c r="K147">
        <f t="shared" si="10"/>
        <v>-1.3585540118399926</v>
      </c>
      <c r="M147">
        <f t="shared" si="11"/>
        <v>-5.3450312632171526</v>
      </c>
      <c r="N147" s="13">
        <f t="shared" si="12"/>
        <v>1.1370684763139465E-6</v>
      </c>
      <c r="O147" s="13">
        <v>1</v>
      </c>
    </row>
    <row r="148" spans="4:15" x14ac:dyDescent="0.4">
      <c r="D148" s="6">
        <v>1.58</v>
      </c>
      <c r="E148" s="7">
        <f t="shared" si="14"/>
        <v>-0.5720073197228227</v>
      </c>
      <c r="G148">
        <f t="shared" ref="G148:G211" si="15">$E$11*(D148/$E$12+1)</f>
        <v>3.5182110746012945</v>
      </c>
      <c r="H148" s="10">
        <f t="shared" si="13"/>
        <v>-5.2903240979204691</v>
      </c>
      <c r="I148">
        <f t="shared" ref="I148:I211" si="16">H148*$E$6</f>
        <v>-63.483889175045633</v>
      </c>
      <c r="K148">
        <f t="shared" ref="K148:K211" si="17">$L$9*$L$6*EXP(-$L$4*(G148/$L$10-1))+6*$L$6*EXP(-$L$4*(SQRT(2)*G148/$L$10-1))+24*$L$6*EXP(-$L$4*(SQRT(3)*G148/$L$10-1))+12*$L$6*EXP(-$L$4*(SQRT(4)*G148/$L$10-1))+24*$L$6*EXP(-$L$4*(SQRT(5)*G148/$L$10-1))-SQRT($L$9*$L$7^2*EXP(-2*$L$5*(G148/$L$10-1))+6*$L$7^2*EXP(-2*$L$5*(SQRT(2)*G148/$L$10-1))+24*$L$7^2*EXP(-2*$L$5*(SQRT(3)*G148/$L$10-1))+12*$L$7^2*EXP(-2*$L$5*(SQRT(4)*G148/$L$10-1))+24*$L$7^2*EXP(-2*$L$5*(SQRT(5)*G148/$L$10-1)))</f>
        <v>-1.3408293823557929</v>
      </c>
      <c r="M148">
        <f t="shared" ref="M148:M211" si="18">$L$9*$O$6*EXP(-$O$4*(G148/$L$10-1))+6*$O$6*EXP(-$O$4*(SQRT(2)*G148/$L$10-1))+24*$O$6*EXP(-$O$4*(SQRT(3)*G148/$L$10-1))+12*$O$6*EXP(-$O$4*(SQRT(4)*G148/$L$10-1))+24*$O$6*EXP(-$O$4*(SQRT(5)*G148/$L$10-1))-SQRT($L$9*$O$7^2*EXP(-2*$O$5*(G148/$L$10-1))+6*$O$7^2*EXP(-2*$O$5*(SQRT(2)*G148/$L$10-1))+24*$O$7^2*EXP(-2*$O$5*(SQRT(3)*G148/$L$10-1))+12*$O$7^2*EXP(-2*$O$5*(SQRT(4)*G148/$L$10-1))+24*$O$7^2*EXP(-2*$O$5*(SQRT(5)*G148/$L$10-1)))</f>
        <v>-5.2910137501442644</v>
      </c>
      <c r="N148" s="13">
        <f t="shared" ref="N148:N211" si="19">(M148-H148)^2*O148</f>
        <v>4.7562018978588004E-7</v>
      </c>
      <c r="O148" s="13">
        <v>1</v>
      </c>
    </row>
    <row r="149" spans="4:15" x14ac:dyDescent="0.4">
      <c r="D149" s="6">
        <v>1.6</v>
      </c>
      <c r="E149" s="7">
        <f t="shared" si="14"/>
        <v>-0.56624888175226429</v>
      </c>
      <c r="G149">
        <f t="shared" si="15"/>
        <v>3.5303042062839149</v>
      </c>
      <c r="H149" s="10">
        <f t="shared" ref="H149:H212" si="20">-(-$B$4)*(1+D149+$E$5*D149^3)*EXP(-D149)</f>
        <v>-5.2370660326621667</v>
      </c>
      <c r="I149">
        <f t="shared" si="16"/>
        <v>-62.844792391946001</v>
      </c>
      <c r="K149">
        <f t="shared" si="17"/>
        <v>-1.3233174817215301</v>
      </c>
      <c r="M149">
        <f t="shared" si="18"/>
        <v>-5.2373806930695208</v>
      </c>
      <c r="N149" s="13">
        <f t="shared" si="19"/>
        <v>9.9011171956223935E-8</v>
      </c>
      <c r="O149" s="13">
        <v>1</v>
      </c>
    </row>
    <row r="150" spans="4:15" x14ac:dyDescent="0.4">
      <c r="D150" s="6">
        <v>1.62</v>
      </c>
      <c r="E150" s="7">
        <f t="shared" si="14"/>
        <v>-0.56053218195096466</v>
      </c>
      <c r="G150">
        <f t="shared" si="15"/>
        <v>3.5423973379665354</v>
      </c>
      <c r="H150" s="10">
        <f t="shared" si="20"/>
        <v>-5.1841939912098871</v>
      </c>
      <c r="I150">
        <f t="shared" si="16"/>
        <v>-62.210327894518642</v>
      </c>
      <c r="K150">
        <f t="shared" si="17"/>
        <v>-1.3060168500279119</v>
      </c>
      <c r="M150">
        <f t="shared" si="18"/>
        <v>-5.1841356108306851</v>
      </c>
      <c r="N150" s="13">
        <f t="shared" si="19"/>
        <v>3.4082686757725431E-9</v>
      </c>
      <c r="O150" s="13">
        <v>1</v>
      </c>
    </row>
    <row r="151" spans="4:15" x14ac:dyDescent="0.4">
      <c r="D151" s="6">
        <v>1.64</v>
      </c>
      <c r="E151" s="7">
        <f t="shared" si="14"/>
        <v>-0.55485753859861542</v>
      </c>
      <c r="G151">
        <f t="shared" si="15"/>
        <v>3.5544904696491559</v>
      </c>
      <c r="H151" s="10">
        <f t="shared" si="20"/>
        <v>-5.1317109172370143</v>
      </c>
      <c r="I151">
        <f t="shared" si="16"/>
        <v>-61.580531006844168</v>
      </c>
      <c r="K151">
        <f t="shared" si="17"/>
        <v>-1.2889259696962858</v>
      </c>
      <c r="M151">
        <f t="shared" si="18"/>
        <v>-5.1312817108011899</v>
      </c>
      <c r="N151" s="13">
        <f t="shared" si="19"/>
        <v>1.8421816455312549E-7</v>
      </c>
      <c r="O151" s="13">
        <v>1</v>
      </c>
    </row>
    <row r="152" spans="4:15" x14ac:dyDescent="0.4">
      <c r="D152" s="6">
        <v>1.66</v>
      </c>
      <c r="E152" s="7">
        <f t="shared" si="14"/>
        <v>-0.5492252374686365</v>
      </c>
      <c r="G152">
        <f t="shared" si="15"/>
        <v>3.5665836013317764</v>
      </c>
      <c r="H152" s="10">
        <f t="shared" si="20"/>
        <v>-5.0796194537761776</v>
      </c>
      <c r="I152">
        <f t="shared" si="16"/>
        <v>-60.955433445314128</v>
      </c>
      <c r="K152">
        <f t="shared" si="17"/>
        <v>-1.2720432704690767</v>
      </c>
      <c r="M152">
        <f t="shared" si="18"/>
        <v>-5.0788219018071734</v>
      </c>
      <c r="N152" s="13">
        <f t="shared" si="19"/>
        <v>6.3608914326250455E-7</v>
      </c>
      <c r="O152" s="13">
        <v>1</v>
      </c>
    </row>
    <row r="153" spans="4:15" x14ac:dyDescent="0.4">
      <c r="D153" s="6">
        <v>1.68</v>
      </c>
      <c r="E153" s="7">
        <f t="shared" si="14"/>
        <v>-0.54363553324314373</v>
      </c>
      <c r="G153">
        <f t="shared" si="15"/>
        <v>3.5786767330143969</v>
      </c>
      <c r="H153" s="10">
        <f t="shared" si="20"/>
        <v>-5.0279219563058639</v>
      </c>
      <c r="I153">
        <f t="shared" si="16"/>
        <v>-60.335063475670367</v>
      </c>
      <c r="K153">
        <f t="shared" si="17"/>
        <v>-1.2553671341055226</v>
      </c>
      <c r="M153">
        <f t="shared" si="18"/>
        <v>-5.0267588065706139</v>
      </c>
      <c r="N153" s="13">
        <f t="shared" si="19"/>
        <v>1.3529173066121497E-6</v>
      </c>
      <c r="O153" s="13">
        <v>1</v>
      </c>
    </row>
    <row r="154" spans="4:15" x14ac:dyDescent="0.4">
      <c r="D154" s="6">
        <v>1.7</v>
      </c>
      <c r="E154" s="7">
        <f t="shared" si="14"/>
        <v>-0.53808865087601854</v>
      </c>
      <c r="G154">
        <f t="shared" si="15"/>
        <v>3.5907698646970179</v>
      </c>
      <c r="H154" s="10">
        <f t="shared" si="20"/>
        <v>-4.9766205053570323</v>
      </c>
      <c r="I154">
        <f t="shared" si="16"/>
        <v>-59.719446064284384</v>
      </c>
      <c r="K154">
        <f t="shared" si="17"/>
        <v>-1.2388958987988912</v>
      </c>
      <c r="M154">
        <f t="shared" si="18"/>
        <v>-4.9750947736955791</v>
      </c>
      <c r="N154" s="13">
        <f t="shared" si="19"/>
        <v>2.3278571027607425E-6</v>
      </c>
      <c r="O154" s="13">
        <v>1</v>
      </c>
    </row>
    <row r="155" spans="4:15" x14ac:dyDescent="0.4">
      <c r="D155" s="6">
        <v>1.72</v>
      </c>
      <c r="E155" s="7">
        <f t="shared" si="14"/>
        <v>-0.5325847869058129</v>
      </c>
      <c r="G155">
        <f t="shared" si="15"/>
        <v>3.6028629963796384</v>
      </c>
      <c r="H155" s="10">
        <f t="shared" si="20"/>
        <v>-4.9257169186557919</v>
      </c>
      <c r="I155">
        <f t="shared" si="16"/>
        <v>-59.108603023869506</v>
      </c>
      <c r="K155">
        <f t="shared" si="17"/>
        <v>-1.2226278633304903</v>
      </c>
      <c r="M155">
        <f t="shared" si="18"/>
        <v>-4.9238318892139565</v>
      </c>
      <c r="N155" s="13">
        <f t="shared" si="19"/>
        <v>3.5533359965860105E-6</v>
      </c>
      <c r="O155" s="13">
        <v>1</v>
      </c>
    </row>
    <row r="156" spans="4:15" x14ac:dyDescent="0.4">
      <c r="D156" s="6">
        <v>1.74</v>
      </c>
      <c r="E156" s="7">
        <f t="shared" si="14"/>
        <v>-0.52712411072019016</v>
      </c>
      <c r="G156">
        <f t="shared" si="15"/>
        <v>3.6149561280622589</v>
      </c>
      <c r="H156" s="10">
        <f t="shared" si="20"/>
        <v>-4.8752127628178226</v>
      </c>
      <c r="I156">
        <f t="shared" si="16"/>
        <v>-58.502553153813871</v>
      </c>
      <c r="K156">
        <f t="shared" si="17"/>
        <v>-1.2065612909749592</v>
      </c>
      <c r="M156">
        <f t="shared" si="18"/>
        <v>-4.8729719877064754</v>
      </c>
      <c r="N156" s="13">
        <f t="shared" si="19"/>
        <v>5.0210730996327269E-6</v>
      </c>
      <c r="O156" s="13">
        <v>1</v>
      </c>
    </row>
    <row r="157" spans="4:15" x14ac:dyDescent="0.4">
      <c r="D157" s="6">
        <v>1.76</v>
      </c>
      <c r="E157" s="7">
        <f t="shared" si="14"/>
        <v>-0.52170676577352382</v>
      </c>
      <c r="G157">
        <f t="shared" si="15"/>
        <v>3.6270492597448794</v>
      </c>
      <c r="H157" s="10">
        <f t="shared" si="20"/>
        <v>-4.8251093646095891</v>
      </c>
      <c r="I157">
        <f t="shared" si="16"/>
        <v>-57.901312375315072</v>
      </c>
      <c r="K157">
        <f t="shared" si="17"/>
        <v>-1.1906944131705448</v>
      </c>
      <c r="M157">
        <f t="shared" si="18"/>
        <v>-4.8225166630142251</v>
      </c>
      <c r="N157" s="13">
        <f t="shared" si="19"/>
        <v>6.7221015626027994E-6</v>
      </c>
      <c r="O157" s="13">
        <v>1</v>
      </c>
    </row>
    <row r="158" spans="4:15" x14ac:dyDescent="0.4">
      <c r="D158" s="6">
        <v>1.78</v>
      </c>
      <c r="E158" s="7">
        <f t="shared" si="14"/>
        <v>-0.5163328707592465</v>
      </c>
      <c r="G158">
        <f t="shared" si="15"/>
        <v>3.6391423914274998</v>
      </c>
      <c r="H158" s="10">
        <f t="shared" si="20"/>
        <v>-4.7754078217910436</v>
      </c>
      <c r="I158">
        <f t="shared" si="16"/>
        <v>-57.304893861492523</v>
      </c>
      <c r="K158">
        <f t="shared" si="17"/>
        <v>-1.1750254329673326</v>
      </c>
      <c r="M158">
        <f t="shared" si="18"/>
        <v>-4.7724672785553537</v>
      </c>
      <c r="N158" s="13">
        <f t="shared" si="19"/>
        <v>8.6467945209618021E-6</v>
      </c>
      <c r="O158" s="13">
        <v>1</v>
      </c>
    </row>
    <row r="159" spans="4:15" x14ac:dyDescent="0.4">
      <c r="D159" s="6">
        <v>1.8</v>
      </c>
      <c r="E159" s="7">
        <f t="shared" si="14"/>
        <v>-0.51100252073847685</v>
      </c>
      <c r="G159">
        <f t="shared" si="15"/>
        <v>3.6512355231101203</v>
      </c>
      <c r="H159" s="10">
        <f t="shared" si="20"/>
        <v>-4.7261090135539501</v>
      </c>
      <c r="I159">
        <f t="shared" si="16"/>
        <v>-56.713308162647401</v>
      </c>
      <c r="K159">
        <f t="shared" si="17"/>
        <v>-1.1595525282656916</v>
      </c>
      <c r="M159">
        <f t="shared" si="18"/>
        <v>-4.7228249772610686</v>
      </c>
      <c r="N159" s="13">
        <f t="shared" si="19"/>
        <v>1.0784894372962416E-5</v>
      </c>
      <c r="O159" s="13">
        <v>1</v>
      </c>
    </row>
    <row r="160" spans="4:15" x14ac:dyDescent="0.4">
      <c r="D160" s="6">
        <v>1.82</v>
      </c>
      <c r="E160" s="7">
        <f t="shared" si="14"/>
        <v>-0.50571578822640995</v>
      </c>
      <c r="G160">
        <f t="shared" si="15"/>
        <v>3.6633286547927413</v>
      </c>
      <c r="H160" s="10">
        <f t="shared" si="20"/>
        <v>-4.6772136105695976</v>
      </c>
      <c r="I160">
        <f t="shared" si="16"/>
        <v>-56.126563326835168</v>
      </c>
      <c r="K160">
        <f t="shared" si="17"/>
        <v>-1.1442738548565479</v>
      </c>
      <c r="M160">
        <f t="shared" si="18"/>
        <v>-4.6735906911445708</v>
      </c>
      <c r="N160" s="13">
        <f t="shared" si="19"/>
        <v>1.3125545160236473E-5</v>
      </c>
      <c r="O160" s="13">
        <v>1</v>
      </c>
    </row>
    <row r="161" spans="4:15" x14ac:dyDescent="0.4">
      <c r="D161" s="6">
        <v>1.84</v>
      </c>
      <c r="E161" s="7">
        <f t="shared" si="14"/>
        <v>-0.50047272423790878</v>
      </c>
      <c r="G161">
        <f t="shared" si="15"/>
        <v>3.6754217864753618</v>
      </c>
      <c r="H161" s="10">
        <f t="shared" si="20"/>
        <v>-4.628722084659147</v>
      </c>
      <c r="I161">
        <f t="shared" si="16"/>
        <v>-55.544665015909764</v>
      </c>
      <c r="K161">
        <f t="shared" si="17"/>
        <v>-1.1291875492744543</v>
      </c>
      <c r="M161">
        <f t="shared" si="18"/>
        <v>-4.624765150516077</v>
      </c>
      <c r="N161" s="13">
        <f t="shared" si="19"/>
        <v>1.565732781259374E-5</v>
      </c>
      <c r="O161" s="13">
        <v>1</v>
      </c>
    </row>
    <row r="162" spans="4:15" x14ac:dyDescent="0.4">
      <c r="D162" s="6">
        <v>1.86</v>
      </c>
      <c r="E162" s="7">
        <f t="shared" si="14"/>
        <v>-0.49527335929368815</v>
      </c>
      <c r="G162">
        <f t="shared" si="15"/>
        <v>3.6875149181579823</v>
      </c>
      <c r="H162" s="10">
        <f t="shared" si="20"/>
        <v>-4.5806347180995335</v>
      </c>
      <c r="I162">
        <f t="shared" si="16"/>
        <v>-54.967616617194402</v>
      </c>
      <c r="K162">
        <f t="shared" si="17"/>
        <v>-1.1142917314738481</v>
      </c>
      <c r="M162">
        <f t="shared" si="18"/>
        <v>-4.5763488928565446</v>
      </c>
      <c r="N162" s="13">
        <f t="shared" si="19"/>
        <v>1.8368298013441101E-5</v>
      </c>
      <c r="O162" s="13">
        <v>1</v>
      </c>
    </row>
    <row r="163" spans="4:15" x14ac:dyDescent="0.4">
      <c r="D163" s="6">
        <v>1.88</v>
      </c>
      <c r="E163" s="7">
        <f t="shared" si="14"/>
        <v>-0.49011770438843644</v>
      </c>
      <c r="G163">
        <f t="shared" si="15"/>
        <v>3.6996080498406028</v>
      </c>
      <c r="H163" s="10">
        <f t="shared" si="20"/>
        <v>-4.5329516125773317</v>
      </c>
      <c r="I163">
        <f t="shared" si="16"/>
        <v>-54.39541935092798</v>
      </c>
      <c r="K163">
        <f t="shared" si="17"/>
        <v>-1.0995845073383161</v>
      </c>
      <c r="M163">
        <f t="shared" si="18"/>
        <v>-4.5283422713623676</v>
      </c>
      <c r="N163" s="13">
        <f t="shared" si="19"/>
        <v>2.1246026435967154E-5</v>
      </c>
      <c r="O163" s="13">
        <v>1</v>
      </c>
    </row>
    <row r="164" spans="4:15" x14ac:dyDescent="0.4">
      <c r="D164" s="6">
        <v>1.9</v>
      </c>
      <c r="E164" s="7">
        <f t="shared" si="14"/>
        <v>-0.4850057519221822</v>
      </c>
      <c r="G164">
        <f t="shared" si="15"/>
        <v>3.7117011815232233</v>
      </c>
      <c r="H164" s="10">
        <f t="shared" si="20"/>
        <v>-4.4856726978026868</v>
      </c>
      <c r="I164">
        <f t="shared" si="16"/>
        <v>-53.828072373632239</v>
      </c>
      <c r="K164">
        <f t="shared" si="17"/>
        <v>-1.0850639710321621</v>
      </c>
      <c r="M164">
        <f t="shared" si="18"/>
        <v>-4.4807454631727595</v>
      </c>
      <c r="N164" s="13">
        <f t="shared" si="19"/>
        <v>2.4277641098355709E-5</v>
      </c>
      <c r="O164" s="13">
        <v>1</v>
      </c>
    </row>
    <row r="165" spans="4:15" x14ac:dyDescent="0.4">
      <c r="D165" s="6">
        <v>1.92</v>
      </c>
      <c r="E165" s="7">
        <f t="shared" si="14"/>
        <v>-0.47993747659616598</v>
      </c>
      <c r="G165">
        <f t="shared" si="15"/>
        <v>3.7237943132058438</v>
      </c>
      <c r="H165" s="10">
        <f t="shared" si="20"/>
        <v>-4.4387977397949596</v>
      </c>
      <c r="I165">
        <f t="shared" si="16"/>
        <v>-53.265572877539512</v>
      </c>
      <c r="K165">
        <f t="shared" si="17"/>
        <v>-1.0707282072030646</v>
      </c>
      <c r="M165">
        <f t="shared" si="18"/>
        <v>-4.4335584772911822</v>
      </c>
      <c r="N165" s="13">
        <f t="shared" si="19"/>
        <v>2.7449871583487574E-5</v>
      </c>
      <c r="O165" s="13">
        <v>1</v>
      </c>
    </row>
    <row r="166" spans="4:15" x14ac:dyDescent="0.4">
      <c r="D166" s="6">
        <v>1.94</v>
      </c>
      <c r="E166" s="7">
        <f t="shared" si="14"/>
        <v>-0.47491283627443837</v>
      </c>
      <c r="G166">
        <f t="shared" si="15"/>
        <v>3.7358874448884647</v>
      </c>
      <c r="H166" s="10">
        <f t="shared" si="20"/>
        <v>-4.3923263488513982</v>
      </c>
      <c r="I166">
        <f t="shared" si="16"/>
        <v>-52.707916186216778</v>
      </c>
      <c r="K166">
        <f t="shared" si="17"/>
        <v>-1.0565752930441406</v>
      </c>
      <c r="M166">
        <f t="shared" si="18"/>
        <v>-4.3867811622117792</v>
      </c>
      <c r="N166" s="13">
        <f t="shared" si="19"/>
        <v>3.0749094868209107E-5</v>
      </c>
      <c r="O166" s="13">
        <v>1</v>
      </c>
    </row>
    <row r="167" spans="4:15" x14ac:dyDescent="0.4">
      <c r="D167" s="6">
        <v>1.96</v>
      </c>
      <c r="E167" s="7">
        <f t="shared" si="14"/>
        <v>-0.46993177281237059</v>
      </c>
      <c r="G167">
        <f t="shared" si="15"/>
        <v>3.7479805765710852</v>
      </c>
      <c r="H167" s="10">
        <f t="shared" si="20"/>
        <v>-4.3462579872097713</v>
      </c>
      <c r="I167">
        <f t="shared" si="16"/>
        <v>-52.155095846517256</v>
      </c>
      <c r="K167">
        <f t="shared" si="17"/>
        <v>-1.0426033002232766</v>
      </c>
      <c r="M167">
        <f t="shared" si="18"/>
        <v>-4.3404132132613213</v>
      </c>
      <c r="N167" s="13">
        <f t="shared" si="19"/>
        <v>3.4161382508479278E-5</v>
      </c>
      <c r="O167" s="13">
        <v>1</v>
      </c>
    </row>
    <row r="168" spans="4:15" x14ac:dyDescent="0.4">
      <c r="D168" s="6">
        <v>1.98</v>
      </c>
      <c r="E168" s="7">
        <f t="shared" si="14"/>
        <v>-0.46499421285321846</v>
      </c>
      <c r="G168">
        <f t="shared" si="15"/>
        <v>3.7600737082537057</v>
      </c>
      <c r="H168" s="10">
        <f t="shared" si="20"/>
        <v>-4.3005919764155616</v>
      </c>
      <c r="I168">
        <f t="shared" si="16"/>
        <v>-51.607103716986742</v>
      </c>
      <c r="K168">
        <f t="shared" si="17"/>
        <v>-1.0288102966871704</v>
      </c>
      <c r="M168">
        <f t="shared" si="18"/>
        <v>-4.2944541796668512</v>
      </c>
      <c r="N168" s="13">
        <f t="shared" si="19"/>
        <v>3.7672548928479956E-5</v>
      </c>
      <c r="O168" s="13">
        <v>1</v>
      </c>
    </row>
    <row r="169" spans="4:15" x14ac:dyDescent="0.4">
      <c r="D169" s="6">
        <v>2</v>
      </c>
      <c r="E169" s="7">
        <f t="shared" si="14"/>
        <v>-0.46010006859385</v>
      </c>
      <c r="G169">
        <f t="shared" si="15"/>
        <v>3.7721668399363262</v>
      </c>
      <c r="H169" s="10">
        <f t="shared" si="20"/>
        <v>-4.2553275044039403</v>
      </c>
      <c r="I169">
        <f t="shared" si="16"/>
        <v>-51.063930052847283</v>
      </c>
      <c r="K169">
        <f t="shared" si="17"/>
        <v>-1.0151943483471124</v>
      </c>
      <c r="M169">
        <f t="shared" si="18"/>
        <v>-4.2489034713588438</v>
      </c>
      <c r="N169" s="13">
        <f t="shared" si="19"/>
        <v>4.1268200564490809E-5</v>
      </c>
      <c r="O169" s="13">
        <v>1</v>
      </c>
    </row>
    <row r="170" spans="4:15" x14ac:dyDescent="0.4">
      <c r="D170" s="6">
        <v>2.02</v>
      </c>
      <c r="E170" s="7">
        <f t="shared" si="14"/>
        <v>-0.45524923852070814</v>
      </c>
      <c r="G170">
        <f t="shared" si="15"/>
        <v>3.7842599716189467</v>
      </c>
      <c r="H170" s="10">
        <f t="shared" si="20"/>
        <v>-4.2104636323064737</v>
      </c>
      <c r="I170">
        <f t="shared" si="16"/>
        <v>-50.525563587677681</v>
      </c>
      <c r="K170">
        <f t="shared" si="17"/>
        <v>-1.0017535206531649</v>
      </c>
      <c r="M170">
        <f t="shared" si="18"/>
        <v>-4.2037603655192939</v>
      </c>
      <c r="N170" s="13">
        <f t="shared" si="19"/>
        <v>4.4933785620107886E-5</v>
      </c>
      <c r="O170" s="13">
        <v>1</v>
      </c>
    </row>
    <row r="171" spans="4:15" x14ac:dyDescent="0.4">
      <c r="D171" s="6">
        <v>2.04</v>
      </c>
      <c r="E171" s="7">
        <f t="shared" si="14"/>
        <v>-0.45044160811704603</v>
      </c>
      <c r="G171">
        <f t="shared" si="15"/>
        <v>3.7963531033015672</v>
      </c>
      <c r="H171" s="10">
        <f t="shared" si="20"/>
        <v>-4.165999300992123</v>
      </c>
      <c r="I171">
        <f t="shared" si="16"/>
        <v>-49.991991611905476</v>
      </c>
      <c r="K171">
        <f t="shared" si="17"/>
        <v>-0.98848588006302807</v>
      </c>
      <c r="M171">
        <f t="shared" si="18"/>
        <v>-4.1590240128838891</v>
      </c>
      <c r="N171" s="13">
        <f t="shared" si="19"/>
        <v>4.8654644192869125E-5</v>
      </c>
      <c r="O171" s="13">
        <v>1</v>
      </c>
    </row>
    <row r="172" spans="4:15" x14ac:dyDescent="0.4">
      <c r="D172" s="6">
        <v>2.06</v>
      </c>
      <c r="E172" s="7">
        <f t="shared" si="14"/>
        <v>-0.44567705054243845</v>
      </c>
      <c r="G172">
        <f t="shared" si="15"/>
        <v>3.8084462349841877</v>
      </c>
      <c r="H172" s="10">
        <f t="shared" si="20"/>
        <v>-4.1219333373518499</v>
      </c>
      <c r="I172">
        <f t="shared" si="16"/>
        <v>-49.463200048222198</v>
      </c>
      <c r="K172">
        <f t="shared" si="17"/>
        <v>-0.97538949541154829</v>
      </c>
      <c r="M172">
        <f t="shared" si="18"/>
        <v>-4.1146934438070266</v>
      </c>
      <c r="N172" s="13">
        <f t="shared" si="19"/>
        <v>5.2416058540373213E-5</v>
      </c>
      <c r="O172" s="13">
        <v>1</v>
      </c>
    </row>
    <row r="173" spans="4:15" x14ac:dyDescent="0.4">
      <c r="D173" s="6">
        <v>2.08</v>
      </c>
      <c r="E173" s="7">
        <f t="shared" si="14"/>
        <v>-0.44095542728554105</v>
      </c>
      <c r="G173">
        <f t="shared" si="15"/>
        <v>3.8205393666668086</v>
      </c>
      <c r="H173" s="10">
        <f t="shared" si="20"/>
        <v>-4.0782644603357827</v>
      </c>
      <c r="I173">
        <f t="shared" si="16"/>
        <v>-48.939173524029393</v>
      </c>
      <c r="K173">
        <f t="shared" si="17"/>
        <v>-0.96246243918649177</v>
      </c>
      <c r="M173">
        <f t="shared" si="18"/>
        <v>-4.0707675740981601</v>
      </c>
      <c r="N173" s="13">
        <f t="shared" si="19"/>
        <v>5.6203303259854671E-5</v>
      </c>
      <c r="O173" s="13">
        <v>1</v>
      </c>
    </row>
    <row r="174" spans="4:15" x14ac:dyDescent="0.4">
      <c r="D174" s="6">
        <v>2.1</v>
      </c>
      <c r="E174" s="7">
        <f t="shared" si="14"/>
        <v>-0.43627658879103831</v>
      </c>
      <c r="G174">
        <f t="shared" si="15"/>
        <v>3.8326324983494291</v>
      </c>
      <c r="H174" s="10">
        <f t="shared" si="20"/>
        <v>-4.0349912867516755</v>
      </c>
      <c r="I174">
        <f t="shared" si="16"/>
        <v>-48.419895441020103</v>
      </c>
      <c r="K174">
        <f t="shared" si="17"/>
        <v>-0.94970278871590896</v>
      </c>
      <c r="M174">
        <f t="shared" si="18"/>
        <v>-4.0272452106376546</v>
      </c>
      <c r="N174" s="13">
        <f t="shared" si="19"/>
        <v>6.000169516420504E-5</v>
      </c>
      <c r="O174" s="13">
        <v>1</v>
      </c>
    </row>
    <row r="175" spans="4:15" x14ac:dyDescent="0.4">
      <c r="D175" s="6">
        <v>2.12</v>
      </c>
      <c r="E175" s="7">
        <f t="shared" si="14"/>
        <v>-0.43164037506168607</v>
      </c>
      <c r="G175">
        <f t="shared" si="15"/>
        <v>3.8447256300320496</v>
      </c>
      <c r="H175" s="10">
        <f t="shared" si="20"/>
        <v>-3.9921123368330163</v>
      </c>
      <c r="I175">
        <f t="shared" si="16"/>
        <v>-47.905348041996191</v>
      </c>
      <c r="K175">
        <f t="shared" si="17"/>
        <v>-0.9371086272721203</v>
      </c>
      <c r="M175">
        <f t="shared" si="18"/>
        <v>-3.9841250567800111</v>
      </c>
      <c r="N175" s="13">
        <f t="shared" si="19"/>
        <v>6.3796642645134696E-5</v>
      </c>
      <c r="O175" s="13">
        <v>1</v>
      </c>
    </row>
    <row r="176" spans="4:15" x14ac:dyDescent="0.4">
      <c r="D176" s="6">
        <v>2.14</v>
      </c>
      <c r="E176" s="7">
        <f t="shared" si="14"/>
        <v>-0.42704661623633228</v>
      </c>
      <c r="G176">
        <f t="shared" si="15"/>
        <v>3.8568187617146701</v>
      </c>
      <c r="H176" s="10">
        <f t="shared" si="20"/>
        <v>-3.9496260395849663</v>
      </c>
      <c r="I176">
        <f t="shared" si="16"/>
        <v>-47.395512475019594</v>
      </c>
      <c r="K176">
        <f t="shared" si="17"/>
        <v>-0.92467804509708362</v>
      </c>
      <c r="M176">
        <f t="shared" si="18"/>
        <v>-3.9414057175521022</v>
      </c>
      <c r="N176" s="13">
        <f t="shared" si="19"/>
        <v>6.7573694323990092E-5</v>
      </c>
      <c r="O176" s="13">
        <v>1</v>
      </c>
    </row>
    <row r="177" spans="4:15" x14ac:dyDescent="0.4">
      <c r="D177" s="6">
        <v>2.16</v>
      </c>
      <c r="E177" s="7">
        <f t="shared" si="14"/>
        <v>-0.42249513314476367</v>
      </c>
      <c r="G177">
        <f t="shared" si="15"/>
        <v>3.8689118933972906</v>
      </c>
      <c r="H177" s="10">
        <f t="shared" si="20"/>
        <v>-3.9075307379159754</v>
      </c>
      <c r="I177">
        <f t="shared" si="16"/>
        <v>-46.890368854991706</v>
      </c>
      <c r="K177">
        <f t="shared" si="17"/>
        <v>-0.91240914035364018</v>
      </c>
      <c r="M177">
        <f t="shared" si="18"/>
        <v>-3.8990857046536918</v>
      </c>
      <c r="N177" s="13">
        <f t="shared" si="19"/>
        <v>7.1318586801076884E-5</v>
      </c>
      <c r="O177" s="13">
        <v>1</v>
      </c>
    </row>
    <row r="178" spans="4:15" x14ac:dyDescent="0.4">
      <c r="D178" s="6">
        <v>2.1800000000000002</v>
      </c>
      <c r="E178" s="7">
        <f t="shared" si="14"/>
        <v>-0.41798573784020243</v>
      </c>
      <c r="G178">
        <f t="shared" si="15"/>
        <v>3.8810050250799111</v>
      </c>
      <c r="H178" s="10">
        <f t="shared" si="20"/>
        <v>-3.8658246935626801</v>
      </c>
      <c r="I178">
        <f t="shared" si="16"/>
        <v>-46.389896322752165</v>
      </c>
      <c r="K178">
        <f t="shared" si="17"/>
        <v>-0.90030002000689657</v>
      </c>
      <c r="M178">
        <f t="shared" si="18"/>
        <v>-3.8571634412673612</v>
      </c>
      <c r="N178" s="13">
        <f t="shared" si="19"/>
        <v>7.5017291323166711E-5</v>
      </c>
      <c r="O178" s="13">
        <v>1</v>
      </c>
    </row>
    <row r="179" spans="4:15" x14ac:dyDescent="0.4">
      <c r="D179" s="6">
        <v>2.2000000000000002</v>
      </c>
      <c r="E179" s="7">
        <f t="shared" si="14"/>
        <v>-0.41351823411024857</v>
      </c>
      <c r="G179">
        <f t="shared" si="15"/>
        <v>3.893098156762532</v>
      </c>
      <c r="H179" s="10">
        <f t="shared" si="20"/>
        <v>-3.8245060918154561</v>
      </c>
      <c r="I179">
        <f t="shared" si="16"/>
        <v>-45.894073101785473</v>
      </c>
      <c r="K179">
        <f t="shared" si="17"/>
        <v>-0.8883488006397614</v>
      </c>
      <c r="M179">
        <f t="shared" si="18"/>
        <v>-3.8156372666846394</v>
      </c>
      <c r="N179" s="13">
        <f t="shared" si="19"/>
        <v>7.8656059201005142E-5</v>
      </c>
      <c r="O179" s="13">
        <v>1</v>
      </c>
    </row>
    <row r="180" spans="4:15" x14ac:dyDescent="0.4">
      <c r="D180" s="6">
        <v>2.2200000000000002</v>
      </c>
      <c r="E180" s="7">
        <f t="shared" si="14"/>
        <v>-0.40909241796703788</v>
      </c>
      <c r="G180">
        <f t="shared" si="15"/>
        <v>3.9051912884451525</v>
      </c>
      <c r="H180" s="10">
        <f t="shared" si="20"/>
        <v>-3.7835730460517429</v>
      </c>
      <c r="I180">
        <f t="shared" si="16"/>
        <v>-45.402876552620917</v>
      </c>
      <c r="K180">
        <f t="shared" si="17"/>
        <v>-0.87655360920644254</v>
      </c>
      <c r="M180">
        <f t="shared" si="18"/>
        <v>-3.7745054407549001</v>
      </c>
      <c r="N180" s="13">
        <f t="shared" si="19"/>
        <v>8.2221465819331727E-5</v>
      </c>
      <c r="O180" s="13">
        <v>1</v>
      </c>
    </row>
    <row r="181" spans="4:15" x14ac:dyDescent="0.4">
      <c r="D181" s="6">
        <v>2.2400000000000002</v>
      </c>
      <c r="E181" s="7">
        <f t="shared" si="14"/>
        <v>-0.4047080781173597</v>
      </c>
      <c r="G181">
        <f t="shared" si="15"/>
        <v>3.917284420127773</v>
      </c>
      <c r="H181" s="10">
        <f t="shared" si="20"/>
        <v>-3.7430236020840244</v>
      </c>
      <c r="I181">
        <f t="shared" si="16"/>
        <v>-44.916283225008293</v>
      </c>
      <c r="K181">
        <f t="shared" si="17"/>
        <v>-0.8649125837274978</v>
      </c>
      <c r="M181">
        <f t="shared" si="18"/>
        <v>-3.7337661481634017</v>
      </c>
      <c r="N181" s="13">
        <f t="shared" si="19"/>
        <v>8.5700453092452889E-5</v>
      </c>
      <c r="O181" s="13">
        <v>1</v>
      </c>
    </row>
    <row r="182" spans="4:15" x14ac:dyDescent="0.4">
      <c r="D182" s="6">
        <v>2.2599999999999998</v>
      </c>
      <c r="E182" s="7">
        <f t="shared" si="14"/>
        <v>-0.40036499641345336</v>
      </c>
      <c r="G182">
        <f t="shared" si="15"/>
        <v>3.9293775518103935</v>
      </c>
      <c r="H182" s="10">
        <f t="shared" si="20"/>
        <v>-3.7028557423291057</v>
      </c>
      <c r="I182">
        <f t="shared" si="16"/>
        <v>-44.434268907949267</v>
      </c>
      <c r="K182">
        <f t="shared" si="17"/>
        <v>-0.85342387392983665</v>
      </c>
      <c r="M182">
        <f t="shared" si="18"/>
        <v>-3.6934175025445586</v>
      </c>
      <c r="N182" s="13">
        <f t="shared" si="19"/>
        <v>8.9080370230608901E-5</v>
      </c>
      <c r="O182" s="13">
        <v>1</v>
      </c>
    </row>
    <row r="183" spans="4:15" x14ac:dyDescent="0.4">
      <c r="D183" s="6">
        <v>2.2799999999999998</v>
      </c>
      <c r="E183" s="7">
        <f t="shared" si="14"/>
        <v>-0.39606294828518152</v>
      </c>
      <c r="G183">
        <f t="shared" si="15"/>
        <v>3.941470683493014</v>
      </c>
      <c r="H183" s="10">
        <f t="shared" si="20"/>
        <v>-3.6630673898051582</v>
      </c>
      <c r="I183">
        <f t="shared" si="16"/>
        <v>-43.956808677661897</v>
      </c>
      <c r="K183">
        <f t="shared" si="17"/>
        <v>-0.84208564183488843</v>
      </c>
      <c r="M183">
        <f t="shared" si="18"/>
        <v>-3.6534575504363591</v>
      </c>
      <c r="N183" s="13">
        <f t="shared" si="19"/>
        <v>9.23490126941213E-5</v>
      </c>
      <c r="O183" s="13">
        <v>1</v>
      </c>
    </row>
    <row r="184" spans="4:15" x14ac:dyDescent="0.4">
      <c r="D184" s="6">
        <v>2.2999999999999998</v>
      </c>
      <c r="E184" s="7">
        <f t="shared" si="14"/>
        <v>-0.39180170315425034</v>
      </c>
      <c r="G184">
        <f t="shared" si="15"/>
        <v>3.9535638151756345</v>
      </c>
      <c r="H184" s="10">
        <f t="shared" si="20"/>
        <v>-3.6236564119627146</v>
      </c>
      <c r="I184">
        <f t="shared" si="16"/>
        <v>-43.483876943552573</v>
      </c>
      <c r="K184">
        <f t="shared" si="17"/>
        <v>-0.83089606229796886</v>
      </c>
      <c r="M184">
        <f t="shared" si="18"/>
        <v>-3.6138842750816247</v>
      </c>
      <c r="N184" s="13">
        <f t="shared" si="19"/>
        <v>9.5494659222757631E-5</v>
      </c>
      <c r="O184" s="13">
        <v>1</v>
      </c>
    </row>
    <row r="185" spans="4:15" x14ac:dyDescent="0.4">
      <c r="D185" s="6">
        <v>2.3199999999999998</v>
      </c>
      <c r="E185" s="7">
        <f t="shared" si="14"/>
        <v>-0.38758102483112977</v>
      </c>
      <c r="G185">
        <f t="shared" si="15"/>
        <v>3.9656569468582554</v>
      </c>
      <c r="H185" s="10">
        <f t="shared" si="20"/>
        <v>-3.5846206243556691</v>
      </c>
      <c r="I185">
        <f t="shared" si="16"/>
        <v>-43.015447492268031</v>
      </c>
      <c r="K185">
        <f t="shared" si="17"/>
        <v>-0.81985332350171825</v>
      </c>
      <c r="M185">
        <f t="shared" si="18"/>
        <v>-3.5746956000815922</v>
      </c>
      <c r="N185" s="13">
        <f t="shared" si="19"/>
        <v>9.8506106841016335E-5</v>
      </c>
      <c r="O185" s="13">
        <v>1</v>
      </c>
    </row>
    <row r="186" spans="4:15" x14ac:dyDescent="0.4">
      <c r="D186" s="6">
        <v>2.34</v>
      </c>
      <c r="E186" s="7">
        <f t="shared" si="14"/>
        <v>-0.38340067189530053</v>
      </c>
      <c r="G186">
        <f t="shared" si="15"/>
        <v>3.9777500785408759</v>
      </c>
      <c r="H186" s="10">
        <f t="shared" si="20"/>
        <v>-3.5459577941580656</v>
      </c>
      <c r="I186">
        <f t="shared" si="16"/>
        <v>-42.551493529896788</v>
      </c>
      <c r="K186">
        <f t="shared" si="17"/>
        <v>-0.80895562740632176</v>
      </c>
      <c r="M186">
        <f t="shared" si="18"/>
        <v>-3.5358893929071269</v>
      </c>
      <c r="N186" s="13">
        <f t="shared" si="19"/>
        <v>1.0137270374990325E-4</v>
      </c>
      <c r="O186" s="13">
        <v>1</v>
      </c>
    </row>
    <row r="187" spans="4:15" x14ac:dyDescent="0.4">
      <c r="D187" s="6">
        <v>2.36</v>
      </c>
      <c r="E187" s="7">
        <f t="shared" si="14"/>
        <v>-0.37926039805943706</v>
      </c>
      <c r="G187">
        <f t="shared" si="15"/>
        <v>3.9898432102234964</v>
      </c>
      <c r="H187" s="10">
        <f t="shared" si="20"/>
        <v>-3.5076656435323152</v>
      </c>
      <c r="I187">
        <f t="shared" si="16"/>
        <v>-42.091987722387785</v>
      </c>
      <c r="K187">
        <f t="shared" si="17"/>
        <v>-0.79820119015907576</v>
      </c>
      <c r="M187">
        <f t="shared" si="18"/>
        <v>-3.4974634682726622</v>
      </c>
      <c r="N187" s="13">
        <f t="shared" si="19"/>
        <v>1.0408438002867692E-4</v>
      </c>
      <c r="O187" s="13">
        <v>1</v>
      </c>
    </row>
    <row r="188" spans="4:15" x14ac:dyDescent="0.4">
      <c r="D188" s="6">
        <v>2.38</v>
      </c>
      <c r="E188" s="7">
        <f t="shared" si="14"/>
        <v>-0.37515995251811401</v>
      </c>
      <c r="G188">
        <f t="shared" si="15"/>
        <v>4.0019363419061174</v>
      </c>
      <c r="H188" s="10">
        <f t="shared" si="20"/>
        <v>-3.4697418528542809</v>
      </c>
      <c r="I188">
        <f t="shared" si="16"/>
        <v>-41.636902234251373</v>
      </c>
      <c r="K188">
        <f t="shared" si="17"/>
        <v>-0.78758824246572057</v>
      </c>
      <c r="M188">
        <f t="shared" si="18"/>
        <v>-3.4594155913778031</v>
      </c>
      <c r="N188" s="13">
        <f t="shared" si="19"/>
        <v>1.0663167608059072E-4</v>
      </c>
      <c r="O188" s="13">
        <v>1</v>
      </c>
    </row>
    <row r="189" spans="4:15" x14ac:dyDescent="0.4">
      <c r="D189" s="6">
        <v>2.4</v>
      </c>
      <c r="E189" s="7">
        <f t="shared" si="14"/>
        <v>-0.37109908028160293</v>
      </c>
      <c r="G189">
        <f t="shared" si="15"/>
        <v>4.0140294735887379</v>
      </c>
      <c r="H189" s="10">
        <f t="shared" si="20"/>
        <v>-3.4321840638004608</v>
      </c>
      <c r="I189">
        <f t="shared" si="16"/>
        <v>-41.186208765605528</v>
      </c>
      <c r="K189">
        <f t="shared" si="17"/>
        <v>-0.7771150299258327</v>
      </c>
      <c r="M189">
        <f t="shared" si="18"/>
        <v>-3.4217434810213585</v>
      </c>
      <c r="N189" s="13">
        <f t="shared" si="19"/>
        <v>1.090057687672878E-4</v>
      </c>
      <c r="O189" s="13">
        <v>1</v>
      </c>
    </row>
    <row r="190" spans="4:15" x14ac:dyDescent="0.4">
      <c r="D190" s="6">
        <v>2.42</v>
      </c>
      <c r="E190" s="7">
        <f t="shared" si="14"/>
        <v>-0.36707752249530895</v>
      </c>
      <c r="G190">
        <f t="shared" si="15"/>
        <v>4.0261226052713583</v>
      </c>
      <c r="H190" s="10">
        <f t="shared" si="20"/>
        <v>-3.3949898823023639</v>
      </c>
      <c r="I190">
        <f t="shared" si="16"/>
        <v>-40.739878587628368</v>
      </c>
      <c r="K190">
        <f t="shared" si="17"/>
        <v>-0.7667798133344309</v>
      </c>
      <c r="M190">
        <f t="shared" si="18"/>
        <v>-3.384444812592359</v>
      </c>
      <c r="N190" s="13">
        <f t="shared" si="19"/>
        <v>1.1119849518886295E-4</v>
      </c>
      <c r="O190" s="13">
        <v>1</v>
      </c>
    </row>
    <row r="191" spans="4:15" x14ac:dyDescent="0.4">
      <c r="D191" s="6">
        <v>2.44</v>
      </c>
      <c r="E191" s="7">
        <f t="shared" si="14"/>
        <v>-0.36309501674537803</v>
      </c>
      <c r="G191">
        <f t="shared" si="15"/>
        <v>4.0382157369539788</v>
      </c>
      <c r="H191" s="10">
        <f t="shared" si="20"/>
        <v>-3.3581568813729779</v>
      </c>
      <c r="I191">
        <f t="shared" si="16"/>
        <v>-40.297882576475736</v>
      </c>
      <c r="K191">
        <f t="shared" si="17"/>
        <v>-0.7565808689518474</v>
      </c>
      <c r="M191">
        <f t="shared" si="18"/>
        <v>-3.3475172209425037</v>
      </c>
      <c r="N191" s="13">
        <f t="shared" si="19"/>
        <v>1.132023740757974E-4</v>
      </c>
      <c r="O191" s="13">
        <v>1</v>
      </c>
    </row>
    <row r="192" spans="4:15" x14ac:dyDescent="0.4">
      <c r="D192" s="6">
        <v>2.46</v>
      </c>
      <c r="E192" s="7">
        <f t="shared" si="14"/>
        <v>-0.359151297350986</v>
      </c>
      <c r="G192">
        <f t="shared" si="15"/>
        <v>4.0503088686365993</v>
      </c>
      <c r="H192" s="10">
        <f t="shared" si="20"/>
        <v>-3.3216826038100642</v>
      </c>
      <c r="I192">
        <f t="shared" si="16"/>
        <v>-39.86019124572077</v>
      </c>
      <c r="K192">
        <f t="shared" si="17"/>
        <v>-0.74651648874379317</v>
      </c>
      <c r="M192">
        <f t="shared" si="18"/>
        <v>-3.3109583031443259</v>
      </c>
      <c r="N192" s="13">
        <f t="shared" si="19"/>
        <v>1.1501062476915413E-4</v>
      </c>
      <c r="O192" s="13">
        <v>1</v>
      </c>
    </row>
    <row r="193" spans="4:15" x14ac:dyDescent="0.4">
      <c r="D193" s="6">
        <v>2.48</v>
      </c>
      <c r="E193" s="7">
        <f t="shared" si="14"/>
        <v>-0.35524609564380555</v>
      </c>
      <c r="G193">
        <f t="shared" si="15"/>
        <v>4.0624020003192198</v>
      </c>
      <c r="H193" s="10">
        <f t="shared" si="20"/>
        <v>-3.2855645647808647</v>
      </c>
      <c r="I193">
        <f t="shared" si="16"/>
        <v>-39.426774777370376</v>
      </c>
      <c r="K193">
        <f t="shared" si="17"/>
        <v>-0.73658498059343303</v>
      </c>
      <c r="M193">
        <f t="shared" si="18"/>
        <v>-3.2747656211391409</v>
      </c>
      <c r="N193" s="13">
        <f t="shared" si="19"/>
        <v>1.1661718377712549E-4</v>
      </c>
      <c r="O193" s="13">
        <v>1</v>
      </c>
    </row>
    <row r="194" spans="4:15" x14ac:dyDescent="0.4">
      <c r="D194" s="6">
        <v>2.5</v>
      </c>
      <c r="E194" s="7">
        <f t="shared" si="14"/>
        <v>-0.35137914023512884</v>
      </c>
      <c r="G194">
        <f t="shared" si="15"/>
        <v>4.0744951320018403</v>
      </c>
      <c r="H194" s="10">
        <f t="shared" si="20"/>
        <v>-3.2498002542926359</v>
      </c>
      <c r="I194">
        <f t="shared" si="16"/>
        <v>-38.997603051511632</v>
      </c>
      <c r="K194">
        <f t="shared" si="17"/>
        <v>-0.7267846684872018</v>
      </c>
      <c r="M194">
        <f t="shared" si="18"/>
        <v>-3.2389367042788026</v>
      </c>
      <c r="N194" s="13">
        <f t="shared" si="19"/>
        <v>1.1801671890305558E-4</v>
      </c>
      <c r="O194" s="13">
        <v>1</v>
      </c>
    </row>
    <row r="195" spans="4:15" x14ac:dyDescent="0.4">
      <c r="D195" s="6">
        <v>2.52</v>
      </c>
      <c r="E195" s="7">
        <f t="shared" si="14"/>
        <v>-0.3475501572711085</v>
      </c>
      <c r="G195">
        <f t="shared" si="15"/>
        <v>4.0865882636844608</v>
      </c>
      <c r="H195" s="10">
        <f t="shared" si="20"/>
        <v>-3.2143871395533008</v>
      </c>
      <c r="I195">
        <f t="shared" si="16"/>
        <v>-38.57264567463961</v>
      </c>
      <c r="K195">
        <f t="shared" si="17"/>
        <v>-0.71711389267598313</v>
      </c>
      <c r="M195">
        <f t="shared" si="18"/>
        <v>-3.2034690517650604</v>
      </c>
      <c r="N195" s="13">
        <f t="shared" si="19"/>
        <v>1.1920464095172498E-4</v>
      </c>
      <c r="O195" s="13">
        <v>1</v>
      </c>
    </row>
    <row r="196" spans="4:15" x14ac:dyDescent="0.4">
      <c r="D196" s="6">
        <v>2.54</v>
      </c>
      <c r="E196" s="7">
        <f t="shared" si="14"/>
        <v>-0.34375887067656213</v>
      </c>
      <c r="G196">
        <f t="shared" si="15"/>
        <v>4.0986813953670813</v>
      </c>
      <c r="H196" s="10">
        <f t="shared" si="20"/>
        <v>-3.1793226672263195</v>
      </c>
      <c r="I196">
        <f t="shared" si="16"/>
        <v>-38.151872006715834</v>
      </c>
      <c r="K196">
        <f t="shared" si="17"/>
        <v>-0.70757100981318721</v>
      </c>
      <c r="M196">
        <f t="shared" si="18"/>
        <v>-3.1683601349902473</v>
      </c>
      <c r="N196" s="13">
        <f t="shared" si="19"/>
        <v>1.2017711302692308E-4</v>
      </c>
      <c r="O196" s="13">
        <v>1</v>
      </c>
    </row>
    <row r="197" spans="4:15" x14ac:dyDescent="0.4">
      <c r="D197" s="6">
        <v>2.56</v>
      </c>
      <c r="E197" s="7">
        <f t="shared" si="14"/>
        <v>-0.34000500238777304</v>
      </c>
      <c r="G197">
        <f t="shared" si="15"/>
        <v>4.1107745270497018</v>
      </c>
      <c r="H197" s="10">
        <f t="shared" si="20"/>
        <v>-3.144604265583796</v>
      </c>
      <c r="I197">
        <f t="shared" si="16"/>
        <v>-37.735251187005552</v>
      </c>
      <c r="K197">
        <f t="shared" si="17"/>
        <v>-0.69815439307117999</v>
      </c>
      <c r="M197">
        <f t="shared" si="18"/>
        <v>-3.1336073997828384</v>
      </c>
      <c r="N197" s="13">
        <f t="shared" si="19"/>
        <v>1.2093105744427084E-4</v>
      </c>
      <c r="O197" s="13">
        <v>1</v>
      </c>
    </row>
    <row r="198" spans="4:15" x14ac:dyDescent="0.4">
      <c r="D198" s="6">
        <v>2.58</v>
      </c>
      <c r="E198" s="7">
        <f t="shared" si="14"/>
        <v>-0.33628827257470217</v>
      </c>
      <c r="G198">
        <f t="shared" si="15"/>
        <v>4.1228676587323223</v>
      </c>
      <c r="H198" s="10">
        <f t="shared" si="20"/>
        <v>-3.1102293465616477</v>
      </c>
      <c r="I198">
        <f t="shared" si="16"/>
        <v>-37.322752158739775</v>
      </c>
      <c r="K198">
        <f t="shared" si="17"/>
        <v>-0.68886243223743104</v>
      </c>
      <c r="M198">
        <f t="shared" si="18"/>
        <v>-3.0992082685613322</v>
      </c>
      <c r="N198" s="13">
        <f t="shared" si="19"/>
        <v>1.2146416028903803E-4</v>
      </c>
      <c r="O198" s="13">
        <v>1</v>
      </c>
    </row>
    <row r="199" spans="4:15" x14ac:dyDescent="0.4">
      <c r="D199" s="6">
        <v>2.6</v>
      </c>
      <c r="E199" s="7">
        <f t="shared" si="14"/>
        <v>-0.3326083998530136</v>
      </c>
      <c r="G199">
        <f t="shared" si="15"/>
        <v>4.1349607904149428</v>
      </c>
      <c r="H199" s="10">
        <f t="shared" si="20"/>
        <v>-3.0761953077205666</v>
      </c>
      <c r="I199">
        <f t="shared" si="16"/>
        <v>-36.914343692646796</v>
      </c>
      <c r="K199">
        <f t="shared" si="17"/>
        <v>-0.67969353379167297</v>
      </c>
      <c r="M199">
        <f t="shared" si="18"/>
        <v>-3.0651601423997752</v>
      </c>
      <c r="N199" s="13">
        <f t="shared" si="19"/>
        <v>1.2177487365719732E-4</v>
      </c>
      <c r="O199" s="13">
        <v>1</v>
      </c>
    </row>
    <row r="200" spans="4:15" x14ac:dyDescent="0.4">
      <c r="D200" s="6">
        <v>2.62</v>
      </c>
      <c r="E200" s="7">
        <f t="shared" si="14"/>
        <v>-0.32896510148630231</v>
      </c>
      <c r="G200">
        <f t="shared" si="15"/>
        <v>4.1470539220975633</v>
      </c>
      <c r="H200" s="10">
        <f t="shared" si="20"/>
        <v>-3.0424995341163643</v>
      </c>
      <c r="I200">
        <f t="shared" si="16"/>
        <v>-36.50999440939637</v>
      </c>
      <c r="K200">
        <f t="shared" si="17"/>
        <v>-0.6706461209652973</v>
      </c>
      <c r="M200">
        <f t="shared" si="18"/>
        <v>-3.0314604030081389</v>
      </c>
      <c r="N200" s="13">
        <f t="shared" si="19"/>
        <v>1.2186241562458994E-4</v>
      </c>
      <c r="O200" s="13">
        <v>1</v>
      </c>
    </row>
    <row r="201" spans="4:15" x14ac:dyDescent="0.4">
      <c r="D201" s="6">
        <v>2.64</v>
      </c>
      <c r="E201" s="7">
        <f t="shared" si="14"/>
        <v>-0.32535809357889911</v>
      </c>
      <c r="G201">
        <f t="shared" si="15"/>
        <v>4.1591470537801847</v>
      </c>
      <c r="H201" s="10">
        <f t="shared" si="20"/>
        <v>-3.0091394000831642</v>
      </c>
      <c r="I201">
        <f t="shared" si="16"/>
        <v>-36.10967280099797</v>
      </c>
      <c r="K201">
        <f t="shared" si="17"/>
        <v>-0.66171863378413065</v>
      </c>
      <c r="M201">
        <f t="shared" si="18"/>
        <v>-2.9981064146306147</v>
      </c>
      <c r="N201" s="13">
        <f t="shared" si="19"/>
        <v>1.2172676799616874E-4</v>
      </c>
      <c r="O201" s="13">
        <v>1</v>
      </c>
    </row>
    <row r="202" spans="4:15" x14ac:dyDescent="0.4">
      <c r="D202" s="6">
        <v>2.66</v>
      </c>
      <c r="E202" s="7">
        <f t="shared" si="14"/>
        <v>-0.32178709125961369</v>
      </c>
      <c r="G202">
        <f t="shared" si="15"/>
        <v>4.1712401854628052</v>
      </c>
      <c r="H202" s="10">
        <f t="shared" si="20"/>
        <v>-2.9761122709327892</v>
      </c>
      <c r="I202">
        <f t="shared" si="16"/>
        <v>-35.713347251193468</v>
      </c>
      <c r="K202">
        <f t="shared" si="17"/>
        <v>-0.65290952909568944</v>
      </c>
      <c r="M202">
        <f t="shared" si="18"/>
        <v>-2.9650955258648501</v>
      </c>
      <c r="N202" s="13">
        <f t="shared" si="19"/>
        <v>1.2136867189195911E-4</v>
      </c>
      <c r="O202" s="13">
        <v>1</v>
      </c>
    </row>
    <row r="203" spans="4:15" x14ac:dyDescent="0.4">
      <c r="D203" s="6">
        <v>2.68</v>
      </c>
      <c r="E203" s="7">
        <f t="shared" si="14"/>
        <v>-0.31825180885676602</v>
      </c>
      <c r="G203">
        <f t="shared" si="15"/>
        <v>4.1833333171454257</v>
      </c>
      <c r="H203" s="10">
        <f t="shared" si="20"/>
        <v>-2.9434155045735717</v>
      </c>
      <c r="I203">
        <f t="shared" si="16"/>
        <v>-35.320986054882859</v>
      </c>
      <c r="K203">
        <f t="shared" si="17"/>
        <v>-0.64421728058192462</v>
      </c>
      <c r="M203">
        <f t="shared" si="18"/>
        <v>-2.9324250714049409</v>
      </c>
      <c r="N203" s="13">
        <f t="shared" si="19"/>
        <v>1.2078962123414E-4</v>
      </c>
      <c r="O203" s="13">
        <v>1</v>
      </c>
    </row>
    <row r="204" spans="4:15" x14ac:dyDescent="0.4">
      <c r="D204" s="6">
        <v>2.7</v>
      </c>
      <c r="E204" s="7">
        <f t="shared" si="14"/>
        <v>-0.31475196006484335</v>
      </c>
      <c r="G204">
        <f t="shared" si="15"/>
        <v>4.1954264488280462</v>
      </c>
      <c r="H204" s="10">
        <f t="shared" si="20"/>
        <v>-2.9110464530517168</v>
      </c>
      <c r="I204">
        <f t="shared" si="16"/>
        <v>-34.932557436620598</v>
      </c>
      <c r="K204">
        <f t="shared" si="17"/>
        <v>-0.63564037875843904</v>
      </c>
      <c r="M204">
        <f t="shared" si="18"/>
        <v>-2.900092373711014</v>
      </c>
      <c r="N204" s="13">
        <f t="shared" si="19"/>
        <v>1.1999185420241199E-4</v>
      </c>
      <c r="O204" s="13">
        <v>1</v>
      </c>
    </row>
    <row r="205" spans="4:15" x14ac:dyDescent="0.4">
      <c r="D205" s="6">
        <v>2.72</v>
      </c>
      <c r="E205" s="7">
        <f t="shared" si="14"/>
        <v>-0.3112872581031077</v>
      </c>
      <c r="G205">
        <f t="shared" si="15"/>
        <v>4.2075195805106667</v>
      </c>
      <c r="H205" s="10">
        <f t="shared" si="20"/>
        <v>-2.8790024640182121</v>
      </c>
      <c r="I205">
        <f t="shared" si="16"/>
        <v>-34.548029568218546</v>
      </c>
      <c r="K205">
        <f t="shared" si="17"/>
        <v>-0.6271773309610843</v>
      </c>
      <c r="M205">
        <f t="shared" si="18"/>
        <v>-2.8680947446080576</v>
      </c>
      <c r="N205" s="13">
        <f t="shared" si="19"/>
        <v>1.1897834273066253E-4</v>
      </c>
      <c r="O205" s="13">
        <v>1</v>
      </c>
    </row>
    <row r="206" spans="4:15" x14ac:dyDescent="0.4">
      <c r="D206" s="6">
        <v>2.74</v>
      </c>
      <c r="E206" s="7">
        <f t="shared" si="14"/>
        <v>-0.30785741586646836</v>
      </c>
      <c r="G206">
        <f t="shared" si="15"/>
        <v>4.2196127121932872</v>
      </c>
      <c r="H206" s="10">
        <f t="shared" si="20"/>
        <v>-2.8472808821242057</v>
      </c>
      <c r="I206">
        <f t="shared" si="16"/>
        <v>-34.167370585490467</v>
      </c>
      <c r="K206">
        <f t="shared" si="17"/>
        <v>-0.61882666132079556</v>
      </c>
      <c r="M206">
        <f t="shared" si="18"/>
        <v>-2.8364294868165598</v>
      </c>
      <c r="N206" s="13">
        <f t="shared" si="19"/>
        <v>1.1775278012279935E-4</v>
      </c>
      <c r="O206" s="13">
        <v>1</v>
      </c>
    </row>
    <row r="207" spans="4:15" x14ac:dyDescent="0.4">
      <c r="D207" s="6">
        <v>2.76</v>
      </c>
      <c r="E207" s="7">
        <f t="shared" si="14"/>
        <v>-0.30446214606892286</v>
      </c>
      <c r="G207">
        <f t="shared" si="15"/>
        <v>4.2317058438759076</v>
      </c>
      <c r="H207" s="10">
        <f t="shared" si="20"/>
        <v>-2.8158790503476463</v>
      </c>
      <c r="I207">
        <f t="shared" si="16"/>
        <v>-33.790548604171754</v>
      </c>
      <c r="K207">
        <f t="shared" si="17"/>
        <v>-0.61058691072748228</v>
      </c>
      <c r="M207">
        <f t="shared" si="18"/>
        <v>-2.8050938954174773</v>
      </c>
      <c r="N207" s="13">
        <f t="shared" si="19"/>
        <v>1.1631956686774785E-4</v>
      </c>
      <c r="O207" s="13">
        <v>1</v>
      </c>
    </row>
    <row r="208" spans="4:15" x14ac:dyDescent="0.4">
      <c r="D208" s="6">
        <v>2.78</v>
      </c>
      <c r="E208" s="7">
        <f t="shared" si="14"/>
        <v>-0.30110116137985748</v>
      </c>
      <c r="G208">
        <f t="shared" si="15"/>
        <v>4.2437989755585281</v>
      </c>
      <c r="H208" s="10">
        <f t="shared" si="20"/>
        <v>-2.7847943112538882</v>
      </c>
      <c r="I208">
        <f t="shared" si="16"/>
        <v>-33.417531735046659</v>
      </c>
      <c r="K208">
        <f t="shared" si="17"/>
        <v>-0.60245663678373795</v>
      </c>
      <c r="M208">
        <f t="shared" si="18"/>
        <v>-2.7740852592539151</v>
      </c>
      <c r="N208" s="13">
        <f t="shared" si="19"/>
        <v>1.1468379473812729E-4</v>
      </c>
      <c r="O208" s="13">
        <v>1</v>
      </c>
    </row>
    <row r="209" spans="4:15" x14ac:dyDescent="0.4">
      <c r="D209" s="6">
        <v>2.8</v>
      </c>
      <c r="E209" s="7">
        <f t="shared" si="14"/>
        <v>-0.29777417455349209</v>
      </c>
      <c r="G209">
        <f t="shared" si="15"/>
        <v>4.2558921072411486</v>
      </c>
      <c r="H209" s="10">
        <f t="shared" si="20"/>
        <v>-2.7540240081928822</v>
      </c>
      <c r="I209">
        <f t="shared" si="16"/>
        <v>-33.048288098314586</v>
      </c>
      <c r="K209">
        <f t="shared" si="17"/>
        <v>-0.59443441374909201</v>
      </c>
      <c r="M209">
        <f t="shared" si="18"/>
        <v>-2.7434008622718582</v>
      </c>
      <c r="N209" s="13">
        <f t="shared" si="19"/>
        <v>1.1285122925936841E-4</v>
      </c>
      <c r="O209" s="13">
        <v>1</v>
      </c>
    </row>
    <row r="210" spans="4:15" x14ac:dyDescent="0.4">
      <c r="D210" s="6">
        <v>2.82</v>
      </c>
      <c r="E210" s="7">
        <f t="shared" si="14"/>
        <v>-0.29448089855173853</v>
      </c>
      <c r="G210">
        <f t="shared" si="15"/>
        <v>4.2679852389237691</v>
      </c>
      <c r="H210" s="10">
        <f t="shared" si="20"/>
        <v>-2.7235654864354641</v>
      </c>
      <c r="I210">
        <f t="shared" si="16"/>
        <v>-32.682785837225566</v>
      </c>
      <c r="K210">
        <f t="shared" si="17"/>
        <v>-0.58651883247548586</v>
      </c>
      <c r="M210">
        <f t="shared" si="18"/>
        <v>-2.7130379848021753</v>
      </c>
      <c r="N210" s="13">
        <f t="shared" si="19"/>
        <v>1.1082829063889963E-4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-0.29122104666073739</v>
      </c>
      <c r="G211">
        <f t="shared" si="15"/>
        <v>4.2800783706063896</v>
      </c>
      <c r="H211" s="10">
        <f t="shared" si="20"/>
        <v>-2.6934160942511616</v>
      </c>
      <c r="I211">
        <f t="shared" si="16"/>
        <v>-32.320993131013935</v>
      </c>
      <c r="K211">
        <f t="shared" si="17"/>
        <v>-0.57870850033461174</v>
      </c>
      <c r="M211">
        <f t="shared" si="18"/>
        <v>-2.6829939047860627</v>
      </c>
      <c r="N211" s="13">
        <f t="shared" si="19"/>
        <v>1.0862203324641797E-4</v>
      </c>
      <c r="O211" s="13">
        <v>1</v>
      </c>
    </row>
    <row r="212" spans="4:15" x14ac:dyDescent="0.4">
      <c r="D212" s="6">
        <v>2.86</v>
      </c>
      <c r="E212" s="7">
        <f t="shared" si="21"/>
        <v>-0.28799433260132506</v>
      </c>
      <c r="G212">
        <f t="shared" ref="G212:G275" si="22">$E$11*(D212/$E$12+1)</f>
        <v>4.2921715022890101</v>
      </c>
      <c r="H212" s="10">
        <f t="shared" si="20"/>
        <v>-2.6635731839298749</v>
      </c>
      <c r="I212">
        <f t="shared" ref="I212:I275" si="23">H212*$E$6</f>
        <v>-31.962878207158496</v>
      </c>
      <c r="K212">
        <f t="shared" ref="K212:K275" si="24">$L$9*$L$6*EXP(-$L$4*(G212/$L$10-1))+6*$L$6*EXP(-$L$4*(SQRT(2)*G212/$L$10-1))+24*$L$6*EXP(-$L$4*(SQRT(3)*G212/$L$10-1))+12*$L$6*EXP(-$L$4*(SQRT(4)*G212/$L$10-1))+24*$L$6*EXP(-$L$4*(SQRT(5)*G212/$L$10-1))-SQRT($L$9*$L$7^2*EXP(-2*$L$5*(G212/$L$10-1))+6*$L$7^2*EXP(-2*$L$5*(SQRT(2)*G212/$L$10-1))+24*$L$7^2*EXP(-2*$L$5*(SQRT(3)*G212/$L$10-1))+12*$L$7^2*EXP(-2*$L$5*(SQRT(4)*G212/$L$10-1))+24*$L$7^2*EXP(-2*$L$5*(SQRT(5)*G212/$L$10-1)))</f>
        <v>-0.57100204113772346</v>
      </c>
      <c r="M212">
        <f t="shared" ref="M212:M275" si="25">$L$9*$O$6*EXP(-$O$4*(G212/$L$10-1))+6*$O$6*EXP(-$O$4*(SQRT(2)*G212/$L$10-1))+24*$O$6*EXP(-$O$4*(SQRT(3)*G212/$L$10-1))+12*$O$6*EXP(-$O$4*(SQRT(4)*G212/$L$10-1))+24*$O$6*EXP(-$O$4*(SQRT(5)*G212/$L$10-1))-SQRT($L$9*$O$7^2*EXP(-2*$O$5*(G212/$L$10-1))+6*$O$7^2*EXP(-2*$O$5*(SQRT(2)*G212/$L$10-1))+24*$O$7^2*EXP(-2*$O$5*(SQRT(3)*G212/$L$10-1))+12*$O$7^2*EXP(-2*$O$5*(SQRT(4)*G212/$L$10-1))+24*$O$7^2*EXP(-2*$O$5*(SQRT(5)*G212/$L$10-1)))</f>
        <v>-2.6532658989460001</v>
      </c>
      <c r="N212" s="13">
        <f t="shared" ref="N212:N275" si="26">(M212-H212)^2*O212</f>
        <v>1.0624012373881067E-4</v>
      </c>
      <c r="O212" s="13">
        <v>1</v>
      </c>
    </row>
    <row r="213" spans="4:15" x14ac:dyDescent="0.4">
      <c r="D213" s="6">
        <v>2.88</v>
      </c>
      <c r="E213" s="7">
        <f t="shared" si="21"/>
        <v>-0.28480047063367681</v>
      </c>
      <c r="G213">
        <f t="shared" si="22"/>
        <v>4.3042646339716315</v>
      </c>
      <c r="H213" s="10">
        <f t="shared" ref="H213:H276" si="27">-(-$B$4)*(1+D213+$E$5*D213^3)*EXP(-D213)</f>
        <v>-2.6340341127496862</v>
      </c>
      <c r="I213">
        <f t="shared" si="23"/>
        <v>-31.608409352996233</v>
      </c>
      <c r="K213">
        <f t="shared" si="24"/>
        <v>-0.56339809504848637</v>
      </c>
      <c r="M213">
        <f t="shared" si="25"/>
        <v>-2.6238512439042503</v>
      </c>
      <c r="N213" s="13">
        <f t="shared" si="26"/>
        <v>1.0369081792335018E-4</v>
      </c>
      <c r="O213" s="13">
        <v>1</v>
      </c>
    </row>
    <row r="214" spans="4:15" x14ac:dyDescent="0.4">
      <c r="D214" s="6">
        <v>2.9</v>
      </c>
      <c r="E214" s="7">
        <f t="shared" si="21"/>
        <v>-0.28163917565635938</v>
      </c>
      <c r="G214">
        <f t="shared" si="22"/>
        <v>4.316357765654252</v>
      </c>
      <c r="H214" s="10">
        <f t="shared" si="27"/>
        <v>-2.604796243892971</v>
      </c>
      <c r="I214">
        <f t="shared" si="23"/>
        <v>-31.257554926715652</v>
      </c>
      <c r="K214">
        <f t="shared" si="24"/>
        <v>-0.55589531848940388</v>
      </c>
      <c r="M214">
        <f t="shared" si="25"/>
        <v>-2.5947472172508204</v>
      </c>
      <c r="N214" s="13">
        <f t="shared" si="26"/>
        <v>1.0098293645465422E-4</v>
      </c>
      <c r="O214" s="13">
        <v>1</v>
      </c>
    </row>
    <row r="215" spans="4:15" x14ac:dyDescent="0.4">
      <c r="D215" s="6">
        <v>2.92</v>
      </c>
      <c r="E215" s="7">
        <f t="shared" si="21"/>
        <v>-0.27851016330002237</v>
      </c>
      <c r="G215">
        <f t="shared" si="22"/>
        <v>4.3284508973368725</v>
      </c>
      <c r="H215" s="10">
        <f t="shared" si="27"/>
        <v>-2.5758569473129165</v>
      </c>
      <c r="I215">
        <f t="shared" si="23"/>
        <v>-30.910283367755</v>
      </c>
      <c r="K215">
        <f t="shared" si="24"/>
        <v>-0.54849238404232359</v>
      </c>
      <c r="M215">
        <f t="shared" si="25"/>
        <v>-2.5659510985627501</v>
      </c>
      <c r="N215" s="13">
        <f t="shared" si="26"/>
        <v>9.8125839461173697E-5</v>
      </c>
      <c r="O215" s="13">
        <v>1</v>
      </c>
    </row>
    <row r="216" spans="4:15" x14ac:dyDescent="0.4">
      <c r="D216" s="6">
        <v>2.94</v>
      </c>
      <c r="E216" s="7">
        <f t="shared" si="21"/>
        <v>-0.27541315001594535</v>
      </c>
      <c r="G216">
        <f t="shared" si="22"/>
        <v>4.340544029019493</v>
      </c>
      <c r="H216" s="10">
        <f t="shared" si="27"/>
        <v>-2.5472136005524737</v>
      </c>
      <c r="I216">
        <f t="shared" si="23"/>
        <v>-30.566563206629684</v>
      </c>
      <c r="K216">
        <f t="shared" si="24"/>
        <v>-0.54118798034350268</v>
      </c>
      <c r="M216">
        <f t="shared" si="25"/>
        <v>-2.5374601703765549</v>
      </c>
      <c r="N216" s="13">
        <f t="shared" si="26"/>
        <v>9.5129400196523181E-5</v>
      </c>
      <c r="O216" s="13">
        <v>1</v>
      </c>
    </row>
    <row r="217" spans="4:15" x14ac:dyDescent="0.4">
      <c r="D217" s="6">
        <v>2.96</v>
      </c>
      <c r="E217" s="7">
        <f t="shared" si="21"/>
        <v>-0.27234785315965376</v>
      </c>
      <c r="G217">
        <f t="shared" si="22"/>
        <v>4.3526371607021135</v>
      </c>
      <c r="H217" s="10">
        <f t="shared" si="27"/>
        <v>-2.5188635895176898</v>
      </c>
      <c r="I217">
        <f t="shared" si="23"/>
        <v>-30.22636307421228</v>
      </c>
      <c r="K217">
        <f t="shared" si="24"/>
        <v>-0.53398081197368219</v>
      </c>
      <c r="M217">
        <f t="shared" si="25"/>
        <v>-2.5092717191155534</v>
      </c>
      <c r="N217" s="13">
        <f t="shared" si="26"/>
        <v>9.2003977811382095E-5</v>
      </c>
      <c r="O217" s="13">
        <v>1</v>
      </c>
    </row>
    <row r="218" spans="4:15" x14ac:dyDescent="0.4">
      <c r="D218" s="6">
        <v>2.98</v>
      </c>
      <c r="E218" s="7">
        <f t="shared" si="21"/>
        <v>-0.26931399106980558</v>
      </c>
      <c r="G218">
        <f t="shared" si="22"/>
        <v>4.364730292384734</v>
      </c>
      <c r="H218" s="10">
        <f t="shared" si="27"/>
        <v>-2.4908043092073107</v>
      </c>
      <c r="I218">
        <f t="shared" si="23"/>
        <v>-29.889651710487726</v>
      </c>
      <c r="K218">
        <f t="shared" si="24"/>
        <v>-0.52686959934358246</v>
      </c>
      <c r="M218">
        <f t="shared" si="25"/>
        <v>-2.481383035973749</v>
      </c>
      <c r="N218" s="13">
        <f t="shared" si="26"/>
        <v>8.8760389341425714E-5</v>
      </c>
      <c r="O218" s="13">
        <v>1</v>
      </c>
    </row>
    <row r="219" spans="4:15" x14ac:dyDescent="0.4">
      <c r="D219" s="6">
        <v>3</v>
      </c>
      <c r="E219" s="7">
        <f t="shared" si="21"/>
        <v>-0.26631128314254471</v>
      </c>
      <c r="G219">
        <f t="shared" si="22"/>
        <v>4.3768234240673545</v>
      </c>
      <c r="H219" s="10">
        <f t="shared" si="27"/>
        <v>-2.4630331644004531</v>
      </c>
      <c r="I219">
        <f t="shared" si="23"/>
        <v>-29.556397972805435</v>
      </c>
      <c r="K219">
        <f t="shared" si="24"/>
        <v>-0.51985307857522878</v>
      </c>
      <c r="M219">
        <f t="shared" si="25"/>
        <v>-2.453791417757901</v>
      </c>
      <c r="N219" s="13">
        <f t="shared" si="26"/>
        <v>8.5409881005122311E-5</v>
      </c>
      <c r="O219" s="13">
        <v>1</v>
      </c>
    </row>
    <row r="220" spans="4:15" x14ac:dyDescent="0.4">
      <c r="D220" s="6">
        <v>3.02</v>
      </c>
      <c r="E220" s="7">
        <f t="shared" si="21"/>
        <v>-0.26333944990151165</v>
      </c>
      <c r="G220">
        <f t="shared" si="22"/>
        <v>4.388916555749975</v>
      </c>
      <c r="H220" s="10">
        <f t="shared" si="27"/>
        <v>-2.4355475703041107</v>
      </c>
      <c r="I220">
        <f t="shared" si="23"/>
        <v>-29.226570843649327</v>
      </c>
      <c r="K220">
        <f t="shared" si="24"/>
        <v>-0.51293000137946954</v>
      </c>
      <c r="M220">
        <f t="shared" si="25"/>
        <v>-2.4264941676893304</v>
      </c>
      <c r="N220" s="13">
        <f t="shared" si="26"/>
        <v>8.1964098905312248E-5</v>
      </c>
      <c r="O220" s="13">
        <v>1</v>
      </c>
    </row>
    <row r="221" spans="4:15" x14ac:dyDescent="0.4">
      <c r="D221" s="6">
        <v>3.04</v>
      </c>
      <c r="E221" s="7">
        <f t="shared" si="21"/>
        <v>-0.26039821306369182</v>
      </c>
      <c r="G221">
        <f t="shared" si="22"/>
        <v>4.4010096874325955</v>
      </c>
      <c r="H221" s="10">
        <f t="shared" si="27"/>
        <v>-2.4083449531621661</v>
      </c>
      <c r="I221">
        <f t="shared" si="23"/>
        <v>-28.900139437945995</v>
      </c>
      <c r="K221">
        <f t="shared" si="24"/>
        <v>-0.50609913493004521</v>
      </c>
      <c r="M221">
        <f t="shared" si="25"/>
        <v>-2.3994885961669929</v>
      </c>
      <c r="N221" s="13">
        <f t="shared" si="26"/>
        <v>7.843505922595284E-5</v>
      </c>
      <c r="O221" s="13">
        <v>1</v>
      </c>
    </row>
    <row r="222" spans="4:15" x14ac:dyDescent="0.4">
      <c r="D222" s="6">
        <v>3.06</v>
      </c>
      <c r="E222" s="7">
        <f t="shared" si="21"/>
        <v>-0.25748729560127737</v>
      </c>
      <c r="G222">
        <f t="shared" si="22"/>
        <v>4.413102819115216</v>
      </c>
      <c r="H222" s="10">
        <f t="shared" si="27"/>
        <v>-2.3814227508275341</v>
      </c>
      <c r="I222">
        <f t="shared" si="23"/>
        <v>-28.577073009930409</v>
      </c>
      <c r="K222">
        <f t="shared" si="24"/>
        <v>-0.49935926173453504</v>
      </c>
      <c r="M222">
        <f t="shared" si="25"/>
        <v>-2.3727720214932475</v>
      </c>
      <c r="N222" s="13">
        <f t="shared" si="26"/>
        <v>7.4835118015086104E-5</v>
      </c>
      <c r="O222" s="13">
        <v>1</v>
      </c>
    </row>
    <row r="223" spans="4:15" x14ac:dyDescent="0.4">
      <c r="D223" s="6">
        <v>3.08</v>
      </c>
      <c r="E223" s="7">
        <f t="shared" si="21"/>
        <v>-0.25460642179971243</v>
      </c>
      <c r="G223">
        <f t="shared" si="22"/>
        <v>4.4251959507978365</v>
      </c>
      <c r="H223" s="10">
        <f t="shared" si="27"/>
        <v>-2.354778413299</v>
      </c>
      <c r="I223">
        <f t="shared" si="23"/>
        <v>-28.257340959587999</v>
      </c>
      <c r="K223">
        <f t="shared" si="24"/>
        <v>-0.49270917950248977</v>
      </c>
      <c r="M223">
        <f t="shared" si="25"/>
        <v>-2.3463417705637384</v>
      </c>
      <c r="N223" s="13">
        <f t="shared" si="26"/>
        <v>7.1176940642441797E-5</v>
      </c>
      <c r="O223" s="13">
        <v>1</v>
      </c>
    </row>
    <row r="224" spans="4:15" x14ac:dyDescent="0.4">
      <c r="D224" s="6">
        <v>3.1</v>
      </c>
      <c r="E224" s="7">
        <f t="shared" si="21"/>
        <v>-0.25175531731208256</v>
      </c>
      <c r="G224">
        <f t="shared" si="22"/>
        <v>4.4372890824804569</v>
      </c>
      <c r="H224" s="10">
        <f t="shared" si="27"/>
        <v>-2.3284094032242582</v>
      </c>
      <c r="I224">
        <f t="shared" si="23"/>
        <v>-27.940912838691098</v>
      </c>
      <c r="K224">
        <f t="shared" si="24"/>
        <v>-0.48614770101104432</v>
      </c>
      <c r="M224">
        <f t="shared" si="25"/>
        <v>-2.3201951795227425</v>
      </c>
      <c r="N224" s="13">
        <f t="shared" si="26"/>
        <v>6.7473471018542281E-5</v>
      </c>
      <c r="O224" s="13">
        <v>1</v>
      </c>
    </row>
    <row r="225" spans="4:15" x14ac:dyDescent="0.4">
      <c r="D225" s="6">
        <v>3.12</v>
      </c>
      <c r="E225" s="7">
        <f t="shared" si="21"/>
        <v>-0.2489337092100074</v>
      </c>
      <c r="G225">
        <f t="shared" si="22"/>
        <v>4.4493822141630774</v>
      </c>
      <c r="H225" s="10">
        <f t="shared" si="27"/>
        <v>-2.3023131963705956</v>
      </c>
      <c r="I225">
        <f t="shared" si="23"/>
        <v>-27.627758356447146</v>
      </c>
      <c r="K225">
        <f t="shared" si="24"/>
        <v>-0.47967365396828432</v>
      </c>
      <c r="M225">
        <f t="shared" si="25"/>
        <v>-2.2943295943852848</v>
      </c>
      <c r="N225" s="13">
        <f t="shared" si="26"/>
        <v>6.3737900659858302E-5</v>
      </c>
      <c r="O225" s="13">
        <v>1</v>
      </c>
    </row>
    <row r="226" spans="4:15" x14ac:dyDescent="0.4">
      <c r="D226" s="6">
        <v>3.14</v>
      </c>
      <c r="E226" s="7">
        <f t="shared" si="21"/>
        <v>-0.24614132603118538</v>
      </c>
      <c r="G226">
        <f t="shared" si="22"/>
        <v>4.4614753458456988</v>
      </c>
      <c r="H226" s="10">
        <f t="shared" si="27"/>
        <v>-2.276487282064624</v>
      </c>
      <c r="I226">
        <f t="shared" si="23"/>
        <v>-27.31784738477549</v>
      </c>
      <c r="K226">
        <f t="shared" si="24"/>
        <v>-0.47328588087461881</v>
      </c>
      <c r="M226">
        <f t="shared" si="25"/>
        <v>-2.2687423716272828</v>
      </c>
      <c r="N226" s="13">
        <f t="shared" si="26"/>
        <v>5.9983637682437709E-5</v>
      </c>
      <c r="O226" s="13">
        <v>1</v>
      </c>
    </row>
    <row r="227" spans="4:15" x14ac:dyDescent="0.4">
      <c r="D227" s="6">
        <v>3.16</v>
      </c>
      <c r="E227" s="7">
        <f t="shared" si="21"/>
        <v>-0.24337789782373703</v>
      </c>
      <c r="G227">
        <f t="shared" si="22"/>
        <v>4.4735684775283193</v>
      </c>
      <c r="H227" s="10">
        <f t="shared" si="27"/>
        <v>-2.2509291636023963</v>
      </c>
      <c r="I227">
        <f t="shared" si="23"/>
        <v>-27.011149963228753</v>
      </c>
      <c r="K227">
        <f t="shared" si="24"/>
        <v>-0.46698323888240584</v>
      </c>
      <c r="M227">
        <f t="shared" si="25"/>
        <v>-2.2434308787449364</v>
      </c>
      <c r="N227" s="13">
        <f t="shared" si="26"/>
        <v>5.6224275803611641E-5</v>
      </c>
      <c r="O227" s="13">
        <v>1</v>
      </c>
    </row>
    <row r="228" spans="4:15" x14ac:dyDescent="0.4">
      <c r="D228" s="6">
        <v>3.18</v>
      </c>
      <c r="E228" s="7">
        <f t="shared" si="21"/>
        <v>-0.24064315618748683</v>
      </c>
      <c r="G228">
        <f t="shared" si="22"/>
        <v>4.4856616092109398</v>
      </c>
      <c r="H228" s="10">
        <f t="shared" si="27"/>
        <v>-2.2256363586312093</v>
      </c>
      <c r="I228">
        <f t="shared" si="23"/>
        <v>-26.70763630357451</v>
      </c>
      <c r="K228">
        <f t="shared" si="24"/>
        <v>-0.46076459965404964</v>
      </c>
      <c r="M228">
        <f t="shared" si="25"/>
        <v>-2.2183924947845228</v>
      </c>
      <c r="N228" s="13">
        <f t="shared" si="26"/>
        <v>5.2473563429331962E-5</v>
      </c>
      <c r="O228" s="13">
        <v>1</v>
      </c>
    </row>
    <row r="229" spans="4:15" x14ac:dyDescent="0.4">
      <c r="D229" s="6">
        <v>3.2</v>
      </c>
      <c r="E229" s="7">
        <f t="shared" si="21"/>
        <v>-0.2379368343123171</v>
      </c>
      <c r="G229">
        <f t="shared" si="22"/>
        <v>4.4977547408935603</v>
      </c>
      <c r="H229" s="10">
        <f t="shared" si="27"/>
        <v>-2.200606399504327</v>
      </c>
      <c r="I229">
        <f t="shared" si="23"/>
        <v>-26.407276794051924</v>
      </c>
      <c r="K229">
        <f t="shared" si="24"/>
        <v>-0.45462884921878899</v>
      </c>
      <c r="M229">
        <f t="shared" si="25"/>
        <v>-2.1936246108437478</v>
      </c>
      <c r="N229" s="13">
        <f t="shared" si="26"/>
        <v>4.8745372900992178E-5</v>
      </c>
      <c r="O229" s="13">
        <v>1</v>
      </c>
    </row>
    <row r="230" spans="4:15" x14ac:dyDescent="0.4">
      <c r="D230" s="6">
        <v>3.22</v>
      </c>
      <c r="E230" s="7">
        <f t="shared" si="21"/>
        <v>-0.23525866701372444</v>
      </c>
      <c r="G230">
        <f t="shared" si="22"/>
        <v>4.5098478725761808</v>
      </c>
      <c r="H230" s="10">
        <f t="shared" si="27"/>
        <v>-2.175836833609833</v>
      </c>
      <c r="I230">
        <f t="shared" si="23"/>
        <v>-26.110042003317997</v>
      </c>
      <c r="K230">
        <f t="shared" si="24"/>
        <v>-0.44857488782837146</v>
      </c>
      <c r="M230">
        <f t="shared" si="25"/>
        <v>-2.1691246305457339</v>
      </c>
      <c r="N230" s="13">
        <f t="shared" si="26"/>
        <v>4.5053669973701921E-5</v>
      </c>
      <c r="O230" s="13">
        <v>1</v>
      </c>
    </row>
    <row r="231" spans="4:15" x14ac:dyDescent="0.4">
      <c r="D231" s="6">
        <v>3.24</v>
      </c>
      <c r="E231" s="7">
        <f t="shared" si="21"/>
        <v>-0.2326083907657035</v>
      </c>
      <c r="G231">
        <f t="shared" si="22"/>
        <v>4.5219410042588013</v>
      </c>
      <c r="H231" s="10">
        <f t="shared" si="27"/>
        <v>-2.1513252236747618</v>
      </c>
      <c r="I231">
        <f t="shared" si="23"/>
        <v>-25.815902684097139</v>
      </c>
      <c r="K231">
        <f t="shared" si="24"/>
        <v>-0.44260162981179674</v>
      </c>
      <c r="M231">
        <f t="shared" si="25"/>
        <v>-2.1448899704866817</v>
      </c>
      <c r="N231" s="13">
        <f t="shared" si="26"/>
        <v>4.1412483594694132E-5</v>
      </c>
      <c r="O231" s="13">
        <v>1</v>
      </c>
    </row>
    <row r="232" spans="4:15" x14ac:dyDescent="0.4">
      <c r="D232" s="6">
        <v>3.26</v>
      </c>
      <c r="E232" s="7">
        <f t="shared" si="21"/>
        <v>-0.22998574373107727</v>
      </c>
      <c r="G232">
        <f t="shared" si="22"/>
        <v>4.5340341359414218</v>
      </c>
      <c r="H232" s="10">
        <f t="shared" si="27"/>
        <v>-2.1270691480456145</v>
      </c>
      <c r="I232">
        <f t="shared" si="23"/>
        <v>-25.524829776547374</v>
      </c>
      <c r="K232">
        <f t="shared" si="24"/>
        <v>-0.43670800342930866</v>
      </c>
      <c r="M232">
        <f t="shared" si="25"/>
        <v>-2.1209180606582496</v>
      </c>
      <c r="N232" s="13">
        <f t="shared" si="26"/>
        <v>3.7835876046999767E-5</v>
      </c>
      <c r="O232" s="13">
        <v>1</v>
      </c>
    </row>
    <row r="233" spans="4:15" x14ac:dyDescent="0.4">
      <c r="D233" s="6">
        <v>3.28</v>
      </c>
      <c r="E233" s="7">
        <f t="shared" si="21"/>
        <v>-0.22739046578938962</v>
      </c>
      <c r="G233">
        <f t="shared" si="22"/>
        <v>4.5461272676240423</v>
      </c>
      <c r="H233" s="10">
        <f t="shared" si="27"/>
        <v>-2.1030662009463277</v>
      </c>
      <c r="I233">
        <f t="shared" si="23"/>
        <v>-25.23679441135593</v>
      </c>
      <c r="K233">
        <f t="shared" si="24"/>
        <v>-0.43089295072579414</v>
      </c>
      <c r="M233">
        <f t="shared" si="25"/>
        <v>-2.0972063448456009</v>
      </c>
      <c r="N233" s="13">
        <f t="shared" si="26"/>
        <v>3.4337913521225245E-5</v>
      </c>
      <c r="O233" s="13">
        <v>1</v>
      </c>
    </row>
    <row r="234" spans="4:15" x14ac:dyDescent="0.4">
      <c r="D234" s="6">
        <v>3.3</v>
      </c>
      <c r="E234" s="7">
        <f t="shared" si="21"/>
        <v>-0.22482229856247182</v>
      </c>
      <c r="G234">
        <f t="shared" si="22"/>
        <v>4.5582203993066628</v>
      </c>
      <c r="H234" s="10">
        <f t="shared" si="27"/>
        <v>-2.0793139927147331</v>
      </c>
      <c r="I234">
        <f t="shared" si="23"/>
        <v>-24.951767912576798</v>
      </c>
      <c r="K234">
        <f t="shared" si="24"/>
        <v>-0.4251554273837434</v>
      </c>
      <c r="M234">
        <f t="shared" si="25"/>
        <v>-2.0737522810020748</v>
      </c>
      <c r="N234" s="13">
        <f t="shared" si="26"/>
        <v>3.0932637174720417E-5</v>
      </c>
      <c r="O234" s="13">
        <v>1</v>
      </c>
    </row>
    <row r="235" spans="4:15" x14ac:dyDescent="0.4">
      <c r="D235" s="6">
        <v>3.32</v>
      </c>
      <c r="E235" s="7">
        <f t="shared" si="21"/>
        <v>-0.22228098543778826</v>
      </c>
      <c r="G235">
        <f t="shared" si="22"/>
        <v>4.5703135309892833</v>
      </c>
      <c r="H235" s="10">
        <f t="shared" si="27"/>
        <v>-2.055810150018472</v>
      </c>
      <c r="I235">
        <f t="shared" si="23"/>
        <v>-24.669721800221666</v>
      </c>
      <c r="K235">
        <f t="shared" si="24"/>
        <v>-0.4194944025759148</v>
      </c>
      <c r="M235">
        <f t="shared" si="25"/>
        <v>-2.0505533416014017</v>
      </c>
      <c r="N235" s="13">
        <f t="shared" si="26"/>
        <v>2.763403473378141E-5</v>
      </c>
      <c r="O235" s="13">
        <v>1</v>
      </c>
    </row>
    <row r="236" spans="4:15" x14ac:dyDescent="0.4">
      <c r="D236" s="6">
        <v>3.34</v>
      </c>
      <c r="E236" s="7">
        <f t="shared" si="21"/>
        <v>-0.21976627158966539</v>
      </c>
      <c r="G236">
        <f t="shared" si="22"/>
        <v>4.5824066626719038</v>
      </c>
      <c r="H236" s="10">
        <f t="shared" si="27"/>
        <v>-2.0325523160513379</v>
      </c>
      <c r="I236">
        <f t="shared" si="23"/>
        <v>-24.390627792616055</v>
      </c>
      <c r="K236">
        <f t="shared" si="24"/>
        <v>-0.41390885881783301</v>
      </c>
      <c r="M236">
        <f t="shared" si="25"/>
        <v>-2.0276070139683089</v>
      </c>
      <c r="N236" s="13">
        <f t="shared" si="26"/>
        <v>2.4456012692411095E-5</v>
      </c>
      <c r="O236" s="13">
        <v>1</v>
      </c>
    </row>
    <row r="237" spans="4:15" x14ac:dyDescent="0.4">
      <c r="D237" s="6">
        <v>3.36</v>
      </c>
      <c r="E237" s="7">
        <f t="shared" si="21"/>
        <v>-0.2172779039985018</v>
      </c>
      <c r="G237">
        <f t="shared" si="22"/>
        <v>4.5944997943545243</v>
      </c>
      <c r="H237" s="10">
        <f t="shared" si="27"/>
        <v>-2.0095381507109433</v>
      </c>
      <c r="I237">
        <f t="shared" si="23"/>
        <v>-24.11445780853132</v>
      </c>
      <c r="K237">
        <f t="shared" si="24"/>
        <v>-0.40839779182024932</v>
      </c>
      <c r="M237">
        <f t="shared" si="25"/>
        <v>-2.0049108005883989</v>
      </c>
      <c r="N237" s="13">
        <f t="shared" si="26"/>
        <v>2.1412369156612127E-5</v>
      </c>
      <c r="O237" s="13">
        <v>1</v>
      </c>
    </row>
    <row r="238" spans="4:15" x14ac:dyDescent="0.4">
      <c r="D238" s="6">
        <v>3.38</v>
      </c>
      <c r="E238" s="7">
        <f t="shared" si="21"/>
        <v>-0.21481563146805457</v>
      </c>
      <c r="G238">
        <f t="shared" si="22"/>
        <v>4.6065929260371457</v>
      </c>
      <c r="H238" s="10">
        <f t="shared" si="27"/>
        <v>-1.9867653307585964</v>
      </c>
      <c r="I238">
        <f t="shared" si="23"/>
        <v>-23.841183969103156</v>
      </c>
      <c r="K238">
        <f t="shared" si="24"/>
        <v>-0.40296021034167739</v>
      </c>
      <c r="M238">
        <f t="shared" si="25"/>
        <v>-1.9824622193980936</v>
      </c>
      <c r="N238" s="13">
        <f t="shared" si="26"/>
        <v>1.8516767380887957E-5</v>
      </c>
      <c r="O238" s="13">
        <v>1</v>
      </c>
    </row>
    <row r="239" spans="4:15" x14ac:dyDescent="0.4">
      <c r="D239" s="6">
        <v>3.4</v>
      </c>
      <c r="E239" s="7">
        <f t="shared" si="21"/>
        <v>-0.21237920464089266</v>
      </c>
      <c r="G239">
        <f t="shared" si="22"/>
        <v>4.6186860577197661</v>
      </c>
      <c r="H239" s="10">
        <f t="shared" si="27"/>
        <v>-1.9642315499622236</v>
      </c>
      <c r="I239">
        <f t="shared" si="23"/>
        <v>-23.570778599546685</v>
      </c>
      <c r="K239">
        <f t="shared" si="24"/>
        <v>-0.39759513604111163</v>
      </c>
      <c r="M239">
        <f t="shared" si="25"/>
        <v>-1.9602588040554432</v>
      </c>
      <c r="N239" s="13">
        <f t="shared" si="26"/>
        <v>1.5782710039840647E-5</v>
      </c>
      <c r="O239" s="13">
        <v>1</v>
      </c>
    </row>
    <row r="240" spans="4:15" x14ac:dyDescent="0.4">
      <c r="D240" s="6">
        <v>3.42</v>
      </c>
      <c r="E240" s="7">
        <f t="shared" si="21"/>
        <v>-0.20996837601210558</v>
      </c>
      <c r="G240">
        <f t="shared" si="22"/>
        <v>4.6307791894023866</v>
      </c>
      <c r="H240" s="10">
        <f t="shared" si="27"/>
        <v>-1.9419345192231607</v>
      </c>
      <c r="I240">
        <f t="shared" si="23"/>
        <v>-23.303214230677931</v>
      </c>
      <c r="K240">
        <f t="shared" si="24"/>
        <v>-0.39230160333102887</v>
      </c>
      <c r="M240">
        <f t="shared" si="25"/>
        <v>-1.9382981041925402</v>
      </c>
      <c r="N240" s="13">
        <f t="shared" si="26"/>
        <v>1.3223514274922766E-5</v>
      </c>
      <c r="O240" s="13">
        <v>1</v>
      </c>
    </row>
    <row r="241" spans="4:15" x14ac:dyDescent="0.4">
      <c r="D241" s="6">
        <v>3.44</v>
      </c>
      <c r="E241" s="7">
        <f t="shared" si="21"/>
        <v>-0.20758289994135068</v>
      </c>
      <c r="G241">
        <f t="shared" si="22"/>
        <v>4.6428723210850071</v>
      </c>
      <c r="H241" s="10">
        <f t="shared" si="27"/>
        <v>-1.9198719666875699</v>
      </c>
      <c r="I241">
        <f t="shared" si="23"/>
        <v>-23.038463600250839</v>
      </c>
      <c r="K241">
        <f t="shared" si="24"/>
        <v>-0.38707865923076601</v>
      </c>
      <c r="M241">
        <f t="shared" si="25"/>
        <v>-1.9165776856502903</v>
      </c>
      <c r="N241" s="13">
        <f t="shared" si="26"/>
        <v>1.0852287552579814E-5</v>
      </c>
      <c r="O241" s="13">
        <v>1</v>
      </c>
    </row>
    <row r="242" spans="4:15" x14ac:dyDescent="0.4">
      <c r="D242" s="6">
        <v>3.46</v>
      </c>
      <c r="E242" s="7">
        <f t="shared" si="21"/>
        <v>-0.20522253266332094</v>
      </c>
      <c r="G242">
        <f t="shared" si="22"/>
        <v>4.6549654527676276</v>
      </c>
      <c r="H242" s="10">
        <f t="shared" si="27"/>
        <v>-1.8980416378432563</v>
      </c>
      <c r="I242">
        <f t="shared" si="23"/>
        <v>-22.776499654119075</v>
      </c>
      <c r="K242">
        <f t="shared" si="24"/>
        <v>-0.3819253632203638</v>
      </c>
      <c r="M242">
        <f t="shared" si="25"/>
        <v>-1.8950951306962487</v>
      </c>
      <c r="N242" s="13">
        <f t="shared" si="26"/>
        <v>8.6819043673669577E-6</v>
      </c>
      <c r="O242" s="13">
        <v>1</v>
      </c>
    </row>
    <row r="243" spans="4:15" x14ac:dyDescent="0.4">
      <c r="D243" s="6">
        <v>3.48</v>
      </c>
      <c r="E243" s="7">
        <f t="shared" si="21"/>
        <v>-0.20288703229670918</v>
      </c>
      <c r="G243">
        <f t="shared" si="22"/>
        <v>4.6670585844502481</v>
      </c>
      <c r="H243" s="10">
        <f t="shared" si="27"/>
        <v>-1.876441295602574</v>
      </c>
      <c r="I243">
        <f t="shared" si="23"/>
        <v>-22.517295547230887</v>
      </c>
      <c r="K243">
        <f t="shared" si="24"/>
        <v>-0.3768407870949525</v>
      </c>
      <c r="M243">
        <f t="shared" si="25"/>
        <v>-1.8738480382261731</v>
      </c>
      <c r="N243" s="13">
        <f t="shared" si="26"/>
        <v>6.7249838202578133E-6</v>
      </c>
      <c r="O243" s="13">
        <v>1</v>
      </c>
    </row>
    <row r="244" spans="4:15" x14ac:dyDescent="0.4">
      <c r="D244" s="6">
        <v>3.5</v>
      </c>
      <c r="E244" s="7">
        <f t="shared" si="21"/>
        <v>-0.20057615885174526</v>
      </c>
      <c r="G244">
        <f t="shared" si="22"/>
        <v>4.6791517161328686</v>
      </c>
      <c r="H244" s="10">
        <f t="shared" si="27"/>
        <v>-1.8550687203721363</v>
      </c>
      <c r="I244">
        <f t="shared" si="23"/>
        <v>-22.260824644465636</v>
      </c>
      <c r="K244">
        <f t="shared" si="24"/>
        <v>-0.37182401481975369</v>
      </c>
      <c r="M244">
        <f t="shared" si="25"/>
        <v>-1.8528340239499816</v>
      </c>
      <c r="N244" s="13">
        <f t="shared" si="26"/>
        <v>4.9938680991909299E-6</v>
      </c>
      <c r="O244" s="13">
        <v>1</v>
      </c>
    </row>
    <row r="245" spans="4:15" x14ac:dyDescent="0.4">
      <c r="D245" s="6">
        <v>3.52</v>
      </c>
      <c r="E245" s="7">
        <f t="shared" si="21"/>
        <v>-0.19828967423637658</v>
      </c>
      <c r="G245">
        <f t="shared" si="22"/>
        <v>4.6912448478154891</v>
      </c>
      <c r="H245" s="10">
        <f t="shared" si="27"/>
        <v>-1.8339217101099761</v>
      </c>
      <c r="I245">
        <f t="shared" si="23"/>
        <v>-22.007060521319712</v>
      </c>
      <c r="K245">
        <f t="shared" si="24"/>
        <v>-0.36687414238577315</v>
      </c>
      <c r="M245">
        <f t="shared" si="25"/>
        <v>-1.8320507205627257</v>
      </c>
      <c r="N245" s="13">
        <f t="shared" si="26"/>
        <v>3.5006018859202614E-6</v>
      </c>
      <c r="O245" s="13">
        <v>1</v>
      </c>
    </row>
    <row r="246" spans="4:15" x14ac:dyDescent="0.4">
      <c r="D246" s="6">
        <v>3.54</v>
      </c>
      <c r="E246" s="7">
        <f t="shared" si="21"/>
        <v>-0.19602734226116023</v>
      </c>
      <c r="G246">
        <f t="shared" si="22"/>
        <v>4.7033379794981096</v>
      </c>
      <c r="H246" s="10">
        <f t="shared" si="27"/>
        <v>-1.8129980803707926</v>
      </c>
      <c r="I246">
        <f t="shared" si="23"/>
        <v>-21.755976964449509</v>
      </c>
      <c r="K246">
        <f t="shared" si="24"/>
        <v>-0.36199027766624103</v>
      </c>
      <c r="M246">
        <f t="shared" si="25"/>
        <v>-1.8114957779012002</v>
      </c>
      <c r="N246" s="13">
        <f t="shared" si="26"/>
        <v>2.2569127101433515E-6</v>
      </c>
      <c r="O246" s="13">
        <v>1</v>
      </c>
    </row>
    <row r="247" spans="4:15" x14ac:dyDescent="0.4">
      <c r="D247" s="6">
        <v>3.56</v>
      </c>
      <c r="E247" s="7">
        <f t="shared" si="21"/>
        <v>-0.19378892864293398</v>
      </c>
      <c r="G247">
        <f t="shared" si="22"/>
        <v>4.7154311111807301</v>
      </c>
      <c r="H247" s="10">
        <f t="shared" si="27"/>
        <v>-1.7922956643399035</v>
      </c>
      <c r="I247">
        <f t="shared" si="23"/>
        <v>-21.507547972078843</v>
      </c>
      <c r="K247">
        <f t="shared" si="24"/>
        <v>-0.35717154027386389</v>
      </c>
      <c r="M247">
        <f t="shared" si="25"/>
        <v>-1.7911668630867748</v>
      </c>
      <c r="N247" s="13">
        <f t="shared" si="26"/>
        <v>1.2741922690650426E-6</v>
      </c>
      <c r="O247" s="13">
        <v>1</v>
      </c>
    </row>
    <row r="248" spans="4:15" x14ac:dyDescent="0.4">
      <c r="D248" s="6">
        <v>3.58</v>
      </c>
      <c r="E248" s="7">
        <f t="shared" si="21"/>
        <v>-0.19157420100732814</v>
      </c>
      <c r="G248">
        <f t="shared" si="22"/>
        <v>4.7275242428633506</v>
      </c>
      <c r="H248" s="10">
        <f t="shared" si="27"/>
        <v>-1.7718123128564758</v>
      </c>
      <c r="I248">
        <f t="shared" si="23"/>
        <v>-21.26174775427771</v>
      </c>
      <c r="K248">
        <f t="shared" si="24"/>
        <v>-0.35241706141893853</v>
      </c>
      <c r="M248">
        <f t="shared" si="25"/>
        <v>-1.7710616606550087</v>
      </c>
      <c r="N248" s="13">
        <f t="shared" si="26"/>
        <v>5.6347872756737899E-7</v>
      </c>
      <c r="O248" s="13">
        <v>1</v>
      </c>
    </row>
    <row r="249" spans="4:15" x14ac:dyDescent="0.4">
      <c r="D249" s="6">
        <v>3.6</v>
      </c>
      <c r="E249" s="7">
        <f t="shared" si="21"/>
        <v>-0.18938292889017996</v>
      </c>
      <c r="G249">
        <f t="shared" si="22"/>
        <v>4.7396173745459711</v>
      </c>
      <c r="H249" s="10">
        <f t="shared" si="27"/>
        <v>-1.7515458944266074</v>
      </c>
      <c r="I249">
        <f t="shared" si="23"/>
        <v>-21.018550733119287</v>
      </c>
      <c r="K249">
        <f t="shared" si="24"/>
        <v>-0.34772598376838065</v>
      </c>
      <c r="M249">
        <f t="shared" si="25"/>
        <v>-1.7511778726725968</v>
      </c>
      <c r="N249" s="13">
        <f t="shared" si="26"/>
        <v>1.3544001142497738E-7</v>
      </c>
      <c r="O249" s="13">
        <v>1</v>
      </c>
    </row>
    <row r="250" spans="4:15" x14ac:dyDescent="0.4">
      <c r="D250" s="6">
        <v>3.62</v>
      </c>
      <c r="E250" s="7">
        <f t="shared" si="21"/>
        <v>-0.1872148837379074</v>
      </c>
      <c r="G250">
        <f t="shared" si="22"/>
        <v>4.7517105062285916</v>
      </c>
      <c r="H250" s="10">
        <f t="shared" si="27"/>
        <v>-1.7314942952267842</v>
      </c>
      <c r="I250">
        <f t="shared" si="23"/>
        <v>-20.777931542721412</v>
      </c>
      <c r="K250">
        <f t="shared" si="24"/>
        <v>-0.34309746130571284</v>
      </c>
      <c r="M250">
        <f t="shared" si="25"/>
        <v>-1.7315132188421853</v>
      </c>
      <c r="N250" s="13">
        <f t="shared" si="26"/>
        <v>3.5810321984961857E-10</v>
      </c>
      <c r="O250" s="13">
        <v>1</v>
      </c>
    </row>
    <row r="251" spans="4:15" x14ac:dyDescent="0.4">
      <c r="D251" s="6">
        <v>3.64</v>
      </c>
      <c r="E251" s="7">
        <f t="shared" si="21"/>
        <v>-0.18506983890689965</v>
      </c>
      <c r="G251">
        <f t="shared" si="22"/>
        <v>4.763803637911213</v>
      </c>
      <c r="H251" s="10">
        <f t="shared" si="27"/>
        <v>-1.7116554190982427</v>
      </c>
      <c r="I251">
        <f t="shared" si="23"/>
        <v>-20.539865029178912</v>
      </c>
      <c r="K251">
        <f t="shared" si="24"/>
        <v>-0.33853065919205177</v>
      </c>
      <c r="M251">
        <f t="shared" si="25"/>
        <v>-1.7120654365955403</v>
      </c>
      <c r="N251" s="13">
        <f t="shared" si="26"/>
        <v>1.6811434809021389E-7</v>
      </c>
      <c r="O251" s="13">
        <v>1</v>
      </c>
    </row>
    <row r="252" spans="4:15" x14ac:dyDescent="0.4">
      <c r="D252" s="6">
        <v>3.66</v>
      </c>
      <c r="E252" s="7">
        <f t="shared" si="21"/>
        <v>-0.18294756966197631</v>
      </c>
      <c r="G252">
        <f t="shared" si="22"/>
        <v>4.7758967695938335</v>
      </c>
      <c r="H252" s="10">
        <f t="shared" si="27"/>
        <v>-1.69202718753272</v>
      </c>
      <c r="I252">
        <f t="shared" si="23"/>
        <v>-20.304326250392641</v>
      </c>
      <c r="K252">
        <f t="shared" si="24"/>
        <v>-0.33402475362813888</v>
      </c>
      <c r="M252">
        <f t="shared" si="25"/>
        <v>-1.6928322811755856</v>
      </c>
      <c r="N252" s="13">
        <f t="shared" si="26"/>
        <v>6.4817577378264827E-7</v>
      </c>
      <c r="O252" s="13">
        <v>1</v>
      </c>
    </row>
    <row r="253" spans="4:15" x14ac:dyDescent="0.4">
      <c r="D253" s="6">
        <v>3.68</v>
      </c>
      <c r="E253" s="7">
        <f t="shared" si="21"/>
        <v>-0.18084785317396815</v>
      </c>
      <c r="G253">
        <f t="shared" si="22"/>
        <v>4.787989901276454</v>
      </c>
      <c r="H253" s="10">
        <f t="shared" si="27"/>
        <v>-1.6726075396500788</v>
      </c>
      <c r="I253">
        <f t="shared" si="23"/>
        <v>-20.071290475800946</v>
      </c>
      <c r="K253">
        <f t="shared" si="24"/>
        <v>-0.32957893171743879</v>
      </c>
      <c r="M253">
        <f t="shared" si="25"/>
        <v>-1.6738115257077526</v>
      </c>
      <c r="N253" s="13">
        <f t="shared" si="26"/>
        <v>1.4495824270728998E-6</v>
      </c>
      <c r="O253" s="13">
        <v>1</v>
      </c>
    </row>
    <row r="254" spans="4:15" x14ac:dyDescent="0.4">
      <c r="D254" s="6">
        <v>3.7</v>
      </c>
      <c r="E254" s="7">
        <f t="shared" si="21"/>
        <v>-0.17877046851646652</v>
      </c>
      <c r="G254">
        <f t="shared" si="22"/>
        <v>4.8000830329590745</v>
      </c>
      <c r="H254" s="10">
        <f t="shared" si="27"/>
        <v>-1.6533944321682437</v>
      </c>
      <c r="I254">
        <f t="shared" si="23"/>
        <v>-19.840733186018923</v>
      </c>
      <c r="K254">
        <f t="shared" si="24"/>
        <v>-0.32519239133034844</v>
      </c>
      <c r="M254">
        <f t="shared" si="25"/>
        <v>-1.655000961261117</v>
      </c>
      <c r="N254" s="13">
        <f t="shared" si="26"/>
        <v>2.5809357262482691E-6</v>
      </c>
      <c r="O254" s="13">
        <v>1</v>
      </c>
    </row>
    <row r="255" spans="4:15" x14ac:dyDescent="0.4">
      <c r="D255" s="6">
        <v>3.72</v>
      </c>
      <c r="E255" s="7">
        <f t="shared" si="21"/>
        <v>-0.17671519666179039</v>
      </c>
      <c r="G255">
        <f t="shared" si="22"/>
        <v>4.812176164641695</v>
      </c>
      <c r="H255" s="10">
        <f t="shared" si="27"/>
        <v>-1.6343858393659008</v>
      </c>
      <c r="I255">
        <f t="shared" si="23"/>
        <v>-19.612630072390807</v>
      </c>
      <c r="K255">
        <f t="shared" si="24"/>
        <v>-0.32086434096954031</v>
      </c>
      <c r="M255">
        <f t="shared" si="25"/>
        <v>-1.6363983968997637</v>
      </c>
      <c r="N255" s="13">
        <f t="shared" si="26"/>
        <v>4.050387827108639E-6</v>
      </c>
      <c r="O255" s="13">
        <v>1</v>
      </c>
    </row>
    <row r="256" spans="4:15" x14ac:dyDescent="0.4">
      <c r="D256" s="6">
        <v>3.74</v>
      </c>
      <c r="E256" s="7">
        <f t="shared" si="21"/>
        <v>-0.17468182047621469</v>
      </c>
      <c r="G256">
        <f t="shared" si="22"/>
        <v>4.8242692963243154</v>
      </c>
      <c r="H256" s="10">
        <f t="shared" si="27"/>
        <v>-1.6155797530383669</v>
      </c>
      <c r="I256">
        <f t="shared" si="23"/>
        <v>-19.386957036460402</v>
      </c>
      <c r="K256">
        <f t="shared" si="24"/>
        <v>-0.3165939996364624</v>
      </c>
      <c r="M256">
        <f t="shared" si="25"/>
        <v>-1.6180016597247755</v>
      </c>
      <c r="N256" s="13">
        <f t="shared" si="26"/>
        <v>5.8656319976708096E-6</v>
      </c>
      <c r="O256" s="13">
        <v>1</v>
      </c>
    </row>
    <row r="257" spans="4:15" x14ac:dyDescent="0.4">
      <c r="D257" s="6">
        <v>3.76</v>
      </c>
      <c r="E257" s="7">
        <f t="shared" si="21"/>
        <v>-0.17267012471450399</v>
      </c>
      <c r="G257">
        <f t="shared" si="22"/>
        <v>4.8363624280069359</v>
      </c>
      <c r="H257" s="10">
        <f t="shared" si="27"/>
        <v>-1.5969741824470329</v>
      </c>
      <c r="I257">
        <f t="shared" si="23"/>
        <v>-19.163690189364395</v>
      </c>
      <c r="K257">
        <f t="shared" si="24"/>
        <v>-0.31238059669902513</v>
      </c>
      <c r="M257">
        <f t="shared" si="25"/>
        <v>-1.5998085949072776</v>
      </c>
      <c r="N257" s="13">
        <f t="shared" si="26"/>
        <v>8.0338939947900085E-6</v>
      </c>
      <c r="O257" s="13">
        <v>1</v>
      </c>
    </row>
    <row r="258" spans="4:15" x14ac:dyDescent="0.4">
      <c r="D258" s="6">
        <v>3.78</v>
      </c>
      <c r="E258" s="7">
        <f t="shared" si="21"/>
        <v>-0.17067989601379183</v>
      </c>
      <c r="G258">
        <f t="shared" si="22"/>
        <v>4.8484555596895564</v>
      </c>
      <c r="H258" s="10">
        <f t="shared" si="27"/>
        <v>-1.5785671542627564</v>
      </c>
      <c r="I258">
        <f t="shared" si="23"/>
        <v>-18.942805851153075</v>
      </c>
      <c r="K258">
        <f t="shared" si="24"/>
        <v>-0.3082233717604887</v>
      </c>
      <c r="M258">
        <f t="shared" si="25"/>
        <v>-1.5818170657129174</v>
      </c>
      <c r="N258" s="13">
        <f t="shared" si="26"/>
        <v>1.0561924433887303E-5</v>
      </c>
      <c r="O258" s="13">
        <v>1</v>
      </c>
    </row>
    <row r="259" spans="4:15" x14ac:dyDescent="0.4">
      <c r="D259" s="6">
        <v>3.8</v>
      </c>
      <c r="E259" s="7">
        <f t="shared" si="21"/>
        <v>-0.16871092288684644</v>
      </c>
      <c r="G259">
        <f t="shared" si="22"/>
        <v>4.8605486913721769</v>
      </c>
      <c r="H259" s="10">
        <f t="shared" si="27"/>
        <v>-1.5603567125035767</v>
      </c>
      <c r="I259">
        <f t="shared" si="23"/>
        <v>-18.72428055004292</v>
      </c>
      <c r="K259">
        <f t="shared" si="24"/>
        <v>-0.3041215745295755</v>
      </c>
      <c r="M259">
        <f t="shared" si="25"/>
        <v>-1.5640249535181547</v>
      </c>
      <c r="N259" s="13">
        <f t="shared" si="26"/>
        <v>1.3455992141032803E-5</v>
      </c>
      <c r="O259" s="13">
        <v>1</v>
      </c>
    </row>
    <row r="260" spans="4:15" x14ac:dyDescent="0.4">
      <c r="D260" s="6">
        <v>3.82</v>
      </c>
      <c r="E260" s="7">
        <f t="shared" si="21"/>
        <v>-0.16676299571475933</v>
      </c>
      <c r="G260">
        <f t="shared" si="22"/>
        <v>4.8726418230547974</v>
      </c>
      <c r="H260" s="10">
        <f t="shared" si="27"/>
        <v>-1.5423409184670946</v>
      </c>
      <c r="I260">
        <f t="shared" si="23"/>
        <v>-18.508091021605136</v>
      </c>
      <c r="K260">
        <f t="shared" si="24"/>
        <v>-0.30007446469181775</v>
      </c>
      <c r="M260">
        <f t="shared" si="25"/>
        <v>-1.5464301578187392</v>
      </c>
      <c r="N260" s="13">
        <f t="shared" si="26"/>
        <v>1.6721878475038042E-5</v>
      </c>
      <c r="O260" s="13">
        <v>1</v>
      </c>
    </row>
    <row r="261" spans="4:15" x14ac:dyDescent="0.4">
      <c r="D261" s="6">
        <v>3.84</v>
      </c>
      <c r="E261" s="7">
        <f t="shared" si="21"/>
        <v>-0.16483590673909393</v>
      </c>
      <c r="G261">
        <f t="shared" si="22"/>
        <v>4.8847349547374179</v>
      </c>
      <c r="H261" s="10">
        <f t="shared" si="27"/>
        <v>-1.5245178506578578</v>
      </c>
      <c r="I261">
        <f t="shared" si="23"/>
        <v>-18.294214207894292</v>
      </c>
      <c r="K261">
        <f t="shared" si="24"/>
        <v>-0.29608131178216024</v>
      </c>
      <c r="M261">
        <f t="shared" si="25"/>
        <v>-1.5290305962307085</v>
      </c>
      <c r="N261" s="13">
        <f t="shared" si="26"/>
        <v>2.0364872605283055E-5</v>
      </c>
      <c r="O261" s="13">
        <v>1</v>
      </c>
    </row>
    <row r="262" spans="4:15" x14ac:dyDescent="0.4">
      <c r="D262" s="6">
        <v>3.86</v>
      </c>
      <c r="E262" s="7">
        <f t="shared" si="21"/>
        <v>-0.16292945005352819</v>
      </c>
      <c r="G262">
        <f t="shared" si="22"/>
        <v>4.8968280864200384</v>
      </c>
      <c r="H262" s="10">
        <f t="shared" si="27"/>
        <v>-1.5068856047100663</v>
      </c>
      <c r="I262">
        <f t="shared" si="23"/>
        <v>-18.082627256520794</v>
      </c>
      <c r="K262">
        <f t="shared" si="24"/>
        <v>-0.29214139505882336</v>
      </c>
      <c r="M262">
        <f t="shared" si="25"/>
        <v>-1.5118242044842494</v>
      </c>
      <c r="N262" s="13">
        <f t="shared" si="26"/>
        <v>2.4389767729561313E-5</v>
      </c>
      <c r="O262" s="13">
        <v>1</v>
      </c>
    </row>
    <row r="263" spans="4:15" x14ac:dyDescent="0.4">
      <c r="D263" s="6">
        <v>3.88</v>
      </c>
      <c r="E263" s="7">
        <f t="shared" si="21"/>
        <v>-0.16104342159502455</v>
      </c>
      <c r="G263">
        <f t="shared" si="22"/>
        <v>4.9089212181026598</v>
      </c>
      <c r="H263" s="10">
        <f t="shared" si="27"/>
        <v>-1.4894422933059035</v>
      </c>
      <c r="I263">
        <f t="shared" si="23"/>
        <v>-17.873307519670842</v>
      </c>
      <c r="K263">
        <f t="shared" si="24"/>
        <v>-0.28825400337844426</v>
      </c>
      <c r="M263">
        <f t="shared" si="25"/>
        <v>-1.4948089364107531</v>
      </c>
      <c r="N263" s="13">
        <f t="shared" si="26"/>
        <v>2.8800858214829516E-5</v>
      </c>
      <c r="O263" s="13">
        <v>1</v>
      </c>
    </row>
    <row r="264" spans="4:15" x14ac:dyDescent="0.4">
      <c r="D264" s="6">
        <v>3.9</v>
      </c>
      <c r="E264" s="7">
        <f t="shared" si="21"/>
        <v>-0.15917761913455836</v>
      </c>
      <c r="G264">
        <f t="shared" si="22"/>
        <v>4.9210143497852803</v>
      </c>
      <c r="H264" s="10">
        <f t="shared" si="27"/>
        <v>-1.4721860460897898</v>
      </c>
      <c r="I264">
        <f t="shared" si="23"/>
        <v>-17.666232553077478</v>
      </c>
      <c r="K264">
        <f t="shared" si="24"/>
        <v>-0.28441843507250075</v>
      </c>
      <c r="M264">
        <f t="shared" si="25"/>
        <v>-1.4779827639233794</v>
      </c>
      <c r="N264" s="13">
        <f t="shared" si="26"/>
        <v>3.3601937642255626E-5</v>
      </c>
      <c r="O264" s="13">
        <v>1</v>
      </c>
    </row>
    <row r="265" spans="4:15" x14ac:dyDescent="0.4">
      <c r="D265" s="6">
        <v>3.92</v>
      </c>
      <c r="E265" s="7">
        <f t="shared" si="21"/>
        <v>-0.15733184226743568</v>
      </c>
      <c r="G265">
        <f t="shared" si="22"/>
        <v>4.9331074814679008</v>
      </c>
      <c r="H265" s="10">
        <f t="shared" si="27"/>
        <v>-1.4551150095788323</v>
      </c>
      <c r="I265">
        <f t="shared" si="23"/>
        <v>-17.461380114945989</v>
      </c>
      <c r="K265">
        <f t="shared" si="24"/>
        <v>-0.28063399782502046</v>
      </c>
      <c r="M265">
        <f t="shared" si="25"/>
        <v>-1.4613436769914039</v>
      </c>
      <c r="N265" s="13">
        <f t="shared" si="26"/>
        <v>3.8796297736430812E-5</v>
      </c>
      <c r="O265" s="13">
        <v>1</v>
      </c>
    </row>
    <row r="266" spans="4:15" x14ac:dyDescent="0.4">
      <c r="D266" s="6">
        <v>3.94</v>
      </c>
      <c r="E266" s="7">
        <f t="shared" si="21"/>
        <v>-0.15550589240322846</v>
      </c>
      <c r="G266">
        <f t="shared" si="22"/>
        <v>4.9452006131505213</v>
      </c>
      <c r="H266" s="10">
        <f t="shared" si="27"/>
        <v>-1.4382273470697389</v>
      </c>
      <c r="I266">
        <f t="shared" si="23"/>
        <v>-17.258728164836867</v>
      </c>
      <c r="K266">
        <f t="shared" si="24"/>
        <v>-0.2769000085515908</v>
      </c>
      <c r="M266">
        <f t="shared" si="25"/>
        <v>-1.4448896836086735</v>
      </c>
      <c r="N266" s="13">
        <f t="shared" si="26"/>
        <v>4.438672815802394E-5</v>
      </c>
      <c r="O266" s="13">
        <v>1</v>
      </c>
    </row>
    <row r="267" spans="4:15" x14ac:dyDescent="0.4">
      <c r="D267" s="6">
        <v>3.96</v>
      </c>
      <c r="E267" s="7">
        <f t="shared" si="21"/>
        <v>-0.15369957275535487</v>
      </c>
      <c r="G267">
        <f t="shared" si="22"/>
        <v>4.9572937448331418</v>
      </c>
      <c r="H267" s="10">
        <f t="shared" si="27"/>
        <v>-1.4215212385424505</v>
      </c>
      <c r="I267">
        <f t="shared" si="23"/>
        <v>-17.058254862509408</v>
      </c>
      <c r="K267">
        <f t="shared" si="24"/>
        <v>-0.27321579327966727</v>
      </c>
      <c r="M267">
        <f t="shared" si="25"/>
        <v>-1.4286188097564358</v>
      </c>
      <c r="N267" s="13">
        <f t="shared" si="26"/>
        <v>5.0375517137593535E-5</v>
      </c>
      <c r="O267" s="13">
        <v>1</v>
      </c>
    </row>
    <row r="268" spans="4:15" x14ac:dyDescent="0.4">
      <c r="D268" s="6">
        <v>3.98</v>
      </c>
      <c r="E268" s="7">
        <f t="shared" si="21"/>
        <v>-0.15191268833033106</v>
      </c>
      <c r="G268">
        <f t="shared" si="22"/>
        <v>4.9693868765157623</v>
      </c>
      <c r="H268" s="10">
        <f t="shared" si="27"/>
        <v>-1.4049948805607329</v>
      </c>
      <c r="I268">
        <f t="shared" si="23"/>
        <v>-16.859938566728793</v>
      </c>
      <c r="K268">
        <f t="shared" si="24"/>
        <v>-0.2695806870301814</v>
      </c>
      <c r="M268">
        <f t="shared" si="25"/>
        <v>-1.4125290993608006</v>
      </c>
      <c r="N268" s="13">
        <f t="shared" si="26"/>
        <v>5.6764452927294649E-5</v>
      </c>
      <c r="O268" s="13">
        <v>1</v>
      </c>
    </row>
    <row r="269" spans="4:15" x14ac:dyDescent="0.4">
      <c r="D269" s="6">
        <v>4</v>
      </c>
      <c r="E269" s="7">
        <f t="shared" si="21"/>
        <v>-0.15014504591671948</v>
      </c>
      <c r="G269">
        <f t="shared" si="22"/>
        <v>4.9814800081983828</v>
      </c>
      <c r="H269" s="10">
        <f t="shared" si="27"/>
        <v>-1.3886464861699634</v>
      </c>
      <c r="I269">
        <f t="shared" si="23"/>
        <v>-16.663757834039561</v>
      </c>
      <c r="K269">
        <f t="shared" si="24"/>
        <v>-0.26599403370045654</v>
      </c>
      <c r="M269">
        <f t="shared" si="25"/>
        <v>-1.3966186142451062</v>
      </c>
      <c r="N269" s="13">
        <f t="shared" si="26"/>
        <v>6.3554826046480101E-5</v>
      </c>
      <c r="O269" s="13">
        <v>1</v>
      </c>
    </row>
    <row r="270" spans="4:15" x14ac:dyDescent="0.4">
      <c r="D270" s="6">
        <v>4.0199999999999996</v>
      </c>
      <c r="E270" s="7">
        <f t="shared" si="21"/>
        <v>-0.14839645407379723</v>
      </c>
      <c r="G270">
        <f t="shared" si="22"/>
        <v>4.9935731398810024</v>
      </c>
      <c r="H270" s="10">
        <f t="shared" si="27"/>
        <v>-1.3724742847923284</v>
      </c>
      <c r="I270">
        <f t="shared" si="23"/>
        <v>-16.469691417507939</v>
      </c>
      <c r="K270">
        <f t="shared" si="24"/>
        <v>-0.26245518594842487</v>
      </c>
      <c r="M270">
        <f t="shared" si="25"/>
        <v>-1.3808854340774304</v>
      </c>
      <c r="N270" s="13">
        <f t="shared" si="26"/>
        <v>7.0747432296271959E-5</v>
      </c>
      <c r="O270" s="13">
        <v>1</v>
      </c>
    </row>
    <row r="271" spans="4:15" x14ac:dyDescent="0.4">
      <c r="D271" s="6">
        <v>4.04</v>
      </c>
      <c r="E271" s="7">
        <f t="shared" si="21"/>
        <v>-0.14666672311996717</v>
      </c>
      <c r="G271">
        <f t="shared" si="22"/>
        <v>5.0056662715636238</v>
      </c>
      <c r="H271" s="10">
        <f t="shared" si="27"/>
        <v>-1.3564765221196404</v>
      </c>
      <c r="I271">
        <f t="shared" si="23"/>
        <v>-16.277718265435684</v>
      </c>
      <c r="K271">
        <f t="shared" si="24"/>
        <v>-0.25896350507814925</v>
      </c>
      <c r="M271">
        <f t="shared" si="25"/>
        <v>-1.3653276563134913</v>
      </c>
      <c r="N271" s="13">
        <f t="shared" si="26"/>
        <v>7.8342576517555961E-5</v>
      </c>
      <c r="O271" s="13">
        <v>1</v>
      </c>
    </row>
    <row r="272" spans="4:15" x14ac:dyDescent="0.4">
      <c r="D272" s="6">
        <v>4.0599999999999996</v>
      </c>
      <c r="E272" s="7">
        <f t="shared" si="21"/>
        <v>-0.14495566512093452</v>
      </c>
      <c r="G272">
        <f t="shared" si="22"/>
        <v>5.0177594032462443</v>
      </c>
      <c r="H272" s="10">
        <f t="shared" si="27"/>
        <v>-1.3406514600039872</v>
      </c>
      <c r="I272">
        <f t="shared" si="23"/>
        <v>-16.087817520047846</v>
      </c>
      <c r="K272">
        <f t="shared" si="24"/>
        <v>-0.25551836092664981</v>
      </c>
      <c r="M272">
        <f t="shared" si="25"/>
        <v>-1.3499433961351774</v>
      </c>
      <c r="N272" s="13">
        <f t="shared" si="26"/>
        <v>8.6340077066119413E-5</v>
      </c>
      <c r="O272" s="13">
        <v>1</v>
      </c>
    </row>
    <row r="273" spans="4:15" x14ac:dyDescent="0.4">
      <c r="D273" s="6">
        <v>4.08</v>
      </c>
      <c r="E273" s="7">
        <f t="shared" si="21"/>
        <v>-0.14326309387766736</v>
      </c>
      <c r="G273">
        <f t="shared" si="22"/>
        <v>5.0298525349288647</v>
      </c>
      <c r="H273" s="10">
        <f t="shared" si="27"/>
        <v>-1.3249973763463823</v>
      </c>
      <c r="I273">
        <f t="shared" si="23"/>
        <v>-15.899968516156587</v>
      </c>
      <c r="K273">
        <f t="shared" si="24"/>
        <v>-0.25211913175202649</v>
      </c>
      <c r="M273">
        <f t="shared" si="25"/>
        <v>-1.3347307863848978</v>
      </c>
      <c r="N273" s="13">
        <f t="shared" si="26"/>
        <v>9.4739270977875815E-5</v>
      </c>
      <c r="O273" s="13">
        <v>1</v>
      </c>
    </row>
    <row r="274" spans="4:15" x14ac:dyDescent="0.4">
      <c r="D274" s="6">
        <v>4.0999999999999996</v>
      </c>
      <c r="E274" s="7">
        <f t="shared" si="21"/>
        <v>-0.14158882491416316</v>
      </c>
      <c r="G274">
        <f t="shared" si="22"/>
        <v>5.0419456666114852</v>
      </c>
      <c r="H274" s="10">
        <f t="shared" si="27"/>
        <v>-1.3095125649836206</v>
      </c>
      <c r="I274">
        <f t="shared" si="23"/>
        <v>-15.714150779803447</v>
      </c>
      <c r="K274">
        <f t="shared" si="24"/>
        <v>-0.24876520412288</v>
      </c>
      <c r="M274">
        <f t="shared" si="25"/>
        <v>-1.3196879774960009</v>
      </c>
      <c r="N274" s="13">
        <f t="shared" si="26"/>
        <v>1.0353901979710556E-4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-0.13993267546503804</v>
      </c>
      <c r="G275">
        <f t="shared" si="22"/>
        <v>5.0540387982941057</v>
      </c>
      <c r="H275" s="10">
        <f t="shared" si="27"/>
        <v>-1.2941953355734974</v>
      </c>
      <c r="I275">
        <f t="shared" si="23"/>
        <v>-15.53034402688197</v>
      </c>
      <c r="K275">
        <f t="shared" si="24"/>
        <v>-0.24545597280902642</v>
      </c>
      <c r="M275">
        <f t="shared" si="25"/>
        <v>-1.3048131374194551</v>
      </c>
      <c r="N275" s="13">
        <f t="shared" si="26"/>
        <v>1.1273771604002339E-4</v>
      </c>
      <c r="O275" s="13">
        <v>1</v>
      </c>
    </row>
    <row r="276" spans="4:15" x14ac:dyDescent="0.4">
      <c r="D276" s="6">
        <v>4.1399999999999997</v>
      </c>
      <c r="E276" s="7">
        <f t="shared" si="28"/>
        <v>-0.13829446446295823</v>
      </c>
      <c r="G276">
        <f t="shared" ref="G276:G339" si="29">$E$11*(D276/$E$12+1)</f>
        <v>5.0661319299767262</v>
      </c>
      <c r="H276" s="10">
        <f t="shared" si="27"/>
        <v>-1.2790440134785617</v>
      </c>
      <c r="I276">
        <f t="shared" ref="I276:I339" si="30">H276*$E$6</f>
        <v>-15.34852816174274</v>
      </c>
      <c r="K276">
        <f t="shared" ref="K276:K339" si="31">$L$9*$L$6*EXP(-$L$4*(G276/$L$10-1))+6*$L$6*EXP(-$L$4*(SQRT(2)*G276/$L$10-1))+24*$L$6*EXP(-$L$4*(SQRT(3)*G276/$L$10-1))+12*$L$6*EXP(-$L$4*(SQRT(4)*G276/$L$10-1))+24*$L$6*EXP(-$L$4*(SQRT(5)*G276/$L$10-1))-SQRT($L$9*$L$7^2*EXP(-2*$L$5*(G276/$L$10-1))+6*$L$7^2*EXP(-2*$L$5*(SQRT(2)*G276/$L$10-1))+24*$L$7^2*EXP(-2*$L$5*(SQRT(3)*G276/$L$10-1))+12*$L$7^2*EXP(-2*$L$5*(SQRT(4)*G276/$L$10-1))+24*$L$7^2*EXP(-2*$L$5*(SQRT(5)*G276/$L$10-1)))</f>
        <v>-0.24219084067349719</v>
      </c>
      <c r="M276">
        <f t="shared" ref="M276:M339" si="32">$L$9*$O$6*EXP(-$O$4*(G276/$L$10-1))+6*$O$6*EXP(-$O$4*(SQRT(2)*G276/$L$10-1))+24*$O$6*EXP(-$O$4*(SQRT(3)*G276/$L$10-1))+12*$O$6*EXP(-$O$4*(SQRT(4)*G276/$L$10-1))+24*$O$6*EXP(-$O$4*(SQRT(5)*G276/$L$10-1))-SQRT($L$9*$O$7^2*EXP(-2*$O$5*(G276/$L$10-1))+6*$O$7^2*EXP(-2*$O$5*(SQRT(2)*G276/$L$10-1))+24*$O$7^2*EXP(-2*$O$5*(SQRT(3)*G276/$L$10-1))+12*$O$7^2*EXP(-2*$O$5*(SQRT(4)*G276/$L$10-1))+24*$O$7^2*EXP(-2*$O$5*(SQRT(5)*G276/$L$10-1)))</f>
        <v>-1.2901044515469782</v>
      </c>
      <c r="N276" s="13">
        <f t="shared" ref="N276:N339" si="33">(M276-H276)^2*O276</f>
        <v>1.2233329026527693E-4</v>
      </c>
      <c r="O276" s="13">
        <v>1</v>
      </c>
    </row>
    <row r="277" spans="4:15" x14ac:dyDescent="0.4">
      <c r="D277" s="6">
        <v>4.16</v>
      </c>
      <c r="E277" s="7">
        <f t="shared" si="28"/>
        <v>-0.13667401252592828</v>
      </c>
      <c r="G277">
        <f t="shared" si="29"/>
        <v>5.0782250616593476</v>
      </c>
      <c r="H277" s="10">
        <f t="shared" ref="H277:H340" si="34">-(-$B$4)*(1+D277+$E$5*D277^3)*EXP(-D277)</f>
        <v>-1.2640569396485528</v>
      </c>
      <c r="I277">
        <f t="shared" si="30"/>
        <v>-15.168683275782634</v>
      </c>
      <c r="K277">
        <f t="shared" si="31"/>
        <v>-0.23896921856582271</v>
      </c>
      <c r="M277">
        <f t="shared" si="32"/>
        <v>-1.27556012263082</v>
      </c>
      <c r="N277" s="13">
        <f t="shared" si="33"/>
        <v>1.3232321872352074E-4</v>
      </c>
      <c r="O277" s="13">
        <v>1</v>
      </c>
    </row>
    <row r="278" spans="4:15" x14ac:dyDescent="0.4">
      <c r="D278" s="6">
        <v>4.1800000000000104</v>
      </c>
      <c r="E278" s="7">
        <f t="shared" si="28"/>
        <v>-0.13507114194445441</v>
      </c>
      <c r="G278">
        <f t="shared" si="29"/>
        <v>5.0903181933419743</v>
      </c>
      <c r="H278" s="10">
        <f t="shared" si="34"/>
        <v>-1.2492324705016755</v>
      </c>
      <c r="I278">
        <f t="shared" si="30"/>
        <v>-14.990789646020106</v>
      </c>
      <c r="K278">
        <f t="shared" si="31"/>
        <v>-0.23579052521659058</v>
      </c>
      <c r="M278">
        <f t="shared" si="32"/>
        <v>-1.2611783707003694</v>
      </c>
      <c r="N278" s="13">
        <f t="shared" si="33"/>
        <v>1.4270453155715504E-4</v>
      </c>
      <c r="O278" s="13">
        <v>1</v>
      </c>
    </row>
    <row r="279" spans="4:15" x14ac:dyDescent="0.4">
      <c r="D279" s="6">
        <v>4.2</v>
      </c>
      <c r="E279" s="7">
        <f t="shared" si="28"/>
        <v>-0.13348567666860076</v>
      </c>
      <c r="G279">
        <f t="shared" si="29"/>
        <v>5.1024113250245886</v>
      </c>
      <c r="H279" s="10">
        <f t="shared" si="34"/>
        <v>-1.2345689778048878</v>
      </c>
      <c r="I279">
        <f t="shared" si="30"/>
        <v>-14.814827733658653</v>
      </c>
      <c r="K279">
        <f t="shared" si="31"/>
        <v>-0.23265418713328079</v>
      </c>
      <c r="M279">
        <f t="shared" si="32"/>
        <v>-1.2469574329758037</v>
      </c>
      <c r="N279" s="13">
        <f t="shared" si="33"/>
        <v>1.5347382152179322E-4</v>
      </c>
      <c r="O279" s="13">
        <v>1</v>
      </c>
    </row>
    <row r="280" spans="4:15" x14ac:dyDescent="0.4">
      <c r="D280" s="6">
        <v>4.22</v>
      </c>
      <c r="E280" s="7">
        <f t="shared" si="28"/>
        <v>-0.13191744229493799</v>
      </c>
      <c r="G280">
        <f t="shared" si="29"/>
        <v>5.1145044567072082</v>
      </c>
      <c r="H280" s="10">
        <f t="shared" si="34"/>
        <v>-1.2200648485531929</v>
      </c>
      <c r="I280">
        <f t="shared" si="30"/>
        <v>-14.640778182638314</v>
      </c>
      <c r="K280">
        <f t="shared" si="31"/>
        <v>-0.22955963849734165</v>
      </c>
      <c r="M280">
        <f t="shared" si="32"/>
        <v>-1.2328955637788155</v>
      </c>
      <c r="N280" s="13">
        <f t="shared" si="33"/>
        <v>1.6462725320102423E-4</v>
      </c>
      <c r="O280" s="13">
        <v>1</v>
      </c>
    </row>
    <row r="281" spans="4:15" x14ac:dyDescent="0.4">
      <c r="D281" s="6">
        <v>4.24</v>
      </c>
      <c r="E281" s="7">
        <f t="shared" si="28"/>
        <v>-0.13036626605342563</v>
      </c>
      <c r="G281">
        <f t="shared" si="29"/>
        <v>5.1265975883898296</v>
      </c>
      <c r="H281" s="10">
        <f t="shared" si="34"/>
        <v>-1.2057184848483176</v>
      </c>
      <c r="I281">
        <f t="shared" si="30"/>
        <v>-14.468621818179811</v>
      </c>
      <c r="K281">
        <f t="shared" si="31"/>
        <v>-0.22650632106254981</v>
      </c>
      <c r="M281">
        <f t="shared" si="32"/>
        <v>-1.2189910344408135</v>
      </c>
      <c r="N281" s="13">
        <f t="shared" si="33"/>
        <v>1.761605726852633E-4</v>
      </c>
      <c r="O281" s="13">
        <v>1</v>
      </c>
    </row>
    <row r="282" spans="4:15" x14ac:dyDescent="0.4">
      <c r="D282" s="6">
        <v>4.2600000000000096</v>
      </c>
      <c r="E282" s="7">
        <f t="shared" si="28"/>
        <v>-0.12883197679421238</v>
      </c>
      <c r="G282">
        <f t="shared" si="29"/>
        <v>5.1386907200724563</v>
      </c>
      <c r="H282" s="10">
        <f t="shared" si="34"/>
        <v>-1.191528303776632</v>
      </c>
      <c r="I282">
        <f t="shared" si="30"/>
        <v>-14.298339645319583</v>
      </c>
      <c r="K282">
        <f t="shared" si="31"/>
        <v>-0.22349368405459338</v>
      </c>
      <c r="M282">
        <f t="shared" si="32"/>
        <v>-1.2052421332085115</v>
      </c>
      <c r="N282" s="13">
        <f t="shared" si="33"/>
        <v>1.8806911768668407E-4</v>
      </c>
      <c r="O282" s="13">
        <v>1</v>
      </c>
    </row>
    <row r="283" spans="4:15" x14ac:dyDescent="0.4">
      <c r="D283" s="6">
        <v>4.28</v>
      </c>
      <c r="E283" s="7">
        <f t="shared" si="28"/>
        <v>-0.1273144049743879</v>
      </c>
      <c r="G283">
        <f t="shared" si="29"/>
        <v>5.1507838517550706</v>
      </c>
      <c r="H283" s="10">
        <f t="shared" si="34"/>
        <v>-1.1774927372866211</v>
      </c>
      <c r="I283">
        <f t="shared" si="30"/>
        <v>-14.129912847439453</v>
      </c>
      <c r="K283">
        <f t="shared" si="31"/>
        <v>-0.22052118407190899</v>
      </c>
      <c r="M283">
        <f t="shared" si="32"/>
        <v>-1.1916471651472371</v>
      </c>
      <c r="N283" s="13">
        <f t="shared" si="33"/>
        <v>2.0034782806138378E-4</v>
      </c>
      <c r="O283" s="13">
        <v>1</v>
      </c>
    </row>
    <row r="284" spans="4:15" x14ac:dyDescent="0.4">
      <c r="D284" s="6">
        <v>4.3</v>
      </c>
      <c r="E284" s="7">
        <f t="shared" si="28"/>
        <v>-0.12581338264467809</v>
      </c>
      <c r="G284">
        <f t="shared" si="29"/>
        <v>5.162876983437692</v>
      </c>
      <c r="H284" s="10">
        <f t="shared" si="34"/>
        <v>-1.1636102320658344</v>
      </c>
      <c r="I284">
        <f t="shared" si="30"/>
        <v>-13.963322784790012</v>
      </c>
      <c r="K284">
        <f t="shared" si="31"/>
        <v>-0.21758828498772401</v>
      </c>
      <c r="M284">
        <f t="shared" si="32"/>
        <v>-1.1782044520419248</v>
      </c>
      <c r="N284" s="13">
        <f t="shared" si="33"/>
        <v>2.1299125671051753E-4</v>
      </c>
      <c r="O284" s="13">
        <v>1</v>
      </c>
    </row>
    <row r="285" spans="4:15" x14ac:dyDescent="0.4">
      <c r="D285" s="6">
        <v>4.32</v>
      </c>
      <c r="E285" s="7">
        <f t="shared" si="28"/>
        <v>-0.12432874343612002</v>
      </c>
      <c r="G285">
        <f t="shared" si="29"/>
        <v>5.1749701151203116</v>
      </c>
      <c r="H285" s="10">
        <f t="shared" si="34"/>
        <v>-1.1498792494176431</v>
      </c>
      <c r="I285">
        <f t="shared" si="30"/>
        <v>-13.798550993011716</v>
      </c>
      <c r="K285">
        <f t="shared" si="31"/>
        <v>-0.21469445785335003</v>
      </c>
      <c r="M285">
        <f t="shared" si="32"/>
        <v>-1.1649123322961741</v>
      </c>
      <c r="N285" s="13">
        <f t="shared" si="33"/>
        <v>2.2599358083278193E-4</v>
      </c>
      <c r="O285" s="13">
        <v>1</v>
      </c>
    </row>
    <row r="286" spans="4:15" x14ac:dyDescent="0.4">
      <c r="D286" s="6">
        <v>4.3400000000000096</v>
      </c>
      <c r="E286" s="7">
        <f t="shared" si="28"/>
        <v>-0.12286032254670186</v>
      </c>
      <c r="G286">
        <f t="shared" si="29"/>
        <v>5.1870632468029383</v>
      </c>
      <c r="H286" s="10">
        <f t="shared" si="34"/>
        <v>-1.1362982651376814</v>
      </c>
      <c r="I286">
        <f t="shared" si="30"/>
        <v>-13.635579181652176</v>
      </c>
      <c r="K286">
        <f t="shared" si="31"/>
        <v>-0.2118391808026589</v>
      </c>
      <c r="M286">
        <f t="shared" si="32"/>
        <v>-1.1517691608292542</v>
      </c>
      <c r="N286" s="13">
        <f t="shared" si="33"/>
        <v>2.3934861349952531E-4</v>
      </c>
      <c r="O286" s="13">
        <v>1</v>
      </c>
    </row>
    <row r="287" spans="4:15" x14ac:dyDescent="0.4">
      <c r="D287" s="6">
        <v>4.3600000000000003</v>
      </c>
      <c r="E287" s="7">
        <f t="shared" si="28"/>
        <v>-0.12140795672799613</v>
      </c>
      <c r="G287">
        <f t="shared" si="29"/>
        <v>5.1991563784855526</v>
      </c>
      <c r="H287" s="10">
        <f t="shared" si="34"/>
        <v>-1.1228657693902178</v>
      </c>
      <c r="I287">
        <f t="shared" si="30"/>
        <v>-13.474389232682613</v>
      </c>
      <c r="K287">
        <f t="shared" si="31"/>
        <v>-0.20902193895777932</v>
      </c>
      <c r="M287">
        <f t="shared" si="32"/>
        <v>-1.1387733089713874</v>
      </c>
      <c r="N287" s="13">
        <f t="shared" si="33"/>
        <v>2.5304981552647874E-4</v>
      </c>
      <c r="O287" s="13">
        <v>1</v>
      </c>
    </row>
    <row r="288" spans="4:15" x14ac:dyDescent="0.4">
      <c r="D288" s="6">
        <v>4.38</v>
      </c>
      <c r="E288" s="7">
        <f t="shared" si="28"/>
        <v>-0.11997148427177828</v>
      </c>
      <c r="G288">
        <f t="shared" si="29"/>
        <v>5.2112495101681739</v>
      </c>
      <c r="H288" s="10">
        <f t="shared" si="34"/>
        <v>-1.1095802665843957</v>
      </c>
      <c r="I288">
        <f t="shared" si="30"/>
        <v>-13.314963199012748</v>
      </c>
      <c r="K288">
        <f t="shared" si="31"/>
        <v>-0.20624222433595799</v>
      </c>
      <c r="M288">
        <f t="shared" si="32"/>
        <v>-1.1259231643572285</v>
      </c>
      <c r="N288" s="13">
        <f t="shared" si="33"/>
        <v>2.6709030761326396E-4</v>
      </c>
      <c r="O288" s="13">
        <v>1</v>
      </c>
    </row>
    <row r="289" spans="4:15" x14ac:dyDescent="0.4">
      <c r="D289" s="6">
        <v>4.4000000000000004</v>
      </c>
      <c r="E289" s="7">
        <f t="shared" si="28"/>
        <v>-0.11855074499666171</v>
      </c>
      <c r="G289">
        <f t="shared" si="29"/>
        <v>5.2233426418507944</v>
      </c>
      <c r="H289" s="10">
        <f t="shared" si="34"/>
        <v>-1.0964402752506253</v>
      </c>
      <c r="I289">
        <f t="shared" si="30"/>
        <v>-13.157283303007503</v>
      </c>
      <c r="K289">
        <f t="shared" si="31"/>
        <v>-0.20349953575763052</v>
      </c>
      <c r="M289">
        <f t="shared" si="32"/>
        <v>-1.113217130817916</v>
      </c>
      <c r="N289" s="13">
        <f t="shared" si="33"/>
        <v>2.8146288272573274E-4</v>
      </c>
      <c r="O289" s="13">
        <v>1</v>
      </c>
    </row>
    <row r="290" spans="4:15" x14ac:dyDescent="0.4">
      <c r="D290" s="6">
        <v>4.4200000000000097</v>
      </c>
      <c r="E290" s="7">
        <f t="shared" si="28"/>
        <v>-0.11714558023473495</v>
      </c>
      <c r="G290">
        <f t="shared" si="29"/>
        <v>5.2354357735334212</v>
      </c>
      <c r="H290" s="10">
        <f t="shared" si="34"/>
        <v>-1.0834443279169932</v>
      </c>
      <c r="I290">
        <f t="shared" si="30"/>
        <v>-13.001331935003918</v>
      </c>
      <c r="K290">
        <f t="shared" si="31"/>
        <v>-0.2007933787556358</v>
      </c>
      <c r="M290">
        <f t="shared" si="32"/>
        <v>-1.1006536282715489</v>
      </c>
      <c r="N290" s="13">
        <f t="shared" si="33"/>
        <v>2.9616001869331096E-4</v>
      </c>
      <c r="O290" s="13">
        <v>1</v>
      </c>
    </row>
    <row r="291" spans="4:15" x14ac:dyDescent="0.4">
      <c r="D291" s="6">
        <v>4.4400000000000004</v>
      </c>
      <c r="E291" s="7">
        <f t="shared" si="28"/>
        <v>-0.11575583281822593</v>
      </c>
      <c r="G291">
        <f t="shared" si="29"/>
        <v>5.2475289052160354</v>
      </c>
      <c r="H291" s="10">
        <f t="shared" si="34"/>
        <v>-1.070590970985926</v>
      </c>
      <c r="I291">
        <f t="shared" si="30"/>
        <v>-12.847091651831112</v>
      </c>
      <c r="K291">
        <f t="shared" si="31"/>
        <v>-0.19812326548560791</v>
      </c>
      <c r="M291">
        <f t="shared" si="32"/>
        <v>-1.0882310926124072</v>
      </c>
      <c r="N291" s="13">
        <f t="shared" si="33"/>
        <v>3.1117389099705005E-4</v>
      </c>
      <c r="O291" s="13">
        <v>1</v>
      </c>
    </row>
    <row r="292" spans="4:15" x14ac:dyDescent="0.4">
      <c r="D292" s="6">
        <v>4.46</v>
      </c>
      <c r="E292" s="7">
        <f t="shared" si="28"/>
        <v>-0.11438134706618355</v>
      </c>
      <c r="G292">
        <f t="shared" si="29"/>
        <v>5.2596220368986559</v>
      </c>
      <c r="H292" s="10">
        <f t="shared" si="34"/>
        <v>-1.0578787646110117</v>
      </c>
      <c r="I292">
        <f t="shared" si="30"/>
        <v>-12.694545175332141</v>
      </c>
      <c r="K292">
        <f t="shared" si="31"/>
        <v>-0.1954887146374909</v>
      </c>
      <c r="M292">
        <f t="shared" si="32"/>
        <v>-1.0759479755988164</v>
      </c>
      <c r="N292" s="13">
        <f t="shared" si="33"/>
        <v>3.2649638572180114E-4</v>
      </c>
      <c r="O292" s="13">
        <v>1</v>
      </c>
    </row>
    <row r="293" spans="4:15" x14ac:dyDescent="0.4">
      <c r="D293" s="6">
        <v>4.4800000000000004</v>
      </c>
      <c r="E293" s="7">
        <f t="shared" si="28"/>
        <v>-0.11302196877120591</v>
      </c>
      <c r="G293">
        <f t="shared" si="29"/>
        <v>5.2717151685812764</v>
      </c>
      <c r="H293" s="10">
        <f t="shared" si="34"/>
        <v>-1.0453062825742518</v>
      </c>
      <c r="I293">
        <f t="shared" si="30"/>
        <v>-12.543675390891021</v>
      </c>
      <c r="K293">
        <f t="shared" si="31"/>
        <v>-0.19288925134821849</v>
      </c>
      <c r="M293">
        <f t="shared" si="32"/>
        <v>-1.0638027447400034</v>
      </c>
      <c r="N293" s="13">
        <f t="shared" si="33"/>
        <v>3.4211911264907724E-4</v>
      </c>
      <c r="O293" s="13">
        <v>1</v>
      </c>
    </row>
    <row r="294" spans="4:15" x14ac:dyDescent="0.4">
      <c r="D294" s="6">
        <v>4.5000000000000098</v>
      </c>
      <c r="E294" s="7">
        <f t="shared" si="28"/>
        <v>-0.1116775451861991</v>
      </c>
      <c r="G294">
        <f t="shared" si="29"/>
        <v>5.2838083002639031</v>
      </c>
      <c r="H294" s="10">
        <f t="shared" si="34"/>
        <v>-1.0328721121635995</v>
      </c>
      <c r="I294">
        <f t="shared" si="30"/>
        <v>-12.394465345963194</v>
      </c>
      <c r="K294">
        <f t="shared" si="31"/>
        <v>-0.1903244071154945</v>
      </c>
      <c r="M294">
        <f t="shared" si="32"/>
        <v>-1.0517938831817939</v>
      </c>
      <c r="N294" s="13">
        <f t="shared" si="33"/>
        <v>3.5803341846498028E-4</v>
      </c>
      <c r="O294" s="13">
        <v>1</v>
      </c>
    </row>
    <row r="295" spans="4:15" x14ac:dyDescent="0.4">
      <c r="D295" s="6">
        <v>4.5199999999999996</v>
      </c>
      <c r="E295" s="7">
        <f t="shared" si="28"/>
        <v>-0.11034792501118952</v>
      </c>
      <c r="G295">
        <f t="shared" si="29"/>
        <v>5.2959014319465174</v>
      </c>
      <c r="H295" s="10">
        <f t="shared" si="34"/>
        <v>-1.0205748540509885</v>
      </c>
      <c r="I295">
        <f t="shared" si="30"/>
        <v>-12.246898248611862</v>
      </c>
      <c r="K295">
        <f t="shared" si="31"/>
        <v>-0.18779371971270553</v>
      </c>
      <c r="M295">
        <f t="shared" si="32"/>
        <v>-1.0399198895914412</v>
      </c>
      <c r="N295" s="13">
        <f t="shared" si="33"/>
        <v>3.7423040006137994E-4</v>
      </c>
      <c r="O295" s="13">
        <v>1</v>
      </c>
    </row>
    <row r="296" spans="4:15" x14ac:dyDescent="0.4">
      <c r="D296" s="6">
        <v>4.54</v>
      </c>
      <c r="E296" s="7">
        <f t="shared" si="28"/>
        <v>-0.10903295838017858</v>
      </c>
      <c r="G296">
        <f t="shared" si="29"/>
        <v>5.3079945636291388</v>
      </c>
      <c r="H296" s="10">
        <f t="shared" si="34"/>
        <v>-1.0084131221707577</v>
      </c>
      <c r="I296">
        <f t="shared" si="30"/>
        <v>-12.100957466049092</v>
      </c>
      <c r="K296">
        <f t="shared" si="31"/>
        <v>-0.18529673310491201</v>
      </c>
      <c r="M296">
        <f t="shared" si="32"/>
        <v>-1.0281792780414811</v>
      </c>
      <c r="N296" s="13">
        <f t="shared" si="33"/>
        <v>3.9070091790573271E-4</v>
      </c>
      <c r="O296" s="13">
        <v>1</v>
      </c>
    </row>
    <row r="297" spans="4:15" x14ac:dyDescent="0.4">
      <c r="D297" s="6">
        <v>4.5599999999999996</v>
      </c>
      <c r="E297" s="7">
        <f t="shared" si="28"/>
        <v>-0.10773249684806763</v>
      </c>
      <c r="G297">
        <f t="shared" si="29"/>
        <v>5.3200876953117584</v>
      </c>
      <c r="H297" s="10">
        <f t="shared" si="34"/>
        <v>-0.996385543598723</v>
      </c>
      <c r="I297">
        <f t="shared" si="30"/>
        <v>-11.956626523184676</v>
      </c>
      <c r="K297">
        <f t="shared" si="31"/>
        <v>-0.18283299736595832</v>
      </c>
      <c r="M297">
        <f t="shared" si="32"/>
        <v>-1.0165705778929346</v>
      </c>
      <c r="N297" s="13">
        <f t="shared" si="33"/>
        <v>4.0743560945849798E-4</v>
      </c>
      <c r="O297" s="13">
        <v>1</v>
      </c>
    </row>
    <row r="298" spans="4:15" x14ac:dyDescent="0.4">
      <c r="D298" s="6">
        <v>4.5800000000000098</v>
      </c>
      <c r="E298" s="7">
        <f t="shared" si="28"/>
        <v>-0.10644639337763424</v>
      </c>
      <c r="G298">
        <f t="shared" si="29"/>
        <v>5.3321808269943851</v>
      </c>
      <c r="H298" s="10">
        <f t="shared" si="34"/>
        <v>-0.98449075843172584</v>
      </c>
      <c r="I298">
        <f t="shared" si="30"/>
        <v>-11.81388910118071</v>
      </c>
      <c r="K298">
        <f t="shared" si="31"/>
        <v>-0.18040206859663818</v>
      </c>
      <c r="M298">
        <f t="shared" si="32"/>
        <v>-1.0050923336777029</v>
      </c>
      <c r="N298" s="13">
        <f t="shared" si="33"/>
        <v>4.2442490261565454E-4</v>
      </c>
      <c r="O298" s="13">
        <v>1</v>
      </c>
    </row>
    <row r="299" spans="4:15" x14ac:dyDescent="0.4">
      <c r="D299" s="6">
        <v>4.5999999999999996</v>
      </c>
      <c r="E299" s="7">
        <f t="shared" si="28"/>
        <v>-0.1051745023265841</v>
      </c>
      <c r="G299">
        <f t="shared" si="29"/>
        <v>5.3442739586769994</v>
      </c>
      <c r="H299" s="10">
        <f t="shared" si="34"/>
        <v>-0.97272741966787823</v>
      </c>
      <c r="I299">
        <f t="shared" si="30"/>
        <v>-11.672729036014539</v>
      </c>
      <c r="K299">
        <f t="shared" si="31"/>
        <v>-0.17800350884394567</v>
      </c>
      <c r="M299">
        <f t="shared" si="32"/>
        <v>-0.99374310498042184</v>
      </c>
      <c r="N299" s="13">
        <f t="shared" si="33"/>
        <v>4.4165902915586116E-4</v>
      </c>
      <c r="O299" s="13">
        <v>1</v>
      </c>
    </row>
    <row r="300" spans="4:15" x14ac:dyDescent="0.4">
      <c r="D300" s="6">
        <v>4.62</v>
      </c>
      <c r="E300" s="7">
        <f t="shared" si="28"/>
        <v>-0.10391667943466264</v>
      </c>
      <c r="G300">
        <f t="shared" si="29"/>
        <v>5.3563670903596208</v>
      </c>
      <c r="H300" s="10">
        <f t="shared" si="34"/>
        <v>-0.96109419308736432</v>
      </c>
      <c r="I300">
        <f t="shared" si="30"/>
        <v>-11.533130317048371</v>
      </c>
      <c r="K300">
        <f t="shared" si="31"/>
        <v>-0.17563688602135988</v>
      </c>
      <c r="M300">
        <f t="shared" si="32"/>
        <v>-0.98252146631966542</v>
      </c>
      <c r="N300" s="13">
        <f t="shared" si="33"/>
        <v>4.5912803817168689E-4</v>
      </c>
      <c r="O300" s="13">
        <v>1</v>
      </c>
    </row>
    <row r="301" spans="4:15" x14ac:dyDescent="0.4">
      <c r="D301" s="6">
        <v>4.6400000000000103</v>
      </c>
      <c r="E301" s="7">
        <f t="shared" si="28"/>
        <v>-0.10267278181085474</v>
      </c>
      <c r="G301">
        <f t="shared" si="29"/>
        <v>5.3684602220422475</v>
      </c>
      <c r="H301" s="10">
        <f t="shared" si="34"/>
        <v>-0.94958975713405203</v>
      </c>
      <c r="I301">
        <f t="shared" si="30"/>
        <v>-11.395077085608625</v>
      </c>
      <c r="K301">
        <f t="shared" si="31"/>
        <v>-0.17330177383019899</v>
      </c>
      <c r="M301">
        <f t="shared" si="32"/>
        <v>-0.97142600702879145</v>
      </c>
      <c r="N301" s="13">
        <f t="shared" si="33"/>
        <v>4.7682180946550748E-4</v>
      </c>
      <c r="O301" s="13">
        <v>1</v>
      </c>
    </row>
    <row r="302" spans="4:15" x14ac:dyDescent="0.4">
      <c r="D302" s="6">
        <v>4.6600000000000099</v>
      </c>
      <c r="E302" s="7">
        <f t="shared" si="28"/>
        <v>-0.10144266792065623</v>
      </c>
      <c r="G302">
        <f t="shared" si="29"/>
        <v>5.380553353724868</v>
      </c>
      <c r="H302" s="10">
        <f t="shared" si="34"/>
        <v>-0.93821280279777319</v>
      </c>
      <c r="I302">
        <f t="shared" si="30"/>
        <v>-11.258553633573278</v>
      </c>
      <c r="K302">
        <f t="shared" si="31"/>
        <v>-0.17099775168199233</v>
      </c>
      <c r="M302">
        <f t="shared" si="32"/>
        <v>-0.96045533113631154</v>
      </c>
      <c r="N302" s="13">
        <f t="shared" si="33"/>
        <v>4.9473006689068144E-4</v>
      </c>
      <c r="O302" s="13">
        <v>1</v>
      </c>
    </row>
    <row r="303" spans="4:15" x14ac:dyDescent="0.4">
      <c r="D303" s="6">
        <v>4.6800000000000104</v>
      </c>
      <c r="E303" s="7">
        <f t="shared" si="28"/>
        <v>-0.10022619757342487</v>
      </c>
      <c r="G303">
        <f t="shared" si="29"/>
        <v>5.3926464854074876</v>
      </c>
      <c r="H303" s="10">
        <f t="shared" si="34"/>
        <v>-0.92696203349733441</v>
      </c>
      <c r="I303">
        <f t="shared" si="30"/>
        <v>-11.123544401968013</v>
      </c>
      <c r="K303">
        <f t="shared" si="31"/>
        <v>-0.16872440462187008</v>
      </c>
      <c r="M303">
        <f t="shared" si="32"/>
        <v>-0.94960805724590114</v>
      </c>
      <c r="N303" s="13">
        <f t="shared" si="33"/>
        <v>5.1284239162064803E-4</v>
      </c>
      <c r="O303" s="13">
        <v>1</v>
      </c>
    </row>
    <row r="304" spans="4:15" x14ac:dyDescent="0.4">
      <c r="D304" s="6">
        <v>4.7</v>
      </c>
      <c r="E304" s="7">
        <f t="shared" si="28"/>
        <v>-9.9023231909823317E-2</v>
      </c>
      <c r="G304">
        <f t="shared" si="29"/>
        <v>5.4047396170901028</v>
      </c>
      <c r="H304" s="10">
        <f t="shared" si="34"/>
        <v>-0.91583616496438291</v>
      </c>
      <c r="I304">
        <f t="shared" si="30"/>
        <v>-10.990033979572594</v>
      </c>
      <c r="K304">
        <f t="shared" si="31"/>
        <v>-0.1664813232529733</v>
      </c>
      <c r="M304">
        <f t="shared" si="32"/>
        <v>-0.93888281841618371</v>
      </c>
      <c r="N304" s="13">
        <f t="shared" si="33"/>
        <v>5.3114823532740129E-4</v>
      </c>
      <c r="O304" s="13">
        <v>1</v>
      </c>
    </row>
    <row r="305" spans="4:15" x14ac:dyDescent="0.4">
      <c r="D305" s="6">
        <v>4.7200000000000104</v>
      </c>
      <c r="E305" s="7">
        <f t="shared" si="28"/>
        <v>-9.7833633389342617E-2</v>
      </c>
      <c r="G305">
        <f t="shared" si="29"/>
        <v>5.4168327487727304</v>
      </c>
      <c r="H305" s="10">
        <f t="shared" si="34"/>
        <v>-0.90483392512801297</v>
      </c>
      <c r="I305">
        <f t="shared" si="30"/>
        <v>-10.858007101536156</v>
      </c>
      <c r="K305">
        <f t="shared" si="31"/>
        <v>-0.16426810366185007</v>
      </c>
      <c r="M305">
        <f t="shared" si="32"/>
        <v>-0.92827826204023844</v>
      </c>
      <c r="N305" s="13">
        <f t="shared" si="33"/>
        <v>5.4963693325393783E-4</v>
      </c>
      <c r="O305" s="13">
        <v>1</v>
      </c>
    </row>
    <row r="306" spans="4:15" x14ac:dyDescent="0.4">
      <c r="D306" s="6">
        <v>4.74000000000001</v>
      </c>
      <c r="E306" s="7">
        <f t="shared" si="28"/>
        <v>-9.6657265777926465E-2</v>
      </c>
      <c r="G306">
        <f t="shared" si="29"/>
        <v>5.42892588045535</v>
      </c>
      <c r="H306" s="10">
        <f t="shared" si="34"/>
        <v>-0.89395405400030836</v>
      </c>
      <c r="I306">
        <f t="shared" si="30"/>
        <v>-10.727448648003701</v>
      </c>
      <c r="K306">
        <f t="shared" si="31"/>
        <v>-0.16208434734485305</v>
      </c>
      <c r="M306">
        <f t="shared" si="32"/>
        <v>-0.9177930497250214</v>
      </c>
      <c r="N306" s="13">
        <f t="shared" si="33"/>
        <v>5.6829771716288664E-4</v>
      </c>
      <c r="O306" s="13">
        <v>1</v>
      </c>
    </row>
    <row r="307" spans="4:15" x14ac:dyDescent="0.4">
      <c r="D307" s="6">
        <v>4.7600000000000096</v>
      </c>
      <c r="E307" s="7">
        <f t="shared" si="28"/>
        <v>-9.5493994135676066E-2</v>
      </c>
      <c r="G307">
        <f t="shared" si="29"/>
        <v>5.4410190121379696</v>
      </c>
      <c r="H307" s="10">
        <f t="shared" si="34"/>
        <v>-0.8831953035626271</v>
      </c>
      <c r="I307">
        <f t="shared" si="30"/>
        <v>-10.598343642751525</v>
      </c>
      <c r="K307">
        <f t="shared" si="31"/>
        <v>-0.15992966113549092</v>
      </c>
      <c r="M307">
        <f t="shared" si="32"/>
        <v>-0.907425857170577</v>
      </c>
      <c r="N307" s="13">
        <f t="shared" si="33"/>
        <v>5.8711972814773394E-4</v>
      </c>
      <c r="O307" s="13">
        <v>1</v>
      </c>
    </row>
    <row r="308" spans="4:15" x14ac:dyDescent="0.4">
      <c r="D308" s="6">
        <v>4.78</v>
      </c>
      <c r="E308" s="7">
        <f t="shared" si="28"/>
        <v>-9.4343684804659947E-2</v>
      </c>
      <c r="G308">
        <f t="shared" si="29"/>
        <v>5.4531121438205856</v>
      </c>
      <c r="H308" s="10">
        <f t="shared" si="34"/>
        <v>-0.87255643765285851</v>
      </c>
      <c r="I308">
        <f t="shared" si="30"/>
        <v>-10.470677251834303</v>
      </c>
      <c r="K308">
        <f t="shared" si="31"/>
        <v>-0.15780365713275948</v>
      </c>
      <c r="M308">
        <f t="shared" si="32"/>
        <v>-0.89717537404927961</v>
      </c>
      <c r="N308" s="13">
        <f t="shared" si="33"/>
        <v>6.0609202929102742E-4</v>
      </c>
      <c r="O308" s="13">
        <v>1</v>
      </c>
    </row>
    <row r="309" spans="4:15" x14ac:dyDescent="0.4">
      <c r="D309" s="6">
        <v>4.8000000000000096</v>
      </c>
      <c r="E309" s="7">
        <f t="shared" si="28"/>
        <v>-9.3206205396813971E-2</v>
      </c>
      <c r="G309">
        <f t="shared" si="29"/>
        <v>5.4652052755032114</v>
      </c>
      <c r="H309" s="10">
        <f t="shared" si="34"/>
        <v>-0.8620362318535133</v>
      </c>
      <c r="I309">
        <f t="shared" si="30"/>
        <v>-10.344434782242161</v>
      </c>
      <c r="K309">
        <f t="shared" si="31"/>
        <v>-0.1557059526304127</v>
      </c>
      <c r="M309">
        <f t="shared" si="32"/>
        <v>-0.88704030388500743</v>
      </c>
      <c r="N309" s="13">
        <f t="shared" si="33"/>
        <v>6.2520361815614689E-4</v>
      </c>
      <c r="O309" s="13">
        <v>1</v>
      </c>
    </row>
    <row r="310" spans="4:15" x14ac:dyDescent="0.4">
      <c r="D310" s="6">
        <v>4.8200000000000101</v>
      </c>
      <c r="E310" s="7">
        <f t="shared" si="28"/>
        <v>-9.2081424781948487E-2</v>
      </c>
      <c r="G310">
        <f t="shared" si="29"/>
        <v>5.4772984071858319</v>
      </c>
      <c r="H310" s="10">
        <f t="shared" si="34"/>
        <v>-0.85163347338080686</v>
      </c>
      <c r="I310">
        <f t="shared" si="30"/>
        <v>-10.219601680569681</v>
      </c>
      <c r="K310">
        <f t="shared" si="31"/>
        <v>-0.15363617004718683</v>
      </c>
      <c r="M310">
        <f t="shared" si="32"/>
        <v>-0.87701936393242774</v>
      </c>
      <c r="N310" s="13">
        <f t="shared" si="33"/>
        <v>6.4444343909887442E-4</v>
      </c>
      <c r="O310" s="13">
        <v>1</v>
      </c>
    </row>
    <row r="311" spans="4:15" x14ac:dyDescent="0.4">
      <c r="D311" s="6">
        <v>4.8400000000000096</v>
      </c>
      <c r="E311" s="7">
        <f t="shared" si="28"/>
        <v>-9.0969213075845767E-2</v>
      </c>
      <c r="G311">
        <f t="shared" si="29"/>
        <v>5.4893915388684524</v>
      </c>
      <c r="H311" s="10">
        <f t="shared" si="34"/>
        <v>-0.84134696097457462</v>
      </c>
      <c r="I311">
        <f t="shared" si="30"/>
        <v>-10.096163531694895</v>
      </c>
      <c r="K311">
        <f t="shared" si="31"/>
        <v>-0.1515939368579366</v>
      </c>
      <c r="M311">
        <f t="shared" si="32"/>
        <v>-0.86711128505628721</v>
      </c>
      <c r="N311" s="13">
        <f t="shared" si="33"/>
        <v>6.6380039538751514E-4</v>
      </c>
      <c r="O311" s="13">
        <v>1</v>
      </c>
    </row>
    <row r="312" spans="4:15" x14ac:dyDescent="0.4">
      <c r="D312" s="6">
        <v>4.8600000000000003</v>
      </c>
      <c r="E312" s="7">
        <f t="shared" si="28"/>
        <v>-8.9869441628467037E-2</v>
      </c>
      <c r="G312">
        <f t="shared" si="29"/>
        <v>5.5014846705510676</v>
      </c>
      <c r="H312" s="10">
        <f t="shared" si="34"/>
        <v>-0.83117550478920299</v>
      </c>
      <c r="I312">
        <f t="shared" si="30"/>
        <v>-9.9741060574704363</v>
      </c>
      <c r="K312">
        <f t="shared" si="31"/>
        <v>-0.14957888552570084</v>
      </c>
      <c r="M312">
        <f t="shared" si="32"/>
        <v>-0.85731481161089373</v>
      </c>
      <c r="N312" s="13">
        <f t="shared" si="33"/>
        <v>6.8326336111848823E-4</v>
      </c>
      <c r="O312" s="13">
        <v>1</v>
      </c>
    </row>
    <row r="313" spans="4:15" x14ac:dyDescent="0.4">
      <c r="D313" s="6">
        <v>4.8800000000000097</v>
      </c>
      <c r="E313" s="7">
        <f t="shared" si="28"/>
        <v>-8.8781983012256968E-2</v>
      </c>
      <c r="G313">
        <f t="shared" si="29"/>
        <v>5.5135778022336934</v>
      </c>
      <c r="H313" s="10">
        <f t="shared" si="34"/>
        <v>-0.82111792628546088</v>
      </c>
      <c r="I313">
        <f t="shared" si="30"/>
        <v>-9.8534151154255305</v>
      </c>
      <c r="K313">
        <f t="shared" si="31"/>
        <v>-0.14759065343466579</v>
      </c>
      <c r="M313">
        <f t="shared" si="32"/>
        <v>-0.84762870131972889</v>
      </c>
      <c r="N313" s="13">
        <f t="shared" si="33"/>
        <v>7.0282119291756849E-4</v>
      </c>
      <c r="O313" s="13">
        <v>1</v>
      </c>
    </row>
    <row r="314" spans="4:15" x14ac:dyDescent="0.4">
      <c r="D314" s="6">
        <v>4.9000000000000101</v>
      </c>
      <c r="E314" s="7">
        <f t="shared" si="28"/>
        <v>-8.7706711010559699E-2</v>
      </c>
      <c r="G314">
        <f t="shared" si="29"/>
        <v>5.5256709339163148</v>
      </c>
      <c r="H314" s="10">
        <f t="shared" si="34"/>
        <v>-0.81117305812336349</v>
      </c>
      <c r="I314">
        <f t="shared" si="30"/>
        <v>-9.7340766974803614</v>
      </c>
      <c r="K314">
        <f t="shared" si="31"/>
        <v>-0.14562888282403472</v>
      </c>
      <c r="M314">
        <f t="shared" si="32"/>
        <v>-0.83805172515533122</v>
      </c>
      <c r="N314" s="13">
        <f t="shared" si="33"/>
        <v>7.2246274141538893E-4</v>
      </c>
      <c r="O314" s="13">
        <v>1</v>
      </c>
    </row>
    <row r="315" spans="4:15" x14ac:dyDescent="0.4">
      <c r="D315" s="6">
        <v>4.9200000000000097</v>
      </c>
      <c r="E315" s="7">
        <f t="shared" si="28"/>
        <v>-8.6643500606130311E-2</v>
      </c>
      <c r="G315">
        <f t="shared" si="29"/>
        <v>5.5377640655989344</v>
      </c>
      <c r="H315" s="10">
        <f t="shared" si="34"/>
        <v>-0.80133974405591735</v>
      </c>
      <c r="I315">
        <f t="shared" si="30"/>
        <v>-9.6160769286710082</v>
      </c>
      <c r="K315">
        <f t="shared" si="31"/>
        <v>-0.1436932207227658</v>
      </c>
      <c r="M315">
        <f t="shared" si="32"/>
        <v>-0.82858266721935125</v>
      </c>
      <c r="N315" s="13">
        <f t="shared" si="33"/>
        <v>7.4217686248876378E-4</v>
      </c>
      <c r="O315" s="13">
        <v>1</v>
      </c>
    </row>
    <row r="316" spans="4:15" x14ac:dyDescent="0.4">
      <c r="D316" s="6">
        <v>4.9400000000000004</v>
      </c>
      <c r="E316" s="7">
        <f t="shared" si="28"/>
        <v>-8.5592227969759363E-2</v>
      </c>
      <c r="G316">
        <f t="shared" si="29"/>
        <v>5.5498571972815496</v>
      </c>
      <c r="H316" s="10">
        <f t="shared" si="34"/>
        <v>-0.79161683882391343</v>
      </c>
      <c r="I316">
        <f t="shared" si="30"/>
        <v>-9.4994020658869616</v>
      </c>
      <c r="K316">
        <f t="shared" si="31"/>
        <v>-0.14178331888519408</v>
      </c>
      <c r="M316">
        <f t="shared" si="32"/>
        <v>-0.81922032462294858</v>
      </c>
      <c r="N316" s="13">
        <f t="shared" si="33"/>
        <v>7.6195242825753543E-4</v>
      </c>
      <c r="O316" s="13">
        <v>1</v>
      </c>
    </row>
    <row r="317" spans="4:15" x14ac:dyDescent="0.4">
      <c r="D317" s="6">
        <v>4.9600000000000097</v>
      </c>
      <c r="E317" s="7">
        <f t="shared" si="28"/>
        <v>-8.4552770448998643E-2</v>
      </c>
      <c r="G317">
        <f t="shared" si="29"/>
        <v>5.5619503289641754</v>
      </c>
      <c r="H317" s="10">
        <f t="shared" si="34"/>
        <v>-0.78200320805165369</v>
      </c>
      <c r="I317">
        <f t="shared" si="30"/>
        <v>-9.3840384966198442</v>
      </c>
      <c r="K317">
        <f t="shared" si="31"/>
        <v>-0.13989883372750725</v>
      </c>
      <c r="M317">
        <f t="shared" si="32"/>
        <v>-0.80996350736747358</v>
      </c>
      <c r="N317" s="13">
        <f t="shared" si="33"/>
        <v>7.8177833783023829E-4</v>
      </c>
      <c r="O317" s="13">
        <v>1</v>
      </c>
    </row>
    <row r="318" spans="4:15" x14ac:dyDescent="0.4">
      <c r="D318" s="6">
        <v>4.9800000000000102</v>
      </c>
      <c r="E318" s="7">
        <f t="shared" si="28"/>
        <v>-8.352500655700093E-2</v>
      </c>
      <c r="G318">
        <f t="shared" si="29"/>
        <v>5.5740434606467968</v>
      </c>
      <c r="H318" s="10">
        <f t="shared" si="34"/>
        <v>-0.77249772814373441</v>
      </c>
      <c r="I318">
        <f t="shared" si="30"/>
        <v>-9.2699727377248138</v>
      </c>
      <c r="K318">
        <f t="shared" si="31"/>
        <v>-0.13803942626508336</v>
      </c>
      <c r="M318">
        <f t="shared" si="32"/>
        <v>-0.80081103822554989</v>
      </c>
      <c r="N318" s="13">
        <f t="shared" si="33"/>
        <v>8.0164352778903404E-4</v>
      </c>
      <c r="O318" s="13">
        <v>1</v>
      </c>
    </row>
    <row r="319" spans="4:15" x14ac:dyDescent="0.4">
      <c r="D319" s="6">
        <v>5.0000000000000098</v>
      </c>
      <c r="E319" s="7">
        <f t="shared" si="28"/>
        <v>-8.2508815961457566E-2</v>
      </c>
      <c r="G319">
        <f t="shared" si="29"/>
        <v>5.5861365923294164</v>
      </c>
      <c r="H319" s="10">
        <f t="shared" si="34"/>
        <v>-0.76309928618273259</v>
      </c>
      <c r="I319">
        <f t="shared" si="30"/>
        <v>-9.1571914341927911</v>
      </c>
      <c r="K319">
        <f t="shared" si="31"/>
        <v>-0.13620476205065377</v>
      </c>
      <c r="M319">
        <f t="shared" si="32"/>
        <v>-0.79176175262247128</v>
      </c>
      <c r="N319" s="13">
        <f t="shared" si="33"/>
        <v>8.2153698240914654E-4</v>
      </c>
      <c r="O319" s="13">
        <v>1</v>
      </c>
    </row>
    <row r="320" spans="4:15" x14ac:dyDescent="0.4">
      <c r="D320" s="6">
        <v>5.0199999999999996</v>
      </c>
      <c r="E320" s="7">
        <f t="shared" si="28"/>
        <v>-8.1504079473651181E-2</v>
      </c>
      <c r="G320">
        <f t="shared" si="29"/>
        <v>5.5982297240120324</v>
      </c>
      <c r="H320" s="10">
        <f t="shared" si="34"/>
        <v>-0.75380677982795763</v>
      </c>
      <c r="I320">
        <f t="shared" si="30"/>
        <v>-9.0456813579354911</v>
      </c>
      <c r="K320">
        <f t="shared" si="31"/>
        <v>-0.13439451111330633</v>
      </c>
      <c r="M320">
        <f t="shared" si="32"/>
        <v>-0.7828144985180624</v>
      </c>
      <c r="N320" s="13">
        <f t="shared" si="33"/>
        <v>8.4144774360425342E-4</v>
      </c>
      <c r="O320" s="13">
        <v>1</v>
      </c>
    </row>
    <row r="321" spans="4:15" x14ac:dyDescent="0.4">
      <c r="D321" s="6">
        <v>5.0400000000000098</v>
      </c>
      <c r="E321" s="7">
        <f t="shared" si="28"/>
        <v>-8.0510679037610167E-2</v>
      </c>
      <c r="G321">
        <f t="shared" si="29"/>
        <v>5.6103228556946583</v>
      </c>
      <c r="H321" s="10">
        <f t="shared" si="34"/>
        <v>-0.74461911721514507</v>
      </c>
      <c r="I321">
        <f t="shared" si="30"/>
        <v>-8.9354294065817399</v>
      </c>
      <c r="K321">
        <f t="shared" si="31"/>
        <v>-0.1326083478983002</v>
      </c>
      <c r="M321">
        <f t="shared" si="32"/>
        <v>-0.77396813628894512</v>
      </c>
      <c r="N321" s="13">
        <f t="shared" si="33"/>
        <v>8.6136492059427929E-4</v>
      </c>
      <c r="O321" s="13">
        <v>1</v>
      </c>
    </row>
    <row r="322" spans="4:15" x14ac:dyDescent="0.4">
      <c r="D322" s="6">
        <v>5.0600000000000103</v>
      </c>
      <c r="E322" s="7">
        <f t="shared" si="28"/>
        <v>-7.9528497719379004E-2</v>
      </c>
      <c r="G322">
        <f t="shared" si="29"/>
        <v>5.6224159873772788</v>
      </c>
      <c r="H322" s="10">
        <f t="shared" si="34"/>
        <v>-0.73553521685722056</v>
      </c>
      <c r="I322">
        <f t="shared" si="30"/>
        <v>-8.8264226022866463</v>
      </c>
      <c r="K322">
        <f t="shared" si="31"/>
        <v>-0.13084595120769887</v>
      </c>
      <c r="M322">
        <f t="shared" si="32"/>
        <v>-0.7652215386113207</v>
      </c>
      <c r="N322" s="13">
        <f t="shared" si="33"/>
        <v>8.8127769928795867E-4</v>
      </c>
      <c r="O322" s="13">
        <v>1</v>
      </c>
    </row>
    <row r="323" spans="4:15" x14ac:dyDescent="0.4">
      <c r="D323" s="6">
        <v>5.0800000000000098</v>
      </c>
      <c r="E323" s="7">
        <f t="shared" si="28"/>
        <v>-7.8557419696386077E-2</v>
      </c>
      <c r="G323">
        <f t="shared" si="29"/>
        <v>5.6345091190598993</v>
      </c>
      <c r="H323" s="10">
        <f t="shared" si="34"/>
        <v>-0.72655400754596577</v>
      </c>
      <c r="I323">
        <f t="shared" si="30"/>
        <v>-8.7186480905515893</v>
      </c>
      <c r="K323">
        <f t="shared" si="31"/>
        <v>-0.12910700414178752</v>
      </c>
      <c r="M323">
        <f t="shared" si="32"/>
        <v>-0.75657359034417382</v>
      </c>
      <c r="N323" s="13">
        <f t="shared" si="33"/>
        <v>9.0117535137846836E-4</v>
      </c>
      <c r="O323" s="13">
        <v>1</v>
      </c>
    </row>
    <row r="324" spans="4:15" x14ac:dyDescent="0.4">
      <c r="D324" s="6">
        <v>5.0999999999999996</v>
      </c>
      <c r="E324" s="7">
        <f t="shared" si="28"/>
        <v>-7.7597330246926888E-2</v>
      </c>
      <c r="G324">
        <f t="shared" si="29"/>
        <v>5.6466022507425144</v>
      </c>
      <c r="H324" s="10">
        <f t="shared" si="34"/>
        <v>-0.71767442825475269</v>
      </c>
      <c r="I324">
        <f t="shared" si="30"/>
        <v>-8.6120931390570323</v>
      </c>
      <c r="K324">
        <f t="shared" si="31"/>
        <v>-0.12739119404128815</v>
      </c>
      <c r="M324">
        <f t="shared" si="32"/>
        <v>-0.74802318841304616</v>
      </c>
      <c r="N324" s="13">
        <f t="shared" si="33"/>
        <v>9.2104724314562075E-4</v>
      </c>
      <c r="O324" s="13">
        <v>1</v>
      </c>
    </row>
    <row r="325" spans="4:15" x14ac:dyDescent="0.4">
      <c r="D325" s="6">
        <v>5.1200000000000099</v>
      </c>
      <c r="E325" s="7">
        <f t="shared" si="28"/>
        <v>-7.6648115739749098E-2</v>
      </c>
      <c r="G325">
        <f t="shared" si="29"/>
        <v>5.6586953824251411</v>
      </c>
      <c r="H325" s="10">
        <f t="shared" si="34"/>
        <v>-0.70889542804221739</v>
      </c>
      <c r="I325">
        <f t="shared" si="30"/>
        <v>-8.5067451365066091</v>
      </c>
      <c r="K325">
        <f t="shared" si="31"/>
        <v>-0.12569821243034487</v>
      </c>
      <c r="M325">
        <f t="shared" si="32"/>
        <v>-0.73956924169430793</v>
      </c>
      <c r="N325" s="13">
        <f t="shared" si="33"/>
        <v>9.4088284396317613E-4</v>
      </c>
      <c r="O325" s="13">
        <v>1</v>
      </c>
    </row>
    <row r="326" spans="4:15" x14ac:dyDescent="0.4">
      <c r="D326" s="6">
        <v>5.1400000000000103</v>
      </c>
      <c r="E326" s="7">
        <f t="shared" si="28"/>
        <v>-7.5709663623751935E-2</v>
      </c>
      <c r="G326">
        <f t="shared" si="29"/>
        <v>5.6707885141077616</v>
      </c>
      <c r="H326" s="10">
        <f t="shared" si="34"/>
        <v>-0.70021596595699442</v>
      </c>
      <c r="I326">
        <f t="shared" si="30"/>
        <v>-8.4025915914839331</v>
      </c>
      <c r="K326">
        <f t="shared" si="31"/>
        <v>-0.12402775496028737</v>
      </c>
      <c r="M326">
        <f t="shared" si="32"/>
        <v>-0.7312106709000441</v>
      </c>
      <c r="N326" s="13">
        <f t="shared" si="33"/>
        <v>9.6067173450670813E-4</v>
      </c>
      <c r="O326" s="13">
        <v>1</v>
      </c>
    </row>
    <row r="327" spans="4:15" x14ac:dyDescent="0.4">
      <c r="D327" s="6">
        <v>5.1600000000000099</v>
      </c>
      <c r="E327" s="7">
        <f t="shared" si="28"/>
        <v>-7.4781862417782993E-2</v>
      </c>
      <c r="G327">
        <f t="shared" si="29"/>
        <v>5.6828816457903812</v>
      </c>
      <c r="H327" s="10">
        <f t="shared" si="34"/>
        <v>-0.69163501094334967</v>
      </c>
      <c r="I327">
        <f t="shared" si="30"/>
        <v>-8.2996201313201965</v>
      </c>
      <c r="K327">
        <f t="shared" si="31"/>
        <v>-0.1223795213541357</v>
      </c>
      <c r="M327">
        <f t="shared" si="32"/>
        <v>-0.72294640846344072</v>
      </c>
      <c r="N327" s="13">
        <f t="shared" si="33"/>
        <v>9.8040361466116368E-4</v>
      </c>
      <c r="O327" s="13">
        <v>1</v>
      </c>
    </row>
    <row r="328" spans="4:15" x14ac:dyDescent="0.4">
      <c r="D328" s="6">
        <v>5.1800000000000104</v>
      </c>
      <c r="E328" s="7">
        <f t="shared" si="28"/>
        <v>-7.3864601700547983E-2</v>
      </c>
      <c r="G328">
        <f t="shared" si="29"/>
        <v>5.6949747774730026</v>
      </c>
      <c r="H328" s="10">
        <f t="shared" si="34"/>
        <v>-0.68315154174785808</v>
      </c>
      <c r="I328">
        <f t="shared" si="30"/>
        <v>-8.1978185009742965</v>
      </c>
      <c r="K328">
        <f t="shared" si="31"/>
        <v>-0.12075321535186531</v>
      </c>
      <c r="M328">
        <f t="shared" si="32"/>
        <v>-0.71477539842483062</v>
      </c>
      <c r="N328" s="13">
        <f t="shared" si="33"/>
        <v>1.0000683111257007E-3</v>
      </c>
      <c r="O328" s="13">
        <v>1</v>
      </c>
    </row>
    <row r="329" spans="4:15" x14ac:dyDescent="0.4">
      <c r="D329" s="6">
        <v>5.2000000000000099</v>
      </c>
      <c r="E329" s="7">
        <f t="shared" si="28"/>
        <v>-7.2957772100624013E-2</v>
      </c>
      <c r="G329">
        <f t="shared" si="29"/>
        <v>5.707067909155624</v>
      </c>
      <c r="H329" s="10">
        <f t="shared" si="34"/>
        <v>-0.67476454682704134</v>
      </c>
      <c r="I329">
        <f t="shared" si="30"/>
        <v>-8.097174561924497</v>
      </c>
      <c r="K329">
        <f t="shared" si="31"/>
        <v>-0.1191485446564044</v>
      </c>
      <c r="M329">
        <f t="shared" si="32"/>
        <v>-0.70669659631832882</v>
      </c>
      <c r="N329" s="13">
        <f t="shared" si="33"/>
        <v>1.0196557847140326E-3</v>
      </c>
      <c r="O329" s="13">
        <v>1</v>
      </c>
    </row>
    <row r="330" spans="4:15" x14ac:dyDescent="0.4">
      <c r="D330" s="6">
        <v>5.2200000000000104</v>
      </c>
      <c r="E330" s="7">
        <f t="shared" si="28"/>
        <v>-7.2061265286577914E-2</v>
      </c>
      <c r="G330">
        <f t="shared" si="29"/>
        <v>5.7191610408382436</v>
      </c>
      <c r="H330" s="10">
        <f t="shared" si="34"/>
        <v>-0.66647302425597321</v>
      </c>
      <c r="I330">
        <f t="shared" si="30"/>
        <v>-7.997676291071679</v>
      </c>
      <c r="K330">
        <f t="shared" si="31"/>
        <v>-0.11756522088035938</v>
      </c>
      <c r="M330">
        <f t="shared" si="32"/>
        <v>-0.69870896905910307</v>
      </c>
      <c r="N330" s="13">
        <f t="shared" si="33"/>
        <v>1.0391561373504349E-3</v>
      </c>
      <c r="O330" s="13">
        <v>1</v>
      </c>
    </row>
    <row r="331" spans="4:15" x14ac:dyDescent="0.4">
      <c r="D331" s="6">
        <v>5.24000000000001</v>
      </c>
      <c r="E331" s="7">
        <f t="shared" si="28"/>
        <v>-7.1174973957189566E-2</v>
      </c>
      <c r="G331">
        <f t="shared" si="29"/>
        <v>5.7312541725208632</v>
      </c>
      <c r="H331" s="10">
        <f t="shared" si="34"/>
        <v>-0.65827598163785905</v>
      </c>
      <c r="I331">
        <f t="shared" si="30"/>
        <v>-7.8993117796543082</v>
      </c>
      <c r="K331">
        <f t="shared" si="31"/>
        <v>-0.11600295949345857</v>
      </c>
      <c r="M331">
        <f t="shared" si="32"/>
        <v>-0.6908114948312879</v>
      </c>
      <c r="N331" s="13">
        <f t="shared" si="33"/>
        <v>1.0585596187597825E-3</v>
      </c>
      <c r="O331" s="13">
        <v>1</v>
      </c>
    </row>
    <row r="332" spans="4:15" x14ac:dyDescent="0.4">
      <c r="D332" s="6">
        <v>5.2600000000000096</v>
      </c>
      <c r="E332" s="7">
        <f t="shared" si="28"/>
        <v>-7.029879183177877E-2</v>
      </c>
      <c r="G332">
        <f t="shared" si="29"/>
        <v>5.7433473042034837</v>
      </c>
      <c r="H332" s="10">
        <f t="shared" si="34"/>
        <v>-0.65017243601457231</v>
      </c>
      <c r="I332">
        <f t="shared" si="30"/>
        <v>-7.8020692321748673</v>
      </c>
      <c r="K332">
        <f t="shared" si="31"/>
        <v>-0.11446147977070538</v>
      </c>
      <c r="M332">
        <f t="shared" si="32"/>
        <v>-0.68300316297656805</v>
      </c>
      <c r="N332" s="13">
        <f t="shared" si="33"/>
        <v>1.077856632853114E-3</v>
      </c>
      <c r="O332" s="13">
        <v>1</v>
      </c>
    </row>
    <row r="333" spans="4:15" x14ac:dyDescent="0.4">
      <c r="D333" s="6">
        <v>5.28000000000001</v>
      </c>
      <c r="E333" s="7">
        <f t="shared" si="28"/>
        <v>-6.9432613640635632E-2</v>
      </c>
      <c r="G333">
        <f t="shared" si="29"/>
        <v>5.755440435886106</v>
      </c>
      <c r="H333" s="10">
        <f t="shared" si="34"/>
        <v>-0.64216141377814673</v>
      </c>
      <c r="I333">
        <f t="shared" si="30"/>
        <v>-7.7059369653377612</v>
      </c>
      <c r="K333">
        <f t="shared" si="31"/>
        <v>-0.11294050474122996</v>
      </c>
      <c r="M333">
        <f t="shared" si="32"/>
        <v>-0.67528297388343117</v>
      </c>
      <c r="N333" s="13">
        <f t="shared" si="33"/>
        <v>1.09703774380797E-3</v>
      </c>
      <c r="O333" s="13">
        <v>1</v>
      </c>
    </row>
    <row r="334" spans="4:15" x14ac:dyDescent="0.4">
      <c r="D334" s="6">
        <v>5.3000000000000096</v>
      </c>
      <c r="E334" s="7">
        <f t="shared" si="28"/>
        <v>-6.8576335115553305E-2</v>
      </c>
      <c r="G334">
        <f t="shared" si="29"/>
        <v>5.7675335675687256</v>
      </c>
      <c r="H334" s="10">
        <f t="shared" si="34"/>
        <v>-0.63424195058321786</v>
      </c>
      <c r="I334">
        <f t="shared" si="30"/>
        <v>-7.6109034069986148</v>
      </c>
      <c r="K334">
        <f t="shared" si="31"/>
        <v>-0.11143976113783265</v>
      </c>
      <c r="M334">
        <f t="shared" si="32"/>
        <v>-0.66764993887711777</v>
      </c>
      <c r="N334" s="13">
        <f t="shared" si="33"/>
        <v>1.116093681845353E-3</v>
      </c>
      <c r="O334" s="13">
        <v>1</v>
      </c>
    </row>
    <row r="335" spans="4:15" x14ac:dyDescent="0.4">
      <c r="D335" s="6">
        <v>5.3200000000000101</v>
      </c>
      <c r="E335" s="7">
        <f t="shared" si="28"/>
        <v>-6.7729852980462066E-2</v>
      </c>
      <c r="G335">
        <f t="shared" si="29"/>
        <v>5.7796266992513461</v>
      </c>
      <c r="H335" s="10">
        <f t="shared" si="34"/>
        <v>-0.62641309126039946</v>
      </c>
      <c r="I335">
        <f t="shared" si="30"/>
        <v>-7.516957095124793</v>
      </c>
      <c r="K335">
        <f t="shared" si="31"/>
        <v>-0.10995897934720529</v>
      </c>
      <c r="M335">
        <f t="shared" si="32"/>
        <v>-0.66010308011025776</v>
      </c>
      <c r="N335" s="13">
        <f t="shared" si="33"/>
        <v>1.1350153487035765E-3</v>
      </c>
      <c r="O335" s="13">
        <v>1</v>
      </c>
    </row>
    <row r="336" spans="4:15" x14ac:dyDescent="0.4">
      <c r="D336" s="6">
        <v>5.3400000000000096</v>
      </c>
      <c r="E336" s="7">
        <f t="shared" si="28"/>
        <v>-6.6893064942164737E-2</v>
      </c>
      <c r="G336">
        <f t="shared" si="29"/>
        <v>5.7917198309339657</v>
      </c>
      <c r="H336" s="10">
        <f t="shared" si="34"/>
        <v>-0.61867388973059911</v>
      </c>
      <c r="I336">
        <f t="shared" si="30"/>
        <v>-7.4240866767671889</v>
      </c>
      <c r="K336">
        <f t="shared" si="31"/>
        <v>-0.10849789336082738</v>
      </c>
      <c r="M336">
        <f t="shared" si="32"/>
        <v>-0.65264143045423262</v>
      </c>
      <c r="N336" s="13">
        <f t="shared" si="33"/>
        <v>1.1537938228117005E-3</v>
      </c>
      <c r="O336" s="13">
        <v>1</v>
      </c>
    </row>
    <row r="337" spans="4:15" x14ac:dyDescent="0.4">
      <c r="D337" s="6">
        <v>5.3600000000000101</v>
      </c>
      <c r="E337" s="7">
        <f t="shared" si="28"/>
        <v>-6.6065869681171466E-2</v>
      </c>
      <c r="G337">
        <f t="shared" si="29"/>
        <v>5.803812962616588</v>
      </c>
      <c r="H337" s="10">
        <f t="shared" si="34"/>
        <v>-0.61102340892025064</v>
      </c>
      <c r="I337">
        <f t="shared" si="30"/>
        <v>-7.3322809070430077</v>
      </c>
      <c r="K337">
        <f t="shared" si="31"/>
        <v>-0.10705624072652391</v>
      </c>
      <c r="M337">
        <f t="shared" si="32"/>
        <v>-0.64526403339125371</v>
      </c>
      <c r="N337" s="13">
        <f t="shared" si="33"/>
        <v>1.1724203641642541E-3</v>
      </c>
      <c r="O337" s="13">
        <v>1</v>
      </c>
    </row>
    <row r="338" spans="4:15" x14ac:dyDescent="0.4">
      <c r="D338" s="6">
        <v>5.3800000000000097</v>
      </c>
      <c r="E338" s="7">
        <f t="shared" si="28"/>
        <v>-6.5248166842634112E-2</v>
      </c>
      <c r="G338">
        <f t="shared" si="29"/>
        <v>5.8159060942992085</v>
      </c>
      <c r="H338" s="10">
        <f t="shared" si="34"/>
        <v>-0.60346072067747003</v>
      </c>
      <c r="I338">
        <f t="shared" si="30"/>
        <v>-7.2415286481296404</v>
      </c>
      <c r="K338">
        <f t="shared" si="31"/>
        <v>-0.10563376250067785</v>
      </c>
      <c r="M338">
        <f t="shared" si="32"/>
        <v>-0.63796994290717857</v>
      </c>
      <c r="N338" s="13">
        <f t="shared" si="33"/>
        <v>1.1908864188994097E-3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-6.4439857027378047E-2</v>
      </c>
      <c r="G339">
        <f t="shared" si="29"/>
        <v>5.8279992259818281</v>
      </c>
      <c r="H339" s="10">
        <f t="shared" si="34"/>
        <v>-0.59598490568911133</v>
      </c>
      <c r="I339">
        <f t="shared" si="30"/>
        <v>-7.151818868269336</v>
      </c>
      <c r="K339">
        <f t="shared" si="31"/>
        <v>-0.10423020320108665</v>
      </c>
      <c r="M339">
        <f t="shared" si="32"/>
        <v>-0.63075822338505694</v>
      </c>
      <c r="N339" s="13">
        <f t="shared" si="33"/>
        <v>1.2091836235831638E-3</v>
      </c>
      <c r="O339" s="13">
        <v>1</v>
      </c>
    </row>
    <row r="340" spans="4:15" x14ac:dyDescent="0.4">
      <c r="D340" s="6">
        <v>5.4200000000000097</v>
      </c>
      <c r="E340" s="7">
        <f t="shared" si="35"/>
        <v>-6.3640841783031948E-2</v>
      </c>
      <c r="G340">
        <f t="shared" ref="G340:G403" si="36">$E$11*(D340/$E$12+1)</f>
        <v>5.8400923576644477</v>
      </c>
      <c r="H340" s="10">
        <f t="shared" si="34"/>
        <v>-0.58859505339872753</v>
      </c>
      <c r="I340">
        <f t="shared" ref="I340:I403" si="37">H340*$E$6</f>
        <v>-7.0631406407847308</v>
      </c>
      <c r="K340">
        <f t="shared" ref="K340:K403" si="38">$L$9*$L$6*EXP(-$L$4*(G340/$L$10-1))+6*$L$6*EXP(-$L$4*(SQRT(2)*G340/$L$10-1))+24*$L$6*EXP(-$L$4*(SQRT(3)*G340/$L$10-1))+12*$L$6*EXP(-$L$4*(SQRT(4)*G340/$L$10-1))+24*$L$6*EXP(-$L$4*(SQRT(5)*G340/$L$10-1))-SQRT($L$9*$L$7^2*EXP(-2*$L$5*(G340/$L$10-1))+6*$L$7^2*EXP(-2*$L$5*(SQRT(2)*G340/$L$10-1))+24*$L$7^2*EXP(-2*$L$5*(SQRT(3)*G340/$L$10-1))+12*$L$7^2*EXP(-2*$L$5*(SQRT(4)*G340/$L$10-1))+24*$L$7^2*EXP(-2*$L$5*(SQRT(5)*G340/$L$10-1)))</f>
        <v>-0.10284531076045707</v>
      </c>
      <c r="M340">
        <f t="shared" ref="M340:M403" si="39">$L$9*$O$6*EXP(-$O$4*(G340/$L$10-1))+6*$O$6*EXP(-$O$4*(SQRT(2)*G340/$L$10-1))+24*$O$6*EXP(-$O$4*(SQRT(3)*G340/$L$10-1))+12*$O$6*EXP(-$O$4*(SQRT(4)*G340/$L$10-1))+24*$O$6*EXP(-$O$4*(SQRT(5)*G340/$L$10-1))-SQRT($L$9*$O$7^2*EXP(-2*$O$5*(G340/$L$10-1))+6*$O$7^2*EXP(-2*$O$5*(SQRT(2)*G340/$L$10-1))+24*$O$7^2*EXP(-2*$O$5*(SQRT(3)*G340/$L$10-1))+12*$O$7^2*EXP(-2*$O$5*(SQRT(4)*G340/$L$10-1))+24*$O$7^2*EXP(-2*$O$5*(SQRT(5)*G340/$L$10-1)))</f>
        <v>-0.62362794949943778</v>
      </c>
      <c r="N340" s="13">
        <f t="shared" ref="N340:N403" si="40">(M340-H340)^2*O340</f>
        <v>1.2273038092031597E-3</v>
      </c>
      <c r="O340" s="13">
        <v>1</v>
      </c>
    </row>
    <row r="341" spans="4:15" x14ac:dyDescent="0.4">
      <c r="D341" s="6">
        <v>5.4400000000000102</v>
      </c>
      <c r="E341" s="7">
        <f t="shared" si="35"/>
        <v>-6.2851023595252839E-2</v>
      </c>
      <c r="G341">
        <f t="shared" si="36"/>
        <v>5.8521854893470699</v>
      </c>
      <c r="H341" s="10">
        <f t="shared" ref="H341:H404" si="41">-(-$B$4)*(1+D341+$E$5*D341^3)*EXP(-D341)</f>
        <v>-0.581290261925415</v>
      </c>
      <c r="I341">
        <f t="shared" si="37"/>
        <v>-6.97548314310498</v>
      </c>
      <c r="K341">
        <f t="shared" si="38"/>
        <v>-0.10147883648052745</v>
      </c>
      <c r="M341">
        <f t="shared" si="39"/>
        <v>-0.61657820611142844</v>
      </c>
      <c r="N341" s="13">
        <f t="shared" si="40"/>
        <v>1.2452390048751998E-3</v>
      </c>
      <c r="O341" s="13">
        <v>1</v>
      </c>
    </row>
    <row r="342" spans="4:15" x14ac:dyDescent="0.4">
      <c r="D342" s="6">
        <v>5.4600000000000097</v>
      </c>
      <c r="E342" s="7">
        <f t="shared" si="35"/>
        <v>-6.2070305879047265E-2</v>
      </c>
      <c r="G342">
        <f t="shared" si="36"/>
        <v>5.8642786210296904</v>
      </c>
      <c r="H342" s="10">
        <f t="shared" si="41"/>
        <v>-0.57406963798354438</v>
      </c>
      <c r="I342">
        <f t="shared" si="37"/>
        <v>-6.8888356558025325</v>
      </c>
      <c r="K342">
        <f t="shared" si="38"/>
        <v>-0.10013053498681046</v>
      </c>
      <c r="M342">
        <f t="shared" si="39"/>
        <v>-0.60960808816452228</v>
      </c>
      <c r="N342" s="13">
        <f t="shared" si="40"/>
        <v>1.2629814412658481E-3</v>
      </c>
      <c r="O342" s="13">
        <v>1</v>
      </c>
    </row>
    <row r="343" spans="4:15" x14ac:dyDescent="0.4">
      <c r="D343" s="6">
        <v>5.4800000000000102</v>
      </c>
      <c r="E343" s="7">
        <f t="shared" si="35"/>
        <v>-6.1298592970185591E-2</v>
      </c>
      <c r="G343">
        <f t="shared" si="36"/>
        <v>5.87637175271231</v>
      </c>
      <c r="H343" s="10">
        <f t="shared" si="41"/>
        <v>-0.56693229680335544</v>
      </c>
      <c r="I343">
        <f t="shared" si="37"/>
        <v>-6.8031875616402653</v>
      </c>
      <c r="K343">
        <f t="shared" si="38"/>
        <v>-9.8800164183945549E-2</v>
      </c>
      <c r="M343">
        <f t="shared" si="39"/>
        <v>-0.60271670058118676</v>
      </c>
      <c r="N343" s="13">
        <f t="shared" si="40"/>
        <v>1.2805235537348685E-3</v>
      </c>
      <c r="O343" s="13">
        <v>1</v>
      </c>
    </row>
    <row r="344" spans="4:15" x14ac:dyDescent="0.4">
      <c r="D344" s="6">
        <v>5.5000000000000098</v>
      </c>
      <c r="E344" s="7">
        <f t="shared" si="35"/>
        <v>-6.0535790116710418E-2</v>
      </c>
      <c r="G344">
        <f t="shared" si="36"/>
        <v>5.8884648843949305</v>
      </c>
      <c r="H344" s="10">
        <f t="shared" si="41"/>
        <v>-0.55987736205241967</v>
      </c>
      <c r="I344">
        <f t="shared" si="37"/>
        <v>-6.7185283446290356</v>
      </c>
      <c r="K344">
        <f t="shared" si="38"/>
        <v>-9.7487485211656746E-2</v>
      </c>
      <c r="M344">
        <f t="shared" si="39"/>
        <v>-0.59590315816023942</v>
      </c>
      <c r="N344" s="13">
        <f t="shared" si="40"/>
        <v>1.2978579852022008E-3</v>
      </c>
      <c r="O344" s="13">
        <v>1</v>
      </c>
    </row>
    <row r="345" spans="4:15" x14ac:dyDescent="0.4">
      <c r="D345" s="6">
        <v>5.5200000000000102</v>
      </c>
      <c r="E345" s="7">
        <f t="shared" si="35"/>
        <v>-5.9781803470536257E-2</v>
      </c>
      <c r="G345">
        <f t="shared" si="36"/>
        <v>5.9005580160775528</v>
      </c>
      <c r="H345" s="10">
        <f t="shared" si="41"/>
        <v>-0.55290396575794865</v>
      </c>
      <c r="I345">
        <f t="shared" si="37"/>
        <v>-6.6348475890953837</v>
      </c>
      <c r="K345">
        <f t="shared" si="38"/>
        <v>-9.6192262401304088E-2</v>
      </c>
      <c r="M345">
        <f t="shared" si="39"/>
        <v>-0.58916658547499667</v>
      </c>
      <c r="N345" s="13">
        <f t="shared" si="40"/>
        <v>1.3149775887432403E-3</v>
      </c>
      <c r="O345" s="13">
        <v>1</v>
      </c>
    </row>
    <row r="346" spans="4:15" x14ac:dyDescent="0.4">
      <c r="D346" s="6">
        <v>5.5400000000000098</v>
      </c>
      <c r="E346" s="7">
        <f t="shared" si="35"/>
        <v>-5.9036540079140762E-2</v>
      </c>
      <c r="G346">
        <f t="shared" si="36"/>
        <v>5.9126511477601724</v>
      </c>
      <c r="H346" s="10">
        <f t="shared" si="41"/>
        <v>-0.54601124822994918</v>
      </c>
      <c r="I346">
        <f t="shared" si="37"/>
        <v>-6.5521349787593905</v>
      </c>
      <c r="K346">
        <f t="shared" si="38"/>
        <v>-9.4914263233023669E-2</v>
      </c>
      <c r="M346">
        <f t="shared" si="39"/>
        <v>-0.58250611677221908</v>
      </c>
      <c r="N346" s="13">
        <f t="shared" si="40"/>
        <v>1.3318754299175618E-3</v>
      </c>
      <c r="O346" s="13">
        <v>1</v>
      </c>
    </row>
    <row r="347" spans="4:15" x14ac:dyDescent="0.4">
      <c r="D347" s="6">
        <v>5.5600000000000103</v>
      </c>
      <c r="E347" s="7">
        <f t="shared" si="35"/>
        <v>-5.8299907877345541E-2</v>
      </c>
      <c r="G347">
        <f t="shared" si="36"/>
        <v>5.9247442794427929</v>
      </c>
      <c r="H347" s="10">
        <f t="shared" si="41"/>
        <v>-0.53919835798520566</v>
      </c>
      <c r="I347">
        <f t="shared" si="37"/>
        <v>-6.4703802958224674</v>
      </c>
      <c r="K347">
        <f t="shared" si="38"/>
        <v>-9.3653258293444619E-2</v>
      </c>
      <c r="M347">
        <f t="shared" si="39"/>
        <v>-0.57592089587183082</v>
      </c>
      <c r="N347" s="13">
        <f t="shared" si="40"/>
        <v>1.3485447888346204E-3</v>
      </c>
      <c r="O347" s="13">
        <v>1</v>
      </c>
    </row>
    <row r="348" spans="4:15" x14ac:dyDescent="0.4">
      <c r="D348" s="6">
        <v>5.5800000000000098</v>
      </c>
      <c r="E348" s="7">
        <f t="shared" si="35"/>
        <v>-5.7571815679186129E-2</v>
      </c>
      <c r="G348">
        <f t="shared" si="36"/>
        <v>5.9368374111254125</v>
      </c>
      <c r="H348" s="10">
        <f t="shared" si="41"/>
        <v>-0.53246445167208867</v>
      </c>
      <c r="I348">
        <f t="shared" si="37"/>
        <v>-6.389573420065064</v>
      </c>
      <c r="K348">
        <f t="shared" si="38"/>
        <v>-9.2409021233979732E-2</v>
      </c>
      <c r="M348">
        <f t="shared" si="39"/>
        <v>-0.56941007606744876</v>
      </c>
      <c r="N348" s="13">
        <f t="shared" si="40"/>
        <v>1.3649791619630264E-3</v>
      </c>
      <c r="O348" s="13">
        <v>1</v>
      </c>
    </row>
    <row r="349" spans="4:15" x14ac:dyDescent="0.4">
      <c r="D349" s="6">
        <v>5.6000000000000103</v>
      </c>
      <c r="E349" s="7">
        <f t="shared" si="35"/>
        <v>-5.6852173169869388E-2</v>
      </c>
      <c r="G349">
        <f t="shared" si="36"/>
        <v>5.9489305428080348</v>
      </c>
      <c r="H349" s="10">
        <f t="shared" si="41"/>
        <v>-0.52580869399617092</v>
      </c>
      <c r="I349">
        <f t="shared" si="37"/>
        <v>-6.3097043279540515</v>
      </c>
      <c r="K349">
        <f t="shared" si="38"/>
        <v>-9.1181328729678157E-2</v>
      </c>
      <c r="M349">
        <f t="shared" si="39"/>
        <v>-0.56297282002769788</v>
      </c>
      <c r="N349" s="13">
        <f t="shared" si="40"/>
        <v>1.3811722636872205E-3</v>
      </c>
      <c r="O349" s="13">
        <v>1</v>
      </c>
    </row>
    <row r="350" spans="4:15" x14ac:dyDescent="0.4">
      <c r="D350" s="6">
        <v>5.6200000000000099</v>
      </c>
      <c r="E350" s="7">
        <f t="shared" si="35"/>
        <v>-5.6140890897817979E-2</v>
      </c>
      <c r="G350">
        <f t="shared" si="36"/>
        <v>5.9610236744906553</v>
      </c>
      <c r="H350" s="10">
        <f t="shared" si="41"/>
        <v>-0.5192302576466491</v>
      </c>
      <c r="I350">
        <f t="shared" si="37"/>
        <v>-6.2307630917597887</v>
      </c>
      <c r="K350">
        <f t="shared" si="38"/>
        <v>-8.996996043863574E-2</v>
      </c>
      <c r="M350">
        <f t="shared" si="39"/>
        <v>-0.55660829969833803</v>
      </c>
      <c r="N350" s="13">
        <f t="shared" si="40"/>
        <v>1.3971180276178261E-3</v>
      </c>
      <c r="O350" s="13">
        <v>1</v>
      </c>
    </row>
    <row r="351" spans="4:15" x14ac:dyDescent="0.4">
      <c r="D351" s="6">
        <v>5.6400000000000103</v>
      </c>
      <c r="E351" s="7">
        <f t="shared" si="35"/>
        <v>-5.5437880266799952E-2</v>
      </c>
      <c r="G351">
        <f t="shared" si="36"/>
        <v>5.9731168061732749</v>
      </c>
      <c r="H351" s="10">
        <f t="shared" si="41"/>
        <v>-0.51272832322355277</v>
      </c>
      <c r="I351">
        <f t="shared" si="37"/>
        <v>-6.1527398786826328</v>
      </c>
      <c r="K351">
        <f t="shared" si="38"/>
        <v>-8.8774698961951809E-2</v>
      </c>
      <c r="M351">
        <f t="shared" si="39"/>
        <v>-0.55031569620517462</v>
      </c>
      <c r="N351" s="13">
        <f t="shared" si="40"/>
        <v>1.4128106076595559E-3</v>
      </c>
      <c r="O351" s="13">
        <v>1</v>
      </c>
    </row>
    <row r="352" spans="4:15" x14ac:dyDescent="0.4">
      <c r="D352" s="6">
        <v>5.6600000000000099</v>
      </c>
      <c r="E352" s="7">
        <f t="shared" si="35"/>
        <v>-5.4743053528143425E-2</v>
      </c>
      <c r="G352">
        <f t="shared" si="36"/>
        <v>5.9852099378558963</v>
      </c>
      <c r="H352" s="10">
        <f t="shared" si="41"/>
        <v>-0.50630207916573999</v>
      </c>
      <c r="I352">
        <f t="shared" si="37"/>
        <v>-6.0756249499888799</v>
      </c>
      <c r="K352">
        <f t="shared" si="38"/>
        <v>-8.7595329804228655E-2</v>
      </c>
      <c r="M352">
        <f t="shared" si="39"/>
        <v>-0.5440941997577915</v>
      </c>
      <c r="N352" s="13">
        <f t="shared" si="40"/>
        <v>1.4282443788441632E-3</v>
      </c>
      <c r="O352" s="13">
        <v>1</v>
      </c>
    </row>
    <row r="353" spans="4:15" x14ac:dyDescent="0.4">
      <c r="D353" s="6">
        <v>5.6800000000000104</v>
      </c>
      <c r="E353" s="7">
        <f t="shared" si="35"/>
        <v>-5.405632377303389E-2</v>
      </c>
      <c r="G353">
        <f t="shared" si="36"/>
        <v>5.9973030695385168</v>
      </c>
      <c r="H353" s="10">
        <f t="shared" si="41"/>
        <v>-0.49995072167965854</v>
      </c>
      <c r="I353">
        <f t="shared" si="37"/>
        <v>-5.9994086601559022</v>
      </c>
      <c r="K353">
        <f t="shared" si="38"/>
        <v>-8.6431641334604681E-2</v>
      </c>
      <c r="M353">
        <f t="shared" si="39"/>
        <v>-0.53794300955407881</v>
      </c>
      <c r="N353" s="13">
        <f t="shared" si="40"/>
        <v>1.4434139379328216E-3</v>
      </c>
      <c r="O353" s="13">
        <v>1</v>
      </c>
    </row>
    <row r="354" spans="4:15" x14ac:dyDescent="0.4">
      <c r="D354" s="6">
        <v>5.7000000000000099</v>
      </c>
      <c r="E354" s="7">
        <f t="shared" si="35"/>
        <v>-5.3377604924894587E-2</v>
      </c>
      <c r="G354">
        <f t="shared" si="36"/>
        <v>6.0093962012211373</v>
      </c>
      <c r="H354" s="10">
        <f t="shared" si="41"/>
        <v>-0.49367345466887258</v>
      </c>
      <c r="I354">
        <f t="shared" si="37"/>
        <v>-5.924081456026471</v>
      </c>
      <c r="K354">
        <f t="shared" si="38"/>
        <v>-8.52834247483132E-2</v>
      </c>
      <c r="M354">
        <f t="shared" si="39"/>
        <v>-0.53186133368557043</v>
      </c>
      <c r="N354" s="13">
        <f t="shared" si="40"/>
        <v>1.4583141037939516E-3</v>
      </c>
      <c r="O354" s="13">
        <v>1</v>
      </c>
    </row>
    <row r="355" spans="4:15" x14ac:dyDescent="0.4">
      <c r="D355" s="6">
        <v>5.7200000000000104</v>
      </c>
      <c r="E355" s="7">
        <f t="shared" si="35"/>
        <v>-5.2706811731847374E-2</v>
      </c>
      <c r="G355">
        <f t="shared" si="36"/>
        <v>6.0214893329037569</v>
      </c>
      <c r="H355" s="10">
        <f t="shared" si="41"/>
        <v>-0.48746948966433673</v>
      </c>
      <c r="I355">
        <f t="shared" si="37"/>
        <v>-5.8496338759720405</v>
      </c>
      <c r="K355">
        <f t="shared" si="38"/>
        <v>-8.4150474028761496E-2</v>
      </c>
      <c r="M355">
        <f t="shared" si="39"/>
        <v>-0.525848389043586</v>
      </c>
      <c r="N355" s="13">
        <f t="shared" si="40"/>
        <v>1.4729399175625396E-3</v>
      </c>
      <c r="O355" s="13">
        <v>1</v>
      </c>
    </row>
    <row r="356" spans="4:15" x14ac:dyDescent="0.4">
      <c r="D356" s="6">
        <v>5.74000000000001</v>
      </c>
      <c r="E356" s="7">
        <f t="shared" si="35"/>
        <v>-5.2043859759254303E-2</v>
      </c>
      <c r="G356">
        <f t="shared" si="36"/>
        <v>6.0335824645863783</v>
      </c>
      <c r="H356" s="10">
        <f t="shared" si="41"/>
        <v>-0.48133804575541517</v>
      </c>
      <c r="I356">
        <f t="shared" si="37"/>
        <v>-5.7760565490649824</v>
      </c>
      <c r="K356">
        <f t="shared" si="38"/>
        <v>-8.3032585910121637E-2</v>
      </c>
      <c r="M356">
        <f t="shared" si="39"/>
        <v>-0.5199034012261825</v>
      </c>
      <c r="N356" s="13">
        <f t="shared" si="40"/>
        <v>1.4872866425866443E-3</v>
      </c>
      <c r="O356" s="13">
        <v>1</v>
      </c>
    </row>
    <row r="357" spans="4:15" x14ac:dyDescent="0.4">
      <c r="D357" s="6">
        <v>5.7600000000000096</v>
      </c>
      <c r="E357" s="7">
        <f t="shared" si="35"/>
        <v>-5.1388665382337585E-2</v>
      </c>
      <c r="G357">
        <f t="shared" si="36"/>
        <v>6.0456755962689979</v>
      </c>
      <c r="H357" s="10">
        <f t="shared" si="41"/>
        <v>-0.47527834952162562</v>
      </c>
      <c r="I357">
        <f t="shared" si="37"/>
        <v>-5.703340194259507</v>
      </c>
      <c r="K357">
        <f t="shared" si="38"/>
        <v>-8.1929559840427657E-2</v>
      </c>
      <c r="M357">
        <f t="shared" si="39"/>
        <v>-0.51402560444591483</v>
      </c>
      <c r="N357" s="13">
        <f t="shared" si="40"/>
        <v>1.5013497641678543E-3</v>
      </c>
      <c r="O357" s="13">
        <v>1</v>
      </c>
    </row>
    <row r="358" spans="4:15" x14ac:dyDescent="0.4">
      <c r="D358" s="6">
        <v>5.78000000000001</v>
      </c>
      <c r="E358" s="7">
        <f t="shared" si="35"/>
        <v>-5.074114577887797E-2</v>
      </c>
      <c r="G358">
        <f t="shared" si="36"/>
        <v>6.0577687279516192</v>
      </c>
      <c r="H358" s="10">
        <f t="shared" si="41"/>
        <v>-0.46928963496510867</v>
      </c>
      <c r="I358">
        <f t="shared" si="37"/>
        <v>-5.6314756195813036</v>
      </c>
      <c r="K358">
        <f t="shared" si="38"/>
        <v>-8.0841197945169821E-2</v>
      </c>
      <c r="M358">
        <f t="shared" si="39"/>
        <v>-0.50821424143839733</v>
      </c>
      <c r="N358" s="13">
        <f t="shared" si="40"/>
        <v>1.5151249891003854E-3</v>
      </c>
      <c r="O358" s="13">
        <v>1</v>
      </c>
    </row>
    <row r="359" spans="4:15" x14ac:dyDescent="0.4">
      <c r="D359" s="6">
        <v>5.8000000000000096</v>
      </c>
      <c r="E359" s="7">
        <f t="shared" si="35"/>
        <v>-5.0101218921989772E-2</v>
      </c>
      <c r="G359">
        <f t="shared" si="36"/>
        <v>6.0698618596342397</v>
      </c>
      <c r="H359" s="10">
        <f t="shared" si="41"/>
        <v>-0.4633711434438067</v>
      </c>
      <c r="I359">
        <f t="shared" si="37"/>
        <v>-5.5604537213256808</v>
      </c>
      <c r="K359">
        <f t="shared" si="38"/>
        <v>-7.9767304991382404E-2</v>
      </c>
      <c r="M359">
        <f t="shared" si="39"/>
        <v>-0.50246856337167944</v>
      </c>
      <c r="N359" s="13">
        <f t="shared" si="40"/>
        <v>1.5286082450164209E-3</v>
      </c>
      <c r="O359" s="13">
        <v>1</v>
      </c>
    </row>
    <row r="360" spans="4:15" x14ac:dyDescent="0.4">
      <c r="D360" s="6">
        <v>5.8200000000000101</v>
      </c>
      <c r="E360" s="7">
        <f t="shared" si="35"/>
        <v>-4.9468803572971412E-2</v>
      </c>
      <c r="G360">
        <f t="shared" si="36"/>
        <v>6.0819549913168602</v>
      </c>
      <c r="H360" s="10">
        <f t="shared" si="41"/>
        <v>-0.45752212360534067</v>
      </c>
      <c r="I360">
        <f t="shared" si="37"/>
        <v>-5.4902654832640883</v>
      </c>
      <c r="K360">
        <f t="shared" si="38"/>
        <v>-7.8707688352214783E-2</v>
      </c>
      <c r="M360">
        <f t="shared" si="39"/>
        <v>-0.49678782975641878</v>
      </c>
      <c r="N360" s="13">
        <f t="shared" si="40"/>
        <v>1.541795679542813E-3</v>
      </c>
      <c r="O360" s="13">
        <v>1</v>
      </c>
    </row>
    <row r="361" spans="4:15" x14ac:dyDescent="0.4">
      <c r="D361" s="6">
        <v>5.8400000000000096</v>
      </c>
      <c r="E361" s="7">
        <f t="shared" si="35"/>
        <v>-4.8843819274231107E-2</v>
      </c>
      <c r="G361">
        <f t="shared" si="36"/>
        <v>6.0940481229994807</v>
      </c>
      <c r="H361" s="10">
        <f t="shared" si="41"/>
        <v>-0.45174183132158124</v>
      </c>
      <c r="I361">
        <f t="shared" si="37"/>
        <v>-5.4209019758589747</v>
      </c>
      <c r="K361">
        <f t="shared" si="38"/>
        <v>-7.7662157971982976E-2</v>
      </c>
      <c r="M361">
        <f t="shared" si="39"/>
        <v>-0.49117130835686729</v>
      </c>
      <c r="N361" s="13">
        <f t="shared" si="40"/>
        <v>1.5546836592761494E-3</v>
      </c>
      <c r="O361" s="13">
        <v>1</v>
      </c>
    </row>
    <row r="362" spans="4:15" x14ac:dyDescent="0.4">
      <c r="D362" s="6">
        <v>5.8600000000000101</v>
      </c>
      <c r="E362" s="7">
        <f t="shared" si="35"/>
        <v>-4.8226186342285676E-2</v>
      </c>
      <c r="G362">
        <f t="shared" si="36"/>
        <v>6.1061412546821021</v>
      </c>
      <c r="H362" s="10">
        <f t="shared" si="41"/>
        <v>-0.44602952962389747</v>
      </c>
      <c r="I362">
        <f t="shared" si="37"/>
        <v>-5.3523543554867699</v>
      </c>
      <c r="K362">
        <f t="shared" si="38"/>
        <v>-7.6630526331691193E-2</v>
      </c>
      <c r="M362">
        <f t="shared" si="39"/>
        <v>-0.48561827510265121</v>
      </c>
      <c r="N362" s="13">
        <f t="shared" si="40"/>
        <v>1.5672687685815447E-3</v>
      </c>
      <c r="O362" s="13">
        <v>1</v>
      </c>
    </row>
    <row r="363" spans="4:15" x14ac:dyDescent="0.4">
      <c r="D363" s="6">
        <v>5.8800000000000097</v>
      </c>
      <c r="E363" s="7">
        <f t="shared" si="35"/>
        <v>-4.7615825860832357E-2</v>
      </c>
      <c r="G363">
        <f t="shared" si="36"/>
        <v>6.1182343863647217</v>
      </c>
      <c r="H363" s="10">
        <f t="shared" si="41"/>
        <v>-0.4403844886390802</v>
      </c>
      <c r="I363">
        <f t="shared" si="37"/>
        <v>-5.2846138636689624</v>
      </c>
      <c r="K363">
        <f t="shared" si="38"/>
        <v>-7.5612608415020946E-2</v>
      </c>
      <c r="M363">
        <f t="shared" si="39"/>
        <v>-0.48012801400136063</v>
      </c>
      <c r="N363" s="13">
        <f t="shared" si="40"/>
        <v>1.5795478082222278E-3</v>
      </c>
      <c r="O363" s="13">
        <v>1</v>
      </c>
    </row>
    <row r="364" spans="4:15" x14ac:dyDescent="0.4">
      <c r="D364" s="6">
        <v>5.9000000000000101</v>
      </c>
      <c r="E364" s="7">
        <f t="shared" si="35"/>
        <v>-4.7012659673891739E-2</v>
      </c>
      <c r="G364">
        <f t="shared" si="36"/>
        <v>6.1303275180473431</v>
      </c>
      <c r="H364" s="10">
        <f t="shared" si="41"/>
        <v>-0.43480598552592248</v>
      </c>
      <c r="I364">
        <f t="shared" si="37"/>
        <v>-5.2176718263110695</v>
      </c>
      <c r="K364">
        <f t="shared" si="38"/>
        <v>-7.4608221674777625E-2</v>
      </c>
      <c r="M364">
        <f t="shared" si="39"/>
        <v>-0.47469981705193071</v>
      </c>
      <c r="N364" s="13">
        <f t="shared" si="40"/>
        <v>1.5915177938255279E-3</v>
      </c>
      <c r="O364" s="13">
        <v>1</v>
      </c>
    </row>
    <row r="365" spans="4:15" x14ac:dyDescent="0.4">
      <c r="D365" s="6">
        <v>5.9200000000000097</v>
      </c>
      <c r="E365" s="7">
        <f t="shared" si="35"/>
        <v>-4.6416610379021506E-2</v>
      </c>
      <c r="G365">
        <f t="shared" si="36"/>
        <v>6.1424206497299627</v>
      </c>
      <c r="H365" s="10">
        <f t="shared" si="41"/>
        <v>-0.42929330441245617</v>
      </c>
      <c r="I365">
        <f t="shared" si="37"/>
        <v>-5.1515196529494744</v>
      </c>
      <c r="K365">
        <f t="shared" si="38"/>
        <v>-7.3617185999791779E-2</v>
      </c>
      <c r="M365">
        <f t="shared" si="39"/>
        <v>-0.46933298415882685</v>
      </c>
      <c r="N365" s="13">
        <f t="shared" si="40"/>
        <v>1.6031759541919265E-3</v>
      </c>
      <c r="O365" s="13">
        <v>1</v>
      </c>
    </row>
    <row r="366" spans="4:15" x14ac:dyDescent="0.4">
      <c r="D366" s="6">
        <v>5.9400000000000102</v>
      </c>
      <c r="E366" s="7">
        <f t="shared" si="35"/>
        <v>-4.5827601320599348E-2</v>
      </c>
      <c r="G366">
        <f t="shared" si="36"/>
        <v>6.1545137814125841</v>
      </c>
      <c r="H366" s="10">
        <f t="shared" si="41"/>
        <v>-0.42384573633382716</v>
      </c>
      <c r="I366">
        <f t="shared" si="37"/>
        <v>-5.0861488360059255</v>
      </c>
      <c r="K366">
        <f t="shared" si="38"/>
        <v>-7.2639323682265694E-2</v>
      </c>
      <c r="M366">
        <f t="shared" si="39"/>
        <v>-0.46402682304701742</v>
      </c>
      <c r="N366" s="13">
        <f t="shared" si="40"/>
        <v>1.614519729452915E-3</v>
      </c>
      <c r="O366" s="13">
        <v>1</v>
      </c>
    </row>
    <row r="367" spans="4:15" x14ac:dyDescent="0.4">
      <c r="D367" s="6">
        <v>5.9600000000000097</v>
      </c>
      <c r="E367" s="7">
        <f t="shared" si="35"/>
        <v>-4.5245556583174619E-2</v>
      </c>
      <c r="G367">
        <f t="shared" si="36"/>
        <v>6.1666069130952037</v>
      </c>
      <c r="H367" s="10">
        <f t="shared" si="41"/>
        <v>-0.41846257917080709</v>
      </c>
      <c r="I367">
        <f t="shared" si="37"/>
        <v>-5.0215509500496847</v>
      </c>
      <c r="K367">
        <f t="shared" si="38"/>
        <v>-7.16744593855623E-2</v>
      </c>
      <c r="M367">
        <f t="shared" si="39"/>
        <v>-0.45878064917774658</v>
      </c>
      <c r="N367" s="13">
        <f t="shared" si="40"/>
        <v>1.6255467690844735E-3</v>
      </c>
      <c r="O367" s="13">
        <v>1</v>
      </c>
    </row>
    <row r="368" spans="4:15" x14ac:dyDescent="0.4">
      <c r="D368" s="6">
        <v>5.9800000000000102</v>
      </c>
      <c r="E368" s="7">
        <f t="shared" si="35"/>
        <v>-4.467040098488706E-2</v>
      </c>
      <c r="G368">
        <f t="shared" si="36"/>
        <v>6.1787000447778251</v>
      </c>
      <c r="H368" s="10">
        <f t="shared" si="41"/>
        <v>-0.41314313758892496</v>
      </c>
      <c r="I368">
        <f t="shared" si="37"/>
        <v>-4.9577176510670995</v>
      </c>
      <c r="K368">
        <f t="shared" si="38"/>
        <v>-7.0722420112427284E-2</v>
      </c>
      <c r="M368">
        <f t="shared" si="39"/>
        <v>-0.45359378566508801</v>
      </c>
      <c r="N368" s="13">
        <f t="shared" si="40"/>
        <v>1.6362549297815937E-3</v>
      </c>
      <c r="O368" s="13">
        <v>1</v>
      </c>
    </row>
    <row r="369" spans="4:15" x14ac:dyDescent="0.4">
      <c r="D369" s="6">
        <v>6.0000000000000098</v>
      </c>
      <c r="E369" s="7">
        <f t="shared" si="35"/>
        <v>-4.4102060070952319E-2</v>
      </c>
      <c r="G369">
        <f t="shared" si="36"/>
        <v>6.1907931764604447</v>
      </c>
      <c r="H369" s="10">
        <f t="shared" si="41"/>
        <v>-0.40788672297821671</v>
      </c>
      <c r="I369">
        <f t="shared" si="37"/>
        <v>-4.8946406757386001</v>
      </c>
      <c r="K369">
        <f t="shared" si="38"/>
        <v>-6.9783035173641692E-2</v>
      </c>
      <c r="M369">
        <f t="shared" si="39"/>
        <v>-0.448465563193293</v>
      </c>
      <c r="N369" s="13">
        <f t="shared" si="40"/>
        <v>1.6466422732006932E-3</v>
      </c>
      <c r="O369" s="13">
        <v>1</v>
      </c>
    </row>
    <row r="370" spans="4:15" x14ac:dyDescent="0.4">
      <c r="D370" s="6">
        <v>6.0200000000000102</v>
      </c>
      <c r="E370" s="7">
        <f t="shared" si="35"/>
        <v>-4.3540460107212645E-2</v>
      </c>
      <c r="G370">
        <f t="shared" si="36"/>
        <v>6.2028863081430661</v>
      </c>
      <c r="H370" s="10">
        <f t="shared" si="41"/>
        <v>-0.40269265339357752</v>
      </c>
      <c r="I370">
        <f t="shared" si="37"/>
        <v>-4.8323118407229302</v>
      </c>
      <c r="K370">
        <f t="shared" si="38"/>
        <v>-6.8856136157096112E-2</v>
      </c>
      <c r="M370">
        <f t="shared" si="39"/>
        <v>-0.44339531993491377</v>
      </c>
      <c r="N370" s="13">
        <f t="shared" si="40"/>
        <v>1.6567070635752136E-3</v>
      </c>
      <c r="O370" s="13">
        <v>1</v>
      </c>
    </row>
    <row r="371" spans="4:15" x14ac:dyDescent="0.4">
      <c r="D371" s="6">
        <v>6.0400000000000098</v>
      </c>
      <c r="E371" s="7">
        <f t="shared" si="35"/>
        <v>-4.2985528073752277E-2</v>
      </c>
      <c r="G371">
        <f t="shared" si="36"/>
        <v>6.2149794398256866</v>
      </c>
      <c r="H371" s="10">
        <f t="shared" si="41"/>
        <v>-0.39756025349571267</v>
      </c>
      <c r="I371">
        <f t="shared" si="37"/>
        <v>-4.7707230419485516</v>
      </c>
      <c r="K371">
        <f t="shared" si="38"/>
        <v>-6.794155689728329E-2</v>
      </c>
      <c r="M371">
        <f t="shared" si="39"/>
        <v>-0.43838240146971447</v>
      </c>
      <c r="N371" s="13">
        <f t="shared" si="40"/>
        <v>1.6664477652112992E-3</v>
      </c>
      <c r="O371" s="13">
        <v>1</v>
      </c>
    </row>
    <row r="372" spans="4:15" x14ac:dyDescent="0.4">
      <c r="D372" s="6">
        <v>6.0600000000000103</v>
      </c>
      <c r="E372" s="7">
        <f t="shared" si="35"/>
        <v>-4.2437191658576158E-2</v>
      </c>
      <c r="G372">
        <f t="shared" si="36"/>
        <v>6.2270725715083071</v>
      </c>
      <c r="H372" s="10">
        <f t="shared" si="41"/>
        <v>-0.39248885449267329</v>
      </c>
      <c r="I372">
        <f t="shared" si="37"/>
        <v>-4.7098662539120797</v>
      </c>
      <c r="K372">
        <f t="shared" si="38"/>
        <v>-6.7039133445201474E-2</v>
      </c>
      <c r="M372">
        <f t="shared" si="39"/>
        <v>-0.43342616070435086</v>
      </c>
      <c r="N372" s="13">
        <f t="shared" si="40"/>
        <v>1.6758630398686551E-3</v>
      </c>
      <c r="O372" s="13">
        <v>1</v>
      </c>
    </row>
    <row r="373" spans="4:15" x14ac:dyDescent="0.4">
      <c r="D373" s="6">
        <v>6.0800000000000098</v>
      </c>
      <c r="E373" s="7">
        <f t="shared" si="35"/>
        <v>-4.1895379251351526E-2</v>
      </c>
      <c r="G373">
        <f t="shared" si="36"/>
        <v>6.2391657031909276</v>
      </c>
      <c r="H373" s="10">
        <f t="shared" si="41"/>
        <v>-0.38747779408197486</v>
      </c>
      <c r="I373">
        <f t="shared" si="37"/>
        <v>-4.6497335289836981</v>
      </c>
      <c r="K373">
        <f t="shared" si="38"/>
        <v>-6.6148704038664727E-2</v>
      </c>
      <c r="M373">
        <f t="shared" si="39"/>
        <v>-0.4285259577928307</v>
      </c>
      <c r="N373" s="13">
        <f t="shared" si="40"/>
        <v>1.6849517440332227E-3</v>
      </c>
      <c r="O373" s="13">
        <v>1</v>
      </c>
    </row>
    <row r="374" spans="4:15" x14ac:dyDescent="0.4">
      <c r="D374" s="6">
        <v>6.1000000000000103</v>
      </c>
      <c r="E374" s="7">
        <f t="shared" si="35"/>
        <v>-4.1360019937210744E-2</v>
      </c>
      <c r="G374">
        <f t="shared" si="36"/>
        <v>6.2512588348735481</v>
      </c>
      <c r="H374" s="10">
        <f t="shared" si="41"/>
        <v>-0.38252641639328105</v>
      </c>
      <c r="I374">
        <f t="shared" si="37"/>
        <v>-4.5903169967193724</v>
      </c>
      <c r="K374">
        <f t="shared" si="38"/>
        <v>-6.5270109073012408E-2</v>
      </c>
      <c r="M374">
        <f t="shared" si="39"/>
        <v>-0.42368116005773498</v>
      </c>
      <c r="N374" s="13">
        <f t="shared" si="40"/>
        <v>1.6937129260869109E-3</v>
      </c>
      <c r="O374" s="13">
        <v>1</v>
      </c>
    </row>
    <row r="375" spans="4:15" x14ac:dyDescent="0.4">
      <c r="D375" s="6">
        <v>6.1200000000000099</v>
      </c>
      <c r="E375" s="7">
        <f t="shared" si="35"/>
        <v>-4.0831043490615358E-2</v>
      </c>
      <c r="G375">
        <f t="shared" si="36"/>
        <v>6.2633519665561685</v>
      </c>
      <c r="H375" s="10">
        <f t="shared" si="41"/>
        <v>-0.37763407193165427</v>
      </c>
      <c r="I375">
        <f t="shared" si="37"/>
        <v>-4.5316088631798515</v>
      </c>
      <c r="K375">
        <f t="shared" si="38"/>
        <v>-6.440319107221508E-2</v>
      </c>
      <c r="M375">
        <f t="shared" si="39"/>
        <v>-0.41889114191221222</v>
      </c>
      <c r="N375" s="13">
        <f t="shared" si="40"/>
        <v>1.7021458233806557E-3</v>
      </c>
      <c r="O375" s="13">
        <v>1</v>
      </c>
    </row>
    <row r="376" spans="4:15" x14ac:dyDescent="0.4">
      <c r="D376" s="6">
        <v>6.1400000000000103</v>
      </c>
      <c r="E376" s="7">
        <f t="shared" si="35"/>
        <v>-4.0308380369279459E-2</v>
      </c>
      <c r="G376">
        <f t="shared" si="36"/>
        <v>6.2754450982387899</v>
      </c>
      <c r="H376" s="10">
        <f t="shared" si="41"/>
        <v>-0.37280011752135489</v>
      </c>
      <c r="I376">
        <f t="shared" si="37"/>
        <v>-4.4736014102562587</v>
      </c>
      <c r="K376">
        <f t="shared" si="38"/>
        <v>-6.3547794660368903E-2</v>
      </c>
      <c r="M376">
        <f t="shared" si="39"/>
        <v>-0.41415528478272556</v>
      </c>
      <c r="N376" s="13">
        <f t="shared" si="40"/>
        <v>1.7102498592159448E-3</v>
      </c>
      <c r="O376" s="13">
        <v>1</v>
      </c>
    </row>
    <row r="377" spans="4:15" x14ac:dyDescent="0.4">
      <c r="D377" s="6">
        <v>6.1600000000000099</v>
      </c>
      <c r="E377" s="7">
        <f t="shared" si="35"/>
        <v>-3.9791961708152482E-2</v>
      </c>
      <c r="G377">
        <f t="shared" si="36"/>
        <v>6.2875382299214104</v>
      </c>
      <c r="H377" s="10">
        <f t="shared" si="41"/>
        <v>-0.36802391625018988</v>
      </c>
      <c r="I377">
        <f t="shared" si="37"/>
        <v>-4.4162869950022783</v>
      </c>
      <c r="K377">
        <f t="shared" si="38"/>
        <v>-6.270376653357547E-2</v>
      </c>
      <c r="M377">
        <f t="shared" si="39"/>
        <v>-0.40947297703256536</v>
      </c>
      <c r="N377" s="13">
        <f t="shared" si="40"/>
        <v>1.7180246397410571E-3</v>
      </c>
      <c r="O377" s="13">
        <v>1</v>
      </c>
    </row>
    <row r="378" spans="4:15" x14ac:dyDescent="0.4">
      <c r="D378" s="6">
        <v>6.1800000000000104</v>
      </c>
      <c r="E378" s="7">
        <f t="shared" si="35"/>
        <v>-3.9281719313459668E-2</v>
      </c>
      <c r="G378">
        <f t="shared" si="36"/>
        <v>6.2996313616040309</v>
      </c>
      <c r="H378" s="10">
        <f t="shared" si="41"/>
        <v>-0.3633048374143944</v>
      </c>
      <c r="I378">
        <f t="shared" si="37"/>
        <v>-4.359658048972733</v>
      </c>
      <c r="K378">
        <f t="shared" si="38"/>
        <v>-6.1870955432199691E-2</v>
      </c>
      <c r="M378">
        <f t="shared" si="39"/>
        <v>-0.40484361388610779</v>
      </c>
      <c r="N378" s="13">
        <f t="shared" si="40"/>
        <v>1.72546995076697E-3</v>
      </c>
      <c r="O378" s="13">
        <v>1</v>
      </c>
    </row>
    <row r="379" spans="4:15" x14ac:dyDescent="0.4">
      <c r="D379" s="6">
        <v>6.2000000000000099</v>
      </c>
      <c r="E379" s="7">
        <f t="shared" si="35"/>
        <v>-3.8777585656799972E-2</v>
      </c>
      <c r="G379">
        <f t="shared" si="36"/>
        <v>6.3117244932866505</v>
      </c>
      <c r="H379" s="10">
        <f t="shared" si="41"/>
        <v>-0.35864225646404585</v>
      </c>
      <c r="I379">
        <f t="shared" si="37"/>
        <v>-4.30370707756855</v>
      </c>
      <c r="K379">
        <f t="shared" si="38"/>
        <v>-6.1049212113502262E-2</v>
      </c>
      <c r="M379">
        <f t="shared" si="39"/>
        <v>-0.4002665973538243</v>
      </c>
      <c r="N379" s="13">
        <f t="shared" si="40"/>
        <v>1.7325857545084826E-3</v>
      </c>
      <c r="O379" s="13">
        <v>1</v>
      </c>
    </row>
    <row r="380" spans="4:15" x14ac:dyDescent="0.4">
      <c r="D380" s="6">
        <v>6.2200000000000104</v>
      </c>
      <c r="E380" s="7">
        <f t="shared" si="35"/>
        <v>-3.8279493869300116E-2</v>
      </c>
      <c r="G380">
        <f t="shared" si="36"/>
        <v>6.3238176249692719</v>
      </c>
      <c r="H380" s="10">
        <f t="shared" si="41"/>
        <v>-0.35403555494899591</v>
      </c>
      <c r="I380">
        <f t="shared" si="37"/>
        <v>-4.2484266593879507</v>
      </c>
      <c r="K380">
        <f t="shared" si="38"/>
        <v>-6.0238389324640845E-2</v>
      </c>
      <c r="M380">
        <f t="shared" si="39"/>
        <v>-0.39574133615803514</v>
      </c>
      <c r="N380" s="13">
        <f t="shared" si="40"/>
        <v>1.7393721862562495E-3</v>
      </c>
      <c r="O380" s="13">
        <v>1</v>
      </c>
    </row>
    <row r="381" spans="4:15" x14ac:dyDescent="0.4">
      <c r="D381" s="6">
        <v>6.24000000000001</v>
      </c>
      <c r="E381" s="7">
        <f t="shared" si="35"/>
        <v>-3.7787377735824419E-2</v>
      </c>
      <c r="G381">
        <f t="shared" si="36"/>
        <v>6.3359107566518933</v>
      </c>
      <c r="H381" s="10">
        <f t="shared" si="41"/>
        <v>-0.34948412046531929</v>
      </c>
      <c r="I381">
        <f t="shared" si="37"/>
        <v>-4.1938094455838311</v>
      </c>
      <c r="K381">
        <f t="shared" si="38"/>
        <v>-5.9438341776035436E-2</v>
      </c>
      <c r="M381">
        <f t="shared" si="39"/>
        <v>-0.39126724565940246</v>
      </c>
      <c r="N381" s="13">
        <f t="shared" si="40"/>
        <v>1.7458295509844277E-3</v>
      </c>
      <c r="O381" s="13">
        <v>1</v>
      </c>
    </row>
    <row r="382" spans="4:15" x14ac:dyDescent="0.4">
      <c r="D382" s="6">
        <v>6.2600000000000096</v>
      </c>
      <c r="E382" s="7">
        <f t="shared" si="35"/>
        <v>-3.7301171689238966E-2</v>
      </c>
      <c r="G382">
        <f t="shared" si="36"/>
        <v>6.3480038883345129</v>
      </c>
      <c r="H382" s="10">
        <f t="shared" si="41"/>
        <v>-0.34498734660226438</v>
      </c>
      <c r="I382">
        <f t="shared" si="37"/>
        <v>-4.1398481592271725</v>
      </c>
      <c r="K382">
        <f t="shared" si="38"/>
        <v>-5.8648926115091947E-2</v>
      </c>
      <c r="M382">
        <f t="shared" si="39"/>
        <v>-0.38684374778415748</v>
      </c>
      <c r="N382" s="13">
        <f t="shared" si="40"/>
        <v>1.7519583198995819E-3</v>
      </c>
      <c r="O382" s="13">
        <v>1</v>
      </c>
    </row>
    <row r="383" spans="4:15" x14ac:dyDescent="0.4">
      <c r="D383" s="6">
        <v>6.28000000000001</v>
      </c>
      <c r="E383" s="7">
        <f t="shared" si="35"/>
        <v>-3.6820810804729882E-2</v>
      </c>
      <c r="G383">
        <f t="shared" si="36"/>
        <v>6.3600970200171334</v>
      </c>
      <c r="H383" s="10">
        <f t="shared" si="41"/>
        <v>-0.34054463288970527</v>
      </c>
      <c r="I383">
        <f t="shared" si="37"/>
        <v>-4.0865355946764632</v>
      </c>
      <c r="K383">
        <f t="shared" si="38"/>
        <v>-5.7870000900280161E-2</v>
      </c>
      <c r="M383">
        <f t="shared" si="39"/>
        <v>-0.38247027095205577</v>
      </c>
      <c r="N383" s="13">
        <f t="shared" si="40"/>
        <v>1.757759126935213E-3</v>
      </c>
      <c r="O383" s="13">
        <v>1</v>
      </c>
    </row>
    <row r="384" spans="4:15" x14ac:dyDescent="0.4">
      <c r="D384" s="6">
        <v>6.3000000000000096</v>
      </c>
      <c r="E384" s="7">
        <f t="shared" si="35"/>
        <v>-3.6346230794174691E-2</v>
      </c>
      <c r="G384">
        <f t="shared" si="36"/>
        <v>6.372190151699753</v>
      </c>
      <c r="H384" s="10">
        <f t="shared" si="41"/>
        <v>-0.33615538474608347</v>
      </c>
      <c r="I384">
        <f t="shared" si="37"/>
        <v>-4.0338646169530019</v>
      </c>
      <c r="K384">
        <f t="shared" si="38"/>
        <v>-5.7101426575561248E-2</v>
      </c>
      <c r="M384">
        <f t="shared" si="39"/>
        <v>-0.37814625000506202</v>
      </c>
      <c r="N384" s="13">
        <f t="shared" si="40"/>
        <v>1.7632327651976917E-3</v>
      </c>
      <c r="O384" s="13">
        <v>1</v>
      </c>
    </row>
    <row r="385" spans="4:15" x14ac:dyDescent="0.4">
      <c r="D385" s="6">
        <v>6.3200000000000101</v>
      </c>
      <c r="E385" s="7">
        <f t="shared" si="35"/>
        <v>-3.587736800056579E-2</v>
      </c>
      <c r="G385">
        <f t="shared" si="36"/>
        <v>6.3842832833823753</v>
      </c>
      <c r="H385" s="10">
        <f t="shared" si="41"/>
        <v>-0.33181901342683284</v>
      </c>
      <c r="I385">
        <f t="shared" si="37"/>
        <v>-3.9818281611219941</v>
      </c>
      <c r="K385">
        <f t="shared" si="38"/>
        <v>-5.634306544515897E-2</v>
      </c>
      <c r="M385">
        <f t="shared" si="39"/>
        <v>-0.37387112613675044</v>
      </c>
      <c r="N385" s="13">
        <f t="shared" si="40"/>
        <v>1.7683801833676134E-3</v>
      </c>
      <c r="O385" s="13">
        <v>1</v>
      </c>
    </row>
    <row r="386" spans="4:15" x14ac:dyDescent="0.4">
      <c r="D386" s="6">
        <v>6.3400000000000096</v>
      </c>
      <c r="E386" s="7">
        <f t="shared" si="35"/>
        <v>-3.5414159392485663E-2</v>
      </c>
      <c r="G386">
        <f t="shared" si="36"/>
        <v>6.3963764150649949</v>
      </c>
      <c r="H386" s="10">
        <f t="shared" si="41"/>
        <v>-0.32753493597328215</v>
      </c>
      <c r="I386">
        <f t="shared" si="37"/>
        <v>-3.9304192316793856</v>
      </c>
      <c r="K386">
        <f t="shared" si="38"/>
        <v>-5.5594781648671571E-2</v>
      </c>
      <c r="M386">
        <f t="shared" si="39"/>
        <v>-0.36964434682242731</v>
      </c>
      <c r="N386" s="13">
        <f t="shared" si="40"/>
        <v>1.7732024820621038E-3</v>
      </c>
      <c r="O386" s="13">
        <v>1</v>
      </c>
    </row>
    <row r="387" spans="4:15" x14ac:dyDescent="0.4">
      <c r="D387" s="6">
        <v>6.3600000000000101</v>
      </c>
      <c r="E387" s="7">
        <f t="shared" si="35"/>
        <v>-3.495654255863264E-2</v>
      </c>
      <c r="G387">
        <f t="shared" si="36"/>
        <v>6.4084695467476154</v>
      </c>
      <c r="H387" s="10">
        <f t="shared" si="41"/>
        <v>-0.32330257516202571</v>
      </c>
      <c r="I387">
        <f t="shared" si="37"/>
        <v>-3.8796309019443083</v>
      </c>
      <c r="K387">
        <f t="shared" si="38"/>
        <v>-5.4856441136517692E-2</v>
      </c>
      <c r="M387">
        <f t="shared" si="39"/>
        <v>-0.36546536574995259</v>
      </c>
      <c r="N387" s="13">
        <f t="shared" si="40"/>
        <v>1.7777009101613754E-3</v>
      </c>
      <c r="O387" s="13">
        <v>1</v>
      </c>
    </row>
    <row r="388" spans="4:15" x14ac:dyDescent="0.4">
      <c r="D388" s="6">
        <v>6.3800000000000097</v>
      </c>
      <c r="E388" s="7">
        <f t="shared" si="35"/>
        <v>-3.4504455702396963E-2</v>
      </c>
      <c r="G388">
        <f t="shared" si="36"/>
        <v>6.420562678430235</v>
      </c>
      <c r="H388" s="10">
        <f t="shared" si="41"/>
        <v>-0.31912135945475878</v>
      </c>
      <c r="I388">
        <f t="shared" si="37"/>
        <v>-3.8294563134571051</v>
      </c>
      <c r="K388">
        <f t="shared" si="38"/>
        <v>-5.4127911645714052E-2</v>
      </c>
      <c r="M388">
        <f t="shared" si="39"/>
        <v>-0.36133364275127955</v>
      </c>
      <c r="N388" s="13">
        <f t="shared" si="40"/>
        <v>1.7818768611057264E-3</v>
      </c>
      <c r="O388" s="13">
        <v>1</v>
      </c>
    </row>
    <row r="389" spans="4:15" x14ac:dyDescent="0.4">
      <c r="D389" s="6">
        <v>6.4000000000000101</v>
      </c>
      <c r="E389" s="7">
        <f t="shared" si="35"/>
        <v>-3.4057837636485858E-2</v>
      </c>
      <c r="G389">
        <f t="shared" si="36"/>
        <v>6.4326558101128573</v>
      </c>
      <c r="H389" s="10">
        <f t="shared" si="41"/>
        <v>-0.31499072294856673</v>
      </c>
      <c r="I389">
        <f t="shared" si="37"/>
        <v>-3.7798886753828009</v>
      </c>
      <c r="K389">
        <f t="shared" si="38"/>
        <v>-5.3409062675978149E-2</v>
      </c>
      <c r="M389">
        <f t="shared" si="39"/>
        <v>-0.35724864373468557</v>
      </c>
      <c r="N389" s="13">
        <f t="shared" si="40"/>
        <v>1.7857318691658949E-3</v>
      </c>
      <c r="O389" s="13">
        <v>1</v>
      </c>
    </row>
    <row r="390" spans="4:15" x14ac:dyDescent="0.4">
      <c r="D390" s="6">
        <v>6.4200000000000097</v>
      </c>
      <c r="E390" s="7">
        <f t="shared" si="35"/>
        <v>-3.3616627777597489E-2</v>
      </c>
      <c r="G390">
        <f t="shared" si="36"/>
        <v>6.4447489417954777</v>
      </c>
      <c r="H390" s="10">
        <f t="shared" si="41"/>
        <v>-0.31091010532666591</v>
      </c>
      <c r="I390">
        <f t="shared" si="37"/>
        <v>-3.7309212639199911</v>
      </c>
      <c r="K390">
        <f t="shared" si="38"/>
        <v>-5.2699765466153632E-2</v>
      </c>
      <c r="M390">
        <f t="shared" si="39"/>
        <v>-0.35320984061770511</v>
      </c>
      <c r="N390" s="13">
        <f t="shared" si="40"/>
        <v>1.789267605691987E-3</v>
      </c>
      <c r="O390" s="13">
        <v>1</v>
      </c>
    </row>
    <row r="391" spans="4:15" x14ac:dyDescent="0.4">
      <c r="D391" s="6">
        <v>6.4400000000000102</v>
      </c>
      <c r="E391" s="7">
        <f t="shared" si="35"/>
        <v>-3.3180766141142522E-2</v>
      </c>
      <c r="G391">
        <f t="shared" si="36"/>
        <v>6.4568420734780974</v>
      </c>
      <c r="H391" s="10">
        <f t="shared" si="41"/>
        <v>-0.30687895180958485</v>
      </c>
      <c r="I391">
        <f t="shared" si="37"/>
        <v>-3.682547421715018</v>
      </c>
      <c r="K391">
        <f t="shared" si="38"/>
        <v>-5.1999892970952102E-2</v>
      </c>
      <c r="M391">
        <f t="shared" si="39"/>
        <v>-0.34921671126074466</v>
      </c>
      <c r="N391" s="13">
        <f t="shared" si="40"/>
        <v>1.7924858753442716E-3</v>
      </c>
      <c r="O391" s="13">
        <v>1</v>
      </c>
    </row>
    <row r="392" spans="4:15" x14ac:dyDescent="0.4">
      <c r="D392" s="6">
        <v>6.4600000000000097</v>
      </c>
      <c r="E392" s="7">
        <f t="shared" si="35"/>
        <v>-3.27501933360132E-2</v>
      </c>
      <c r="G392">
        <f t="shared" si="36"/>
        <v>6.4689352051607178</v>
      </c>
      <c r="H392" s="10">
        <f t="shared" si="41"/>
        <v>-0.30289671310678529</v>
      </c>
      <c r="I392">
        <f t="shared" si="37"/>
        <v>-3.6347605572814237</v>
      </c>
      <c r="K392">
        <f t="shared" si="38"/>
        <v>-5.1309319838008245E-2</v>
      </c>
      <c r="M392">
        <f t="shared" si="39"/>
        <v>-0.34526873940138936</v>
      </c>
      <c r="N392" s="13">
        <f t="shared" si="40"/>
        <v>1.7953886123106189E-3</v>
      </c>
      <c r="O392" s="13">
        <v>1</v>
      </c>
    </row>
    <row r="393" spans="4:15" x14ac:dyDescent="0.4">
      <c r="D393" s="6">
        <v>6.4800000000000102</v>
      </c>
      <c r="E393" s="7">
        <f t="shared" si="35"/>
        <v>-3.2324850559398613E-2</v>
      </c>
      <c r="G393">
        <f t="shared" si="36"/>
        <v>6.4810283368433401</v>
      </c>
      <c r="H393" s="10">
        <f t="shared" si="41"/>
        <v>-0.29896284536870993</v>
      </c>
      <c r="I393">
        <f t="shared" si="37"/>
        <v>-3.5875541444245194</v>
      </c>
      <c r="K393">
        <f t="shared" si="38"/>
        <v>-5.0627922385243669E-2</v>
      </c>
      <c r="M393">
        <f t="shared" si="39"/>
        <v>-0.34136541458938585</v>
      </c>
      <c r="N393" s="13">
        <f t="shared" si="40"/>
        <v>1.7979778765142131E-3</v>
      </c>
      <c r="O393" s="13">
        <v>1</v>
      </c>
    </row>
    <row r="394" spans="4:15" x14ac:dyDescent="0.4">
      <c r="D394" s="6">
        <v>6.5000000000000098</v>
      </c>
      <c r="E394" s="7">
        <f t="shared" si="35"/>
        <v>-3.1904679591646237E-2</v>
      </c>
      <c r="G394">
        <f t="shared" si="36"/>
        <v>6.4931214685259597</v>
      </c>
      <c r="H394" s="10">
        <f t="shared" si="41"/>
        <v>-0.29507681013925852</v>
      </c>
      <c r="I394">
        <f t="shared" si="37"/>
        <v>-3.5409217216711024</v>
      </c>
      <c r="K394">
        <f t="shared" si="38"/>
        <v>-4.9955578578535602E-2</v>
      </c>
      <c r="M394">
        <f t="shared" si="39"/>
        <v>-0.33750623212230252</v>
      </c>
      <c r="N394" s="13">
        <f t="shared" si="40"/>
        <v>1.8002558498152177E-3</v>
      </c>
      <c r="O394" s="13">
        <v>1</v>
      </c>
    </row>
    <row r="395" spans="4:15" x14ac:dyDescent="0.4">
      <c r="D395" s="6">
        <v>6.5200000000000102</v>
      </c>
      <c r="E395" s="7">
        <f t="shared" si="35"/>
        <v>-3.1489622791168251E-2</v>
      </c>
      <c r="G395">
        <f t="shared" si="36"/>
        <v>6.5052146002085802</v>
      </c>
      <c r="H395" s="10">
        <f t="shared" si="41"/>
        <v>-0.29123807430867782</v>
      </c>
      <c r="I395">
        <f t="shared" si="37"/>
        <v>-3.494856891704134</v>
      </c>
      <c r="K395">
        <f t="shared" si="38"/>
        <v>-4.9292168009685181E-2</v>
      </c>
      <c r="M395">
        <f t="shared" si="39"/>
        <v>-0.33369069298185244</v>
      </c>
      <c r="N395" s="13">
        <f t="shared" si="40"/>
        <v>1.8022248322099748E-3</v>
      </c>
      <c r="O395" s="13">
        <v>1</v>
      </c>
    </row>
    <row r="396" spans="4:15" x14ac:dyDescent="0.4">
      <c r="D396" s="6">
        <v>6.5400000000000098</v>
      </c>
      <c r="E396" s="7">
        <f t="shared" si="35"/>
        <v>-3.1079623089392952E-2</v>
      </c>
      <c r="G396">
        <f t="shared" si="36"/>
        <v>6.5173077318911998</v>
      </c>
      <c r="H396" s="10">
        <f t="shared" si="41"/>
        <v>-0.2874461100668686</v>
      </c>
      <c r="I396">
        <f t="shared" si="37"/>
        <v>-3.4493533208024232</v>
      </c>
      <c r="K396">
        <f t="shared" si="38"/>
        <v>-4.8637571874682706E-2</v>
      </c>
      <c r="M396">
        <f t="shared" si="39"/>
        <v>-0.32991830377088616</v>
      </c>
      <c r="N396" s="13">
        <f t="shared" si="40"/>
        <v>1.8038872380315887E-3</v>
      </c>
      <c r="O396" s="13">
        <v>1</v>
      </c>
    </row>
    <row r="397" spans="4:15" x14ac:dyDescent="0.4">
      <c r="D397" s="6">
        <v>6.5600000000000103</v>
      </c>
      <c r="E397" s="7">
        <f t="shared" si="35"/>
        <v>-3.0674623985759642E-2</v>
      </c>
      <c r="G397">
        <f t="shared" si="36"/>
        <v>6.5294008635738221</v>
      </c>
      <c r="H397" s="10">
        <f t="shared" si="41"/>
        <v>-0.2837003948570952</v>
      </c>
      <c r="I397">
        <f t="shared" si="37"/>
        <v>-3.4044047382851423</v>
      </c>
      <c r="K397">
        <f t="shared" si="38"/>
        <v>-4.7991672952264822E-2</v>
      </c>
      <c r="M397">
        <f t="shared" si="39"/>
        <v>-0.3261885766510399</v>
      </c>
      <c r="N397" s="13">
        <f t="shared" si="40"/>
        <v>1.805245592155294E-3</v>
      </c>
      <c r="O397" s="13">
        <v>1</v>
      </c>
    </row>
    <row r="398" spans="4:15" x14ac:dyDescent="0.4">
      <c r="D398" s="6">
        <v>6.5800000000000098</v>
      </c>
      <c r="E398" s="7">
        <f t="shared" si="35"/>
        <v>-3.027456954275734E-2</v>
      </c>
      <c r="G398">
        <f t="shared" si="36"/>
        <v>6.5414939952564417</v>
      </c>
      <c r="H398" s="10">
        <f t="shared" si="41"/>
        <v>-0.28000041133009979</v>
      </c>
      <c r="I398">
        <f t="shared" si="37"/>
        <v>-3.3600049359611974</v>
      </c>
      <c r="K398">
        <f t="shared" si="38"/>
        <v>-4.7354355582760743E-2</v>
      </c>
      <c r="M398">
        <f t="shared" si="39"/>
        <v>-0.32250102928103891</v>
      </c>
      <c r="N398" s="13">
        <f t="shared" si="40"/>
        <v>1.8063025262116889E-3</v>
      </c>
      <c r="O398" s="13">
        <v>1</v>
      </c>
    </row>
    <row r="399" spans="4:15" x14ac:dyDescent="0.4">
      <c r="D399" s="6">
        <v>6.6000000000000103</v>
      </c>
      <c r="E399" s="7">
        <f t="shared" si="35"/>
        <v>-2.9879404381005913E-2</v>
      </c>
      <c r="G399">
        <f t="shared" si="36"/>
        <v>6.5535871269390622</v>
      </c>
      <c r="H399" s="10">
        <f t="shared" si="41"/>
        <v>-0.27634564729860933</v>
      </c>
      <c r="I399">
        <f t="shared" si="37"/>
        <v>-3.316147767583312</v>
      </c>
      <c r="K399">
        <f t="shared" si="38"/>
        <v>-4.672550564722143E-2</v>
      </c>
      <c r="M399">
        <f t="shared" si="39"/>
        <v>-0.31885518475564373</v>
      </c>
      <c r="N399" s="13">
        <f t="shared" si="40"/>
        <v>1.8070607748110104E-3</v>
      </c>
      <c r="O399" s="13">
        <v>1</v>
      </c>
    </row>
    <row r="400" spans="4:15" x14ac:dyDescent="0.4">
      <c r="D400" s="6">
        <v>6.6200000000000099</v>
      </c>
      <c r="E400" s="7">
        <f t="shared" si="35"/>
        <v>-2.948907367437965E-2</v>
      </c>
      <c r="G400">
        <f t="shared" si="36"/>
        <v>6.5656802586216836</v>
      </c>
      <c r="H400" s="10">
        <f t="shared" si="41"/>
        <v>-0.27273559569223504</v>
      </c>
      <c r="I400">
        <f t="shared" si="37"/>
        <v>-3.2728271483068205</v>
      </c>
      <c r="K400">
        <f t="shared" si="38"/>
        <v>-4.6105010546830687E-2</v>
      </c>
      <c r="M400">
        <f t="shared" si="39"/>
        <v>-0.31525057154524289</v>
      </c>
      <c r="N400" s="13">
        <f t="shared" si="40"/>
        <v>1.8075231717818397E-3</v>
      </c>
      <c r="O400" s="13">
        <v>1</v>
      </c>
    </row>
    <row r="401" spans="4:15" x14ac:dyDescent="0.4">
      <c r="D401" s="6">
        <v>6.6400000000000103</v>
      </c>
      <c r="E401" s="7">
        <f t="shared" si="35"/>
        <v>-2.9103523145172259E-2</v>
      </c>
      <c r="G401">
        <f t="shared" si="36"/>
        <v>6.5777733903043041</v>
      </c>
      <c r="H401" s="10">
        <f t="shared" si="41"/>
        <v>-0.26916975451275466</v>
      </c>
      <c r="I401">
        <f t="shared" si="37"/>
        <v>-3.2300370541530556</v>
      </c>
      <c r="K401">
        <f t="shared" si="38"/>
        <v>-4.5492759182592477E-2</v>
      </c>
      <c r="M401">
        <f t="shared" si="39"/>
        <v>-0.31168672343608189</v>
      </c>
      <c r="N401" s="13">
        <f t="shared" si="40"/>
        <v>1.807692646427174E-3</v>
      </c>
      <c r="O401" s="13">
        <v>1</v>
      </c>
    </row>
    <row r="402" spans="4:15" x14ac:dyDescent="0.4">
      <c r="D402" s="6">
        <v>6.6600000000000099</v>
      </c>
      <c r="E402" s="7">
        <f t="shared" si="35"/>
        <v>-2.8722699059303164E-2</v>
      </c>
      <c r="G402">
        <f t="shared" si="36"/>
        <v>6.5898665219869246</v>
      </c>
      <c r="H402" s="10">
        <f t="shared" si="41"/>
        <v>-0.26564762678977716</v>
      </c>
      <c r="I402">
        <f t="shared" si="37"/>
        <v>-3.1877715214773259</v>
      </c>
      <c r="K402">
        <f t="shared" si="38"/>
        <v>-4.4888641935291192E-2</v>
      </c>
      <c r="M402">
        <f t="shared" si="39"/>
        <v>-0.30816317947112165</v>
      </c>
      <c r="N402" s="13">
        <f t="shared" si="40"/>
        <v>1.8075722198001788E-3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-2.8346548221564027E-2</v>
      </c>
      <c r="G403">
        <f t="shared" si="36"/>
        <v>6.6019596536695442</v>
      </c>
      <c r="H403" s="10">
        <f t="shared" si="41"/>
        <v>-0.2621687205367792</v>
      </c>
      <c r="I403">
        <f t="shared" si="37"/>
        <v>-3.1460246464413504</v>
      </c>
      <c r="K403">
        <f t="shared" si="38"/>
        <v>-4.4292550645720956E-2</v>
      </c>
      <c r="M403">
        <f t="shared" si="39"/>
        <v>-0.30467948389152344</v>
      </c>
      <c r="N403" s="13">
        <f t="shared" si="40"/>
        <v>1.8071650010030658E-3</v>
      </c>
      <c r="O403" s="13">
        <v>1</v>
      </c>
    </row>
    <row r="404" spans="4:15" x14ac:dyDescent="0.4">
      <c r="D404" s="6">
        <v>6.7000000000000099</v>
      </c>
      <c r="E404" s="7">
        <f t="shared" si="42"/>
        <v>-2.7975017970905548E-2</v>
      </c>
      <c r="G404">
        <f t="shared" ref="G404:G469" si="43">$E$11*(D404/$E$12+1)</f>
        <v>6.6140527853521656</v>
      </c>
      <c r="H404" s="10">
        <f t="shared" si="41"/>
        <v>-0.25873254870751411</v>
      </c>
      <c r="I404">
        <f t="shared" ref="I404:I467" si="44">H404*$E$6</f>
        <v>-3.1047905844901695</v>
      </c>
      <c r="K404">
        <f t="shared" ref="K404:K467" si="45">$L$9*$L$6*EXP(-$L$4*(G404/$L$10-1))+6*$L$6*EXP(-$L$4*(SQRT(2)*G404/$L$10-1))+24*$L$6*EXP(-$L$4*(SQRT(3)*G404/$L$10-1))+12*$L$6*EXP(-$L$4*(SQRT(4)*G404/$L$10-1))+24*$L$6*EXP(-$L$4*(SQRT(5)*G404/$L$10-1))-SQRT($L$9*$L$7^2*EXP(-2*$L$5*(G404/$L$10-1))+6*$L$7^2*EXP(-2*$L$5*(SQRT(2)*G404/$L$10-1))+24*$L$7^2*EXP(-2*$L$5*(SQRT(3)*G404/$L$10-1))+12*$L$7^2*EXP(-2*$L$5*(SQRT(4)*G404/$L$10-1))+24*$L$7^2*EXP(-2*$L$5*(SQRT(5)*G404/$L$10-1)))</f>
        <v>-4.3704378595181018E-2</v>
      </c>
      <c r="M404">
        <f t="shared" ref="M404:M467" si="46">$L$9*$O$6*EXP(-$O$4*(G404/$L$10-1))+6*$O$6*EXP(-$O$4*(SQRT(2)*G404/$L$10-1))+24*$O$6*EXP(-$O$4*(SQRT(3)*G404/$L$10-1))+12*$O$6*EXP(-$O$4*(SQRT(4)*G404/$L$10-1))+24*$O$6*EXP(-$O$4*(SQRT(5)*G404/$L$10-1))-SQRT($L$9*$O$7^2*EXP(-2*$O$5*(G404/$L$10-1))+6*$O$7^2*EXP(-2*$O$5*(SQRT(2)*G404/$L$10-1))+24*$O$7^2*EXP(-2*$O$5*(SQRT(3)*G404/$L$10-1))+12*$O$7^2*EXP(-2*$O$5*(SQRT(4)*G404/$L$10-1))+24*$O$7^2*EXP(-2*$O$5*(SQRT(5)*G404/$L$10-1)))</f>
        <v>-0.30123518607875516</v>
      </c>
      <c r="N404" s="13">
        <f t="shared" ref="N404:N467" si="47">(M404-H404)^2*O404</f>
        <v>1.8064741835112162E-3</v>
      </c>
      <c r="O404" s="13">
        <v>1</v>
      </c>
    </row>
    <row r="405" spans="4:15" x14ac:dyDescent="0.4">
      <c r="D405" s="6">
        <v>6.7200000000000104</v>
      </c>
      <c r="E405" s="7">
        <f t="shared" si="42"/>
        <v>-2.7608056175763489E-2</v>
      </c>
      <c r="G405">
        <f t="shared" si="43"/>
        <v>6.6261459170347869</v>
      </c>
      <c r="H405" s="10">
        <f t="shared" ref="H405:H469" si="48">-(-$B$4)*(1+D405+$E$5*D405^3)*EXP(-D405)</f>
        <v>-0.25533862915278377</v>
      </c>
      <c r="I405">
        <f t="shared" si="44"/>
        <v>-3.0640635498334055</v>
      </c>
      <c r="K405">
        <f t="shared" si="45"/>
        <v>-4.3124020486232949E-2</v>
      </c>
      <c r="M405">
        <f t="shared" si="46"/>
        <v>-0.29782984049731298</v>
      </c>
      <c r="N405" s="13">
        <f t="shared" si="47"/>
        <v>1.805503041525448E-3</v>
      </c>
      <c r="O405" s="13">
        <v>1</v>
      </c>
    </row>
    <row r="406" spans="4:15" x14ac:dyDescent="0.4">
      <c r="D406" s="6">
        <v>6.74000000000001</v>
      </c>
      <c r="E406" s="7">
        <f t="shared" si="42"/>
        <v>-2.7245611229423847E-2</v>
      </c>
      <c r="G406">
        <f t="shared" si="43"/>
        <v>6.6382390487174066</v>
      </c>
      <c r="H406" s="10">
        <f t="shared" si="48"/>
        <v>-0.25198648457757233</v>
      </c>
      <c r="I406">
        <f t="shared" si="44"/>
        <v>-3.023837814930868</v>
      </c>
      <c r="K406">
        <f t="shared" si="45"/>
        <v>-4.2551372423716413E-2</v>
      </c>
      <c r="M406">
        <f t="shared" si="46"/>
        <v>-0.29446300663805136</v>
      </c>
      <c r="N406" s="13">
        <f t="shared" si="47"/>
        <v>1.8042549263543614E-3</v>
      </c>
      <c r="O406" s="13">
        <v>1</v>
      </c>
    </row>
    <row r="407" spans="4:15" x14ac:dyDescent="0.4">
      <c r="D407" s="6">
        <v>6.7600000000000096</v>
      </c>
      <c r="E407" s="7">
        <f t="shared" si="42"/>
        <v>-2.6887632045426282E-2</v>
      </c>
      <c r="G407">
        <f t="shared" si="43"/>
        <v>6.6503321804000262</v>
      </c>
      <c r="H407" s="10">
        <f t="shared" si="48"/>
        <v>-0.24867564249853402</v>
      </c>
      <c r="I407">
        <f t="shared" si="44"/>
        <v>-2.9841077099824083</v>
      </c>
      <c r="K407">
        <f t="shared" si="45"/>
        <v>-4.1986331896019365E-2</v>
      </c>
      <c r="M407">
        <f t="shared" si="46"/>
        <v>-0.29113424896211693</v>
      </c>
      <c r="N407" s="13">
        <f t="shared" si="47"/>
        <v>1.802733262829404E-3</v>
      </c>
      <c r="O407" s="13">
        <v>1</v>
      </c>
    </row>
    <row r="408" spans="4:15" x14ac:dyDescent="0.4">
      <c r="D408" s="6">
        <v>6.78000000000001</v>
      </c>
      <c r="E408" s="7">
        <f t="shared" si="42"/>
        <v>-2.6534068053005646E-2</v>
      </c>
      <c r="G408">
        <f t="shared" si="43"/>
        <v>6.6624253120826475</v>
      </c>
      <c r="H408" s="10">
        <f t="shared" si="48"/>
        <v>-0.24540563520183331</v>
      </c>
      <c r="I408">
        <f t="shared" si="44"/>
        <v>-2.9448676224219996</v>
      </c>
      <c r="K408">
        <f t="shared" si="45"/>
        <v>-4.1428797756600515E-2</v>
      </c>
      <c r="M408">
        <f t="shared" si="46"/>
        <v>-0.28784313684548363</v>
      </c>
      <c r="N408" s="13">
        <f t="shared" si="47"/>
        <v>1.8009415457548232E-3</v>
      </c>
      <c r="O408" s="13">
        <v>1</v>
      </c>
    </row>
    <row r="409" spans="4:15" x14ac:dyDescent="0.4">
      <c r="D409" s="6">
        <v>6.8000000000000096</v>
      </c>
      <c r="E409" s="7">
        <f t="shared" si="42"/>
        <v>-2.6184869192571018E-2</v>
      </c>
      <c r="G409">
        <f t="shared" si="43"/>
        <v>6.674518443765268</v>
      </c>
      <c r="H409" s="10">
        <f t="shared" si="48"/>
        <v>-0.24217599970133155</v>
      </c>
      <c r="I409">
        <f t="shared" si="44"/>
        <v>-2.9061119964159787</v>
      </c>
      <c r="K409">
        <f t="shared" si="45"/>
        <v>-4.0878670205759547E-2</v>
      </c>
      <c r="M409">
        <f t="shared" si="46"/>
        <v>-0.28458924452408013</v>
      </c>
      <c r="N409" s="13">
        <f t="shared" si="47"/>
        <v>1.7988833363944093E-3</v>
      </c>
      <c r="O409" s="13">
        <v>1</v>
      </c>
    </row>
    <row r="410" spans="4:15" x14ac:dyDescent="0.4">
      <c r="D410" s="6">
        <v>6.8200000000000101</v>
      </c>
      <c r="E410" s="7">
        <f t="shared" si="42"/>
        <v>-2.5839985911221539E-2</v>
      </c>
      <c r="G410">
        <f t="shared" si="43"/>
        <v>6.6866115754478885</v>
      </c>
      <c r="H410" s="10">
        <f t="shared" si="48"/>
        <v>-0.23898627769711461</v>
      </c>
      <c r="I410">
        <f t="shared" si="44"/>
        <v>-2.8678353323653756</v>
      </c>
      <c r="K410">
        <f t="shared" si="45"/>
        <v>-4.0335850772651775E-2</v>
      </c>
      <c r="M410">
        <f t="shared" si="46"/>
        <v>-0.28137215103950375</v>
      </c>
      <c r="N410" s="13">
        <f t="shared" si="47"/>
        <v>1.7965622589970539E-3</v>
      </c>
      <c r="O410" s="13">
        <v>1</v>
      </c>
    </row>
    <row r="411" spans="4:15" x14ac:dyDescent="0.4">
      <c r="D411" s="6">
        <v>6.8400000000000096</v>
      </c>
      <c r="E411" s="7">
        <f t="shared" si="42"/>
        <v>-2.5499369158299139E-2</v>
      </c>
      <c r="G411">
        <f t="shared" si="43"/>
        <v>6.698704707130509</v>
      </c>
      <c r="H411" s="10">
        <f t="shared" si="48"/>
        <v>-0.23583601553436123</v>
      </c>
      <c r="I411">
        <f t="shared" si="44"/>
        <v>-2.8300321864123346</v>
      </c>
      <c r="K411">
        <f t="shared" si="45"/>
        <v>-3.9800242297544947E-2</v>
      </c>
      <c r="M411">
        <f t="shared" si="46"/>
        <v>-0.2781914401853201</v>
      </c>
      <c r="N411" s="13">
        <f t="shared" si="47"/>
        <v>1.7939819973630546E-3</v>
      </c>
      <c r="O411" s="13">
        <v>1</v>
      </c>
    </row>
    <row r="412" spans="4:15" x14ac:dyDescent="0.4">
      <c r="D412" s="6">
        <v>6.8600000000000101</v>
      </c>
      <c r="E412" s="7">
        <f t="shared" si="42"/>
        <v>-2.5162970380977003E-2</v>
      </c>
      <c r="G412">
        <f t="shared" si="43"/>
        <v>6.7107978388131304</v>
      </c>
      <c r="H412" s="10">
        <f t="shared" si="48"/>
        <v>-0.23272476416254198</v>
      </c>
      <c r="I412">
        <f t="shared" si="44"/>
        <v>-2.7926971699505039</v>
      </c>
      <c r="K412">
        <f t="shared" si="45"/>
        <v>-3.9271748914313231E-2</v>
      </c>
      <c r="M412">
        <f t="shared" si="46"/>
        <v>-0.27504670045393703</v>
      </c>
      <c r="N412" s="13">
        <f t="shared" si="47"/>
        <v>1.7911462914529015E-3</v>
      </c>
      <c r="O412" s="13">
        <v>1</v>
      </c>
    </row>
    <row r="413" spans="4:15" x14ac:dyDescent="0.4">
      <c r="D413" s="6">
        <v>6.8800000000000097</v>
      </c>
      <c r="E413" s="7">
        <f t="shared" si="42"/>
        <v>-2.4830741519884056E-2</v>
      </c>
      <c r="G413">
        <f t="shared" si="43"/>
        <v>6.72289097049575</v>
      </c>
      <c r="H413" s="10">
        <f t="shared" si="48"/>
        <v>-0.22965207909495167</v>
      </c>
      <c r="I413">
        <f t="shared" si="44"/>
        <v>-2.75582494913942</v>
      </c>
      <c r="K413">
        <f t="shared" si="45"/>
        <v>-3.8750276033167087E-2</v>
      </c>
      <c r="M413">
        <f t="shared" si="46"/>
        <v>-0.27193752498405421</v>
      </c>
      <c r="N413" s="13">
        <f t="shared" si="47"/>
        <v>1.7880589340402194E-3</v>
      </c>
      <c r="O413" s="13">
        <v>1</v>
      </c>
    </row>
    <row r="414" spans="4:15" x14ac:dyDescent="0.4">
      <c r="D414" s="6">
        <v>6.9000000000000101</v>
      </c>
      <c r="E414" s="7">
        <f t="shared" si="42"/>
        <v>-2.4502635004764409E-2</v>
      </c>
      <c r="G414">
        <f t="shared" si="43"/>
        <v>6.7349841021783714</v>
      </c>
      <c r="H414" s="10">
        <f t="shared" si="48"/>
        <v>-0.22661752036856458</v>
      </c>
      <c r="I414">
        <f t="shared" si="44"/>
        <v>-2.7194102444227752</v>
      </c>
      <c r="K414">
        <f t="shared" si="45"/>
        <v>-3.8235730323614062E-2</v>
      </c>
      <c r="M414">
        <f t="shared" si="46"/>
        <v>-0.26886351150867505</v>
      </c>
      <c r="N414" s="13">
        <f t="shared" si="47"/>
        <v>1.7847237674102916E-3</v>
      </c>
      <c r="O414" s="13">
        <v>1</v>
      </c>
    </row>
    <row r="415" spans="4:15" x14ac:dyDescent="0.4">
      <c r="D415" s="6">
        <v>6.9200000000000097</v>
      </c>
      <c r="E415" s="7">
        <f t="shared" si="42"/>
        <v>-2.4178603750171879E-2</v>
      </c>
      <c r="G415">
        <f t="shared" si="43"/>
        <v>6.747077233860991</v>
      </c>
      <c r="H415" s="10">
        <f t="shared" si="48"/>
        <v>-0.22362065250421465</v>
      </c>
      <c r="I415">
        <f t="shared" si="44"/>
        <v>-2.683447830050576</v>
      </c>
      <c r="K415">
        <f t="shared" si="45"/>
        <v>-3.7728019697648982E-2</v>
      </c>
      <c r="M415">
        <f t="shared" si="46"/>
        <v>-0.26582426230368472</v>
      </c>
      <c r="N415" s="13">
        <f t="shared" si="47"/>
        <v>1.7811446801059266E-3</v>
      </c>
      <c r="O415" s="13">
        <v>1</v>
      </c>
    </row>
    <row r="416" spans="4:15" x14ac:dyDescent="0.4">
      <c r="D416" s="6">
        <v>6.9400000000000102</v>
      </c>
      <c r="E416" s="7">
        <f t="shared" si="42"/>
        <v>-2.3858601151198679E-2</v>
      </c>
      <c r="G416">
        <f t="shared" si="43"/>
        <v>6.7591703655436124</v>
      </c>
      <c r="H416" s="10">
        <f t="shared" si="48"/>
        <v>-0.2206610444670912</v>
      </c>
      <c r="I416">
        <f t="shared" si="44"/>
        <v>-2.6479325336050943</v>
      </c>
      <c r="K416">
        <f t="shared" si="45"/>
        <v>-3.7227053293168742E-2</v>
      </c>
      <c r="M416">
        <f t="shared" si="46"/>
        <v>-0.26281938413697953</v>
      </c>
      <c r="N416" s="13">
        <f t="shared" si="47"/>
        <v>1.77732560372168E-3</v>
      </c>
      <c r="O416" s="13">
        <v>1</v>
      </c>
    </row>
    <row r="417" spans="4:15" x14ac:dyDescent="0.4">
      <c r="D417" s="6">
        <v>6.9600000000000097</v>
      </c>
      <c r="E417" s="7">
        <f t="shared" si="42"/>
        <v>-2.3542581079238404E-2</v>
      </c>
      <c r="G417">
        <f t="shared" si="43"/>
        <v>6.771263497226232</v>
      </c>
      <c r="H417" s="10">
        <f t="shared" si="48"/>
        <v>-0.21773826962755222</v>
      </c>
      <c r="I417">
        <f t="shared" si="44"/>
        <v>-2.6128592355306264</v>
      </c>
      <c r="K417">
        <f t="shared" si="45"/>
        <v>-3.673274145761047E-2</v>
      </c>
      <c r="M417">
        <f t="shared" si="46"/>
        <v>-0.25984848821815215</v>
      </c>
      <c r="N417" s="13">
        <f t="shared" si="47"/>
        <v>1.7732705097481083E-3</v>
      </c>
      <c r="O417" s="13">
        <v>1</v>
      </c>
    </row>
    <row r="418" spans="4:15" x14ac:dyDescent="0.4">
      <c r="D418" s="6">
        <v>6.9800000000000102</v>
      </c>
      <c r="E418" s="7">
        <f t="shared" si="42"/>
        <v>-2.3230497877782384E-2</v>
      </c>
      <c r="G418">
        <f t="shared" si="43"/>
        <v>6.7833566289088534</v>
      </c>
      <c r="H418" s="10">
        <f t="shared" si="48"/>
        <v>-0.21485190572224591</v>
      </c>
      <c r="I418">
        <f t="shared" si="44"/>
        <v>-2.5782228686669511</v>
      </c>
      <c r="K418">
        <f t="shared" si="45"/>
        <v>-3.6244995731808338E-2</v>
      </c>
      <c r="M418">
        <f t="shared" si="46"/>
        <v>-0.25691119014871788</v>
      </c>
      <c r="N418" s="13">
        <f t="shared" si="47"/>
        <v>1.7689834064668678E-3</v>
      </c>
      <c r="O418" s="13">
        <v>1</v>
      </c>
    </row>
    <row r="419" spans="4:15" x14ac:dyDescent="0.4">
      <c r="D419" s="6">
        <v>7.0000000000000098</v>
      </c>
      <c r="E419" s="7">
        <f t="shared" si="42"/>
        <v>-2.2922306358249517E-2</v>
      </c>
      <c r="G419">
        <f t="shared" si="43"/>
        <v>6.795449760591473</v>
      </c>
      <c r="H419" s="10">
        <f t="shared" si="48"/>
        <v>-0.21200153481554229</v>
      </c>
      <c r="I419">
        <f t="shared" si="44"/>
        <v>-2.5440184177865075</v>
      </c>
      <c r="K419">
        <f t="shared" si="45"/>
        <v>-3.5763728834067643E-2</v>
      </c>
      <c r="M419">
        <f t="shared" si="46"/>
        <v>-0.25400710987288483</v>
      </c>
      <c r="N419" s="13">
        <f t="shared" si="47"/>
        <v>1.7644683358980374E-3</v>
      </c>
      <c r="O419" s="13">
        <v>1</v>
      </c>
    </row>
    <row r="420" spans="4:15" x14ac:dyDescent="0.4">
      <c r="D420" s="6">
        <v>7.0200000000000102</v>
      </c>
      <c r="E420" s="7">
        <f t="shared" si="42"/>
        <v>-2.2617961795848799E-2</v>
      </c>
      <c r="G420">
        <f t="shared" si="43"/>
        <v>6.8075428922740944</v>
      </c>
      <c r="H420" s="10">
        <f t="shared" si="48"/>
        <v>-0.20918674326126677</v>
      </c>
      <c r="I420">
        <f t="shared" si="44"/>
        <v>-2.5102409191352013</v>
      </c>
      <c r="K420">
        <f t="shared" si="45"/>
        <v>-3.5288854644451563E-2</v>
      </c>
      <c r="M420">
        <f t="shared" si="46"/>
        <v>-0.25113587162885659</v>
      </c>
      <c r="N420" s="13">
        <f t="shared" si="47"/>
        <v>1.7597293708005292E-3</v>
      </c>
      <c r="O420" s="13">
        <v>1</v>
      </c>
    </row>
    <row r="421" spans="4:15" x14ac:dyDescent="0.4">
      <c r="D421" s="6">
        <v>7.0400000000000098</v>
      </c>
      <c r="E421" s="7">
        <f t="shared" si="42"/>
        <v>-2.2317419925474528E-2</v>
      </c>
      <c r="G421">
        <f t="shared" si="43"/>
        <v>6.8196360239567149</v>
      </c>
      <c r="H421" s="10">
        <f t="shared" si="48"/>
        <v>-0.20640712166473624</v>
      </c>
      <c r="I421">
        <f t="shared" si="44"/>
        <v>-2.4768854599768346</v>
      </c>
      <c r="K421">
        <f t="shared" si="45"/>
        <v>-3.4820288189279403E-2</v>
      </c>
      <c r="M421">
        <f t="shared" si="46"/>
        <v>-0.24829710390066762</v>
      </c>
      <c r="N421" s="13">
        <f t="shared" si="47"/>
        <v>1.7547706117266464E-3</v>
      </c>
      <c r="O421" s="13">
        <v>1</v>
      </c>
    </row>
    <row r="422" spans="4:15" x14ac:dyDescent="0.4">
      <c r="D422" s="6">
        <v>7.0600000000000103</v>
      </c>
      <c r="E422" s="7">
        <f t="shared" si="42"/>
        <v>-2.2020636937633516E-2</v>
      </c>
      <c r="G422">
        <f t="shared" si="43"/>
        <v>6.8317291556393354</v>
      </c>
      <c r="H422" s="10">
        <f t="shared" si="48"/>
        <v>-0.20366226484509109</v>
      </c>
      <c r="I422">
        <f t="shared" si="44"/>
        <v>-2.4439471781410931</v>
      </c>
      <c r="K422">
        <f t="shared" si="45"/>
        <v>-3.435794562583197E-2</v>
      </c>
      <c r="M422">
        <f t="shared" si="46"/>
        <v>-0.24549043937054013</v>
      </c>
      <c r="N422" s="13">
        <f t="shared" si="47"/>
        <v>1.749596184131424E-3</v>
      </c>
      <c r="O422" s="13">
        <v>1</v>
      </c>
    </row>
    <row r="423" spans="4:15" x14ac:dyDescent="0.4">
      <c r="D423" s="6">
        <v>7.0800000000000098</v>
      </c>
      <c r="E423" s="7">
        <f t="shared" si="42"/>
        <v>-2.1727569474404282E-2</v>
      </c>
      <c r="G423">
        <f t="shared" si="43"/>
        <v>6.8438222873219559</v>
      </c>
      <c r="H423" s="10">
        <f t="shared" si="48"/>
        <v>-0.20095177179792287</v>
      </c>
      <c r="I423">
        <f t="shared" si="44"/>
        <v>-2.4114212615750743</v>
      </c>
      <c r="K423">
        <f t="shared" si="45"/>
        <v>-3.3901744227262672E-2</v>
      </c>
      <c r="M423">
        <f t="shared" si="46"/>
        <v>-0.24271551487176551</v>
      </c>
      <c r="N423" s="13">
        <f t="shared" si="47"/>
        <v>1.7442102355379396E-3</v>
      </c>
      <c r="O423" s="13">
        <v>1</v>
      </c>
    </row>
    <row r="424" spans="4:15" x14ac:dyDescent="0.4">
      <c r="D424" s="6">
        <v>7.1000000000000103</v>
      </c>
      <c r="E424" s="7">
        <f t="shared" si="42"/>
        <v>-2.1438174625427565E-2</v>
      </c>
      <c r="G424">
        <f t="shared" si="43"/>
        <v>6.8559154190045763</v>
      </c>
      <c r="H424" s="10">
        <f t="shared" si="48"/>
        <v>-0.19827524565819193</v>
      </c>
      <c r="I424">
        <f t="shared" si="44"/>
        <v>-2.379302947898303</v>
      </c>
      <c r="K424">
        <f t="shared" si="45"/>
        <v>-3.345160236770995E-2</v>
      </c>
      <c r="M424">
        <f t="shared" si="46"/>
        <v>-0.23997197134209447</v>
      </c>
      <c r="N424" s="13">
        <f t="shared" si="47"/>
        <v>1.7386169327586174E-3</v>
      </c>
      <c r="O424" s="13">
        <v>1</v>
      </c>
    </row>
    <row r="425" spans="4:15" x14ac:dyDescent="0.4">
      <c r="D425" s="6">
        <v>7.1200000000000099</v>
      </c>
      <c r="E425" s="7">
        <f t="shared" si="42"/>
        <v>-2.1152409923928119E-2</v>
      </c>
      <c r="G425">
        <f t="shared" si="43"/>
        <v>6.8680085506871977</v>
      </c>
      <c r="H425" s="10">
        <f t="shared" si="48"/>
        <v>-0.19563229366343399</v>
      </c>
      <c r="I425">
        <f t="shared" si="44"/>
        <v>-2.3475875239612076</v>
      </c>
      <c r="K425">
        <f t="shared" si="45"/>
        <v>-3.3007439507610078E-2</v>
      </c>
      <c r="M425">
        <f t="shared" si="46"/>
        <v>-0.23725945377764204</v>
      </c>
      <c r="N425" s="13">
        <f t="shared" si="47"/>
        <v>1.7328204591739141E-3</v>
      </c>
      <c r="O425" s="13">
        <v>1</v>
      </c>
    </row>
    <row r="426" spans="4:15" x14ac:dyDescent="0.4">
      <c r="D426" s="6">
        <v>7.1400000000000103</v>
      </c>
      <c r="E426" s="7">
        <f t="shared" si="42"/>
        <v>-2.0870233342767202E-2</v>
      </c>
      <c r="G426">
        <f t="shared" si="43"/>
        <v>6.8801016823698182</v>
      </c>
      <c r="H426" s="10">
        <f t="shared" si="48"/>
        <v>-0.19302252711725101</v>
      </c>
      <c r="I426">
        <f t="shared" si="44"/>
        <v>-2.3162703254070123</v>
      </c>
      <c r="K426">
        <f t="shared" si="45"/>
        <v>-3.2569176179206405E-2</v>
      </c>
      <c r="M426">
        <f t="shared" si="46"/>
        <v>-0.23457761118729509</v>
      </c>
      <c r="N426" s="13">
        <f t="shared" si="47"/>
        <v>1.7268250120684306E-3</v>
      </c>
      <c r="O426" s="13">
        <v>1</v>
      </c>
    </row>
    <row r="427" spans="4:15" x14ac:dyDescent="0.4">
      <c r="D427" s="6">
        <v>7.1600000000000099</v>
      </c>
      <c r="E427" s="7">
        <f t="shared" si="42"/>
        <v>-2.0591603290525694E-2</v>
      </c>
      <c r="G427">
        <f t="shared" si="43"/>
        <v>6.8921948140524378</v>
      </c>
      <c r="H427" s="10">
        <f t="shared" si="48"/>
        <v>-0.19044556135308496</v>
      </c>
      <c r="I427">
        <f t="shared" si="44"/>
        <v>-2.2853467362370194</v>
      </c>
      <c r="K427">
        <f t="shared" si="45"/>
        <v>-3.2136733972252446E-2</v>
      </c>
      <c r="M427">
        <f t="shared" si="46"/>
        <v>-0.23192609654761773</v>
      </c>
      <c r="N427" s="13">
        <f t="shared" si="47"/>
        <v>1.7206348000248712E-3</v>
      </c>
      <c r="O427" s="13">
        <v>1</v>
      </c>
    </row>
    <row r="428" spans="4:15" x14ac:dyDescent="0.4">
      <c r="D428" s="6">
        <v>7.1800000000000104</v>
      </c>
      <c r="E428" s="7">
        <f t="shared" si="42"/>
        <v>-2.0316478607617306E-2</v>
      </c>
      <c r="G428">
        <f t="shared" si="43"/>
        <v>6.9042879457350592</v>
      </c>
      <c r="H428" s="10">
        <f t="shared" si="48"/>
        <v>-0.18790101569827014</v>
      </c>
      <c r="I428">
        <f t="shared" si="44"/>
        <v>-2.2548121883792418</v>
      </c>
      <c r="K428">
        <f t="shared" si="45"/>
        <v>-3.1710035519907039E-2</v>
      </c>
      <c r="M428">
        <f t="shared" si="46"/>
        <v>-0.22930456675825378</v>
      </c>
      <c r="N428" s="13">
        <f t="shared" si="47"/>
        <v>1.7142540403766724E-3</v>
      </c>
      <c r="O428" s="13">
        <v>1</v>
      </c>
    </row>
    <row r="429" spans="4:15" x14ac:dyDescent="0.4">
      <c r="D429" s="6">
        <v>7.2000000000000099</v>
      </c>
      <c r="E429" s="7">
        <f t="shared" si="42"/>
        <v>-2.0044818562431808E-2</v>
      </c>
      <c r="G429">
        <f t="shared" si="43"/>
        <v>6.9163810774176806</v>
      </c>
      <c r="H429" s="10">
        <f t="shared" si="48"/>
        <v>-0.18538851343836307</v>
      </c>
      <c r="I429">
        <f t="shared" si="44"/>
        <v>-2.224662161260357</v>
      </c>
      <c r="K429">
        <f t="shared" si="45"/>
        <v>-3.1289004484818146E-2</v>
      </c>
      <c r="M429">
        <f t="shared" si="46"/>
        <v>-0.2267126825978191</v>
      </c>
      <c r="N429" s="13">
        <f t="shared" si="47"/>
        <v>1.7076869567193365E-3</v>
      </c>
      <c r="O429" s="13">
        <v>1</v>
      </c>
    </row>
    <row r="430" spans="4:15" x14ac:dyDescent="0.4">
      <c r="D430" s="6">
        <v>7.2200000000000104</v>
      </c>
      <c r="E430" s="7">
        <f t="shared" si="42"/>
        <v>-1.9776582847507686E-2</v>
      </c>
      <c r="G430">
        <f t="shared" si="43"/>
        <v>6.9284742091003002</v>
      </c>
      <c r="H430" s="10">
        <f t="shared" si="48"/>
        <v>-0.18290768178174432</v>
      </c>
      <c r="I430">
        <f t="shared" si="44"/>
        <v>-2.1948921813809319</v>
      </c>
      <c r="K430">
        <f t="shared" si="45"/>
        <v>-3.0873565545393229E-2</v>
      </c>
      <c r="M430">
        <f t="shared" si="46"/>
        <v>-0.22415010868027638</v>
      </c>
      <c r="N430" s="13">
        <f t="shared" si="47"/>
        <v>1.7009377764807601E-3</v>
      </c>
      <c r="O430" s="13">
        <v>1</v>
      </c>
    </row>
    <row r="431" spans="4:15" x14ac:dyDescent="0.4">
      <c r="D431" s="6">
        <v>7.24000000000001</v>
      </c>
      <c r="E431" s="7">
        <f t="shared" si="42"/>
        <v>-1.9511731575734319E-2</v>
      </c>
      <c r="G431">
        <f t="shared" si="43"/>
        <v>6.9405673407829198</v>
      </c>
      <c r="H431" s="10">
        <f t="shared" si="48"/>
        <v>-0.18045815182449398</v>
      </c>
      <c r="I431">
        <f t="shared" si="44"/>
        <v>-2.1654978218939278</v>
      </c>
      <c r="K431">
        <f t="shared" si="45"/>
        <v>-3.0463644382253088E-2</v>
      </c>
      <c r="M431">
        <f t="shared" si="46"/>
        <v>-0.22161651341179053</v>
      </c>
      <c r="N431" s="13">
        <f t="shared" si="47"/>
        <v>1.6940107285506481E-3</v>
      </c>
      <c r="O431" s="13">
        <v>1</v>
      </c>
    </row>
    <row r="432" spans="4:15" x14ac:dyDescent="0.4">
      <c r="D432" s="6">
        <v>7.2600000000000096</v>
      </c>
      <c r="E432" s="7">
        <f t="shared" si="42"/>
        <v>-1.9250225276583006E-2</v>
      </c>
      <c r="G432">
        <f t="shared" si="43"/>
        <v>6.9526604724655403</v>
      </c>
      <c r="H432" s="10">
        <f t="shared" si="48"/>
        <v>-0.17803955851553321</v>
      </c>
      <c r="I432">
        <f t="shared" si="44"/>
        <v>-2.1364747021863986</v>
      </c>
      <c r="K432">
        <f t="shared" si="45"/>
        <v>-3.0059167664867579E-2</v>
      </c>
      <c r="M432">
        <f t="shared" si="46"/>
        <v>-0.21911156894806044</v>
      </c>
      <c r="N432" s="13">
        <f t="shared" si="47"/>
        <v>1.6869100409696255E-3</v>
      </c>
      <c r="O432" s="13">
        <v>1</v>
      </c>
    </row>
    <row r="433" spans="4:15" x14ac:dyDescent="0.4">
      <c r="D433" s="6">
        <v>7.28000000000001</v>
      </c>
      <c r="E433" s="7">
        <f t="shared" si="42"/>
        <v>-1.8992024892366833E-2</v>
      </c>
      <c r="G433">
        <f t="shared" si="43"/>
        <v>6.9647536041481626</v>
      </c>
      <c r="H433" s="10">
        <f t="shared" si="48"/>
        <v>-0.17565154062203311</v>
      </c>
      <c r="I433">
        <f t="shared" si="44"/>
        <v>-2.1078184874643973</v>
      </c>
      <c r="K433">
        <f t="shared" si="45"/>
        <v>-2.9660063038369978E-2</v>
      </c>
      <c r="M433">
        <f t="shared" si="46"/>
        <v>-0.21663495115211912</v>
      </c>
      <c r="N433" s="13">
        <f t="shared" si="47"/>
        <v>1.6796399386775642E-3</v>
      </c>
      <c r="O433" s="13">
        <v>1</v>
      </c>
    </row>
    <row r="434" spans="4:15" x14ac:dyDescent="0.4">
      <c r="D434" s="6">
        <v>7.3000000000000096</v>
      </c>
      <c r="E434" s="7">
        <f t="shared" si="42"/>
        <v>-1.8737091774529098E-2</v>
      </c>
      <c r="G434">
        <f t="shared" si="43"/>
        <v>6.9768467358307822</v>
      </c>
      <c r="H434" s="10">
        <f t="shared" si="48"/>
        <v>-0.17329374069508727</v>
      </c>
      <c r="I434">
        <f t="shared" si="44"/>
        <v>-2.0795248883410471</v>
      </c>
      <c r="K434">
        <f t="shared" si="45"/>
        <v>-2.9266259110548247E-2</v>
      </c>
      <c r="M434">
        <f t="shared" si="46"/>
        <v>-0.21418633955260222</v>
      </c>
      <c r="N434" s="13">
        <f t="shared" si="47"/>
        <v>1.672204641321633E-3</v>
      </c>
      <c r="O434" s="13">
        <v>1</v>
      </c>
    </row>
    <row r="435" spans="4:15" x14ac:dyDescent="0.4">
      <c r="D435" s="6">
        <v>7.3200000000000101</v>
      </c>
      <c r="E435" s="7">
        <f t="shared" si="42"/>
        <v>-1.8485387679959775E-2</v>
      </c>
      <c r="G435">
        <f t="shared" si="43"/>
        <v>6.9889398675134027</v>
      </c>
      <c r="H435" s="10">
        <f t="shared" si="48"/>
        <v>-0.17096580503564393</v>
      </c>
      <c r="I435">
        <f t="shared" si="44"/>
        <v>-2.0515896604277271</v>
      </c>
      <c r="K435">
        <f t="shared" si="45"/>
        <v>-2.8877685439009738E-2</v>
      </c>
      <c r="M435">
        <f t="shared" si="46"/>
        <v>-0.21176541730247148</v>
      </c>
      <c r="N435" s="13">
        <f t="shared" si="47"/>
        <v>1.6646083611234646E-3</v>
      </c>
      <c r="O435" s="13">
        <v>1</v>
      </c>
    </row>
    <row r="436" spans="4:15" x14ac:dyDescent="0.4">
      <c r="D436" s="6">
        <v>7.3400000000000096</v>
      </c>
      <c r="E436" s="7">
        <f t="shared" si="42"/>
        <v>-1.8236874767340164E-2</v>
      </c>
      <c r="G436">
        <f t="shared" si="43"/>
        <v>7.0010329991960223</v>
      </c>
      <c r="H436" s="10">
        <f t="shared" si="48"/>
        <v>-0.16866738366069897</v>
      </c>
      <c r="I436">
        <f t="shared" si="44"/>
        <v>-2.0240086039283876</v>
      </c>
      <c r="K436">
        <f t="shared" si="45"/>
        <v>-2.8494272518518434E-2</v>
      </c>
      <c r="M436">
        <f t="shared" si="46"/>
        <v>-0.20937187113820074</v>
      </c>
      <c r="N436" s="13">
        <f t="shared" si="47"/>
        <v>1.6568553008060986E-3</v>
      </c>
      <c r="O436" s="13">
        <v>1</v>
      </c>
    </row>
    <row r="437" spans="4:15" x14ac:dyDescent="0.4">
      <c r="D437" s="6">
        <v>7.3600000000000101</v>
      </c>
      <c r="E437" s="7">
        <f t="shared" si="42"/>
        <v>-1.7991515593515063E-2</v>
      </c>
      <c r="G437">
        <f t="shared" si="43"/>
        <v>7.0131261308786446</v>
      </c>
      <c r="H437" s="10">
        <f t="shared" si="48"/>
        <v>-0.16639813026974279</v>
      </c>
      <c r="I437">
        <f t="shared" si="44"/>
        <v>-1.9967775632369134</v>
      </c>
      <c r="K437">
        <f t="shared" si="45"/>
        <v>-2.8115951768501242E-2</v>
      </c>
      <c r="M437">
        <f t="shared" si="46"/>
        <v>-0.20700539133940785</v>
      </c>
      <c r="N437" s="13">
        <f t="shared" si="47"/>
        <v>1.6489496515799352E-3</v>
      </c>
      <c r="O437" s="13">
        <v>1</v>
      </c>
    </row>
    <row r="438" spans="4:15" x14ac:dyDescent="0.4">
      <c r="D438" s="6">
        <v>7.3800000000000097</v>
      </c>
      <c r="E438" s="7">
        <f t="shared" si="42"/>
        <v>-1.7749273109892584E-2</v>
      </c>
      <c r="G438">
        <f t="shared" si="43"/>
        <v>7.0252192625612651</v>
      </c>
      <c r="H438" s="10">
        <f t="shared" si="48"/>
        <v>-0.16415770221146353</v>
      </c>
      <c r="I438">
        <f t="shared" si="44"/>
        <v>-1.9698924265375624</v>
      </c>
      <c r="K438">
        <f t="shared" si="45"/>
        <v>-2.7742655520721912E-2</v>
      </c>
      <c r="M438">
        <f t="shared" si="46"/>
        <v>-0.20466567168893832</v>
      </c>
      <c r="N438" s="13">
        <f t="shared" si="47"/>
        <v>1.6408955911880289E-3</v>
      </c>
      <c r="O438" s="13">
        <v>1</v>
      </c>
    </row>
    <row r="439" spans="4:15" x14ac:dyDescent="0.4">
      <c r="D439" s="6">
        <v>7.4000000000000101</v>
      </c>
      <c r="E439" s="7">
        <f t="shared" si="42"/>
        <v>-1.751011065887104E-2</v>
      </c>
      <c r="G439">
        <f t="shared" si="43"/>
        <v>7.0373123942438847</v>
      </c>
      <c r="H439" s="10">
        <f t="shared" si="48"/>
        <v>-0.16194576045070055</v>
      </c>
      <c r="I439">
        <f t="shared" si="44"/>
        <v>-1.9433491254084068</v>
      </c>
      <c r="K439">
        <f t="shared" si="45"/>
        <v>-2.7374317007119182E-2</v>
      </c>
      <c r="M439">
        <f t="shared" si="46"/>
        <v>-0.20235240943338451</v>
      </c>
      <c r="N439" s="13">
        <f t="shared" si="47"/>
        <v>1.6326972820098341E-3</v>
      </c>
      <c r="O439" s="13">
        <v>1</v>
      </c>
    </row>
    <row r="440" spans="4:15" x14ac:dyDescent="0.4">
      <c r="D440" s="6">
        <v>7.4200000000000097</v>
      </c>
      <c r="E440" s="7">
        <f t="shared" si="42"/>
        <v>-1.7273991970292998E-2</v>
      </c>
      <c r="G440">
        <f t="shared" si="43"/>
        <v>7.0494055259265043</v>
      </c>
      <c r="H440" s="10">
        <f t="shared" si="48"/>
        <v>-0.15976196953564886</v>
      </c>
      <c r="I440">
        <f t="shared" si="44"/>
        <v>-1.9171436344277863</v>
      </c>
      <c r="K440">
        <f t="shared" si="45"/>
        <v>-2.7010870347808386E-2</v>
      </c>
      <c r="M440">
        <f t="shared" si="46"/>
        <v>-0.20006530524404806</v>
      </c>
      <c r="N440" s="13">
        <f t="shared" si="47"/>
        <v>1.6243588692239257E-3</v>
      </c>
      <c r="O440" s="13">
        <v>1</v>
      </c>
    </row>
    <row r="441" spans="4:15" x14ac:dyDescent="0.4">
      <c r="D441" s="6">
        <v>7.4400000000000102</v>
      </c>
      <c r="E441" s="7">
        <f t="shared" si="42"/>
        <v>-1.7040881157925913E-2</v>
      </c>
      <c r="G441">
        <f t="shared" si="43"/>
        <v>7.0614986576091265</v>
      </c>
      <c r="H441" s="10">
        <f t="shared" si="48"/>
        <v>-0.15760599756530938</v>
      </c>
      <c r="I441">
        <f t="shared" si="44"/>
        <v>-1.8912719707837127</v>
      </c>
      <c r="K441">
        <f t="shared" si="45"/>
        <v>-2.6652250539243114E-2</v>
      </c>
      <c r="M441">
        <f t="shared" si="46"/>
        <v>-0.1978040631783323</v>
      </c>
      <c r="N441" s="13">
        <f t="shared" si="47"/>
        <v>1.6158844790288953E-3</v>
      </c>
      <c r="O441" s="13">
        <v>1</v>
      </c>
    </row>
    <row r="442" spans="4:15" x14ac:dyDescent="0.4">
      <c r="D442" s="6">
        <v>7.4600000000000097</v>
      </c>
      <c r="E442" s="7">
        <f t="shared" si="42"/>
        <v>-1.6810742715969496E-2</v>
      </c>
      <c r="G442">
        <f t="shared" si="43"/>
        <v>7.073591789291747</v>
      </c>
      <c r="H442" s="10">
        <f t="shared" si="48"/>
        <v>-0.15547751615718705</v>
      </c>
      <c r="I442">
        <f t="shared" si="44"/>
        <v>-1.8657301938862445</v>
      </c>
      <c r="K442">
        <f t="shared" si="45"/>
        <v>-2.6298393442535751E-2</v>
      </c>
      <c r="M442">
        <f t="shared" si="46"/>
        <v>-0.19556839064156414</v>
      </c>
      <c r="N442" s="13">
        <f t="shared" si="47"/>
        <v>1.6072782169220781E-3</v>
      </c>
      <c r="O442" s="13">
        <v>1</v>
      </c>
    </row>
    <row r="443" spans="4:15" x14ac:dyDescent="0.4">
      <c r="D443" s="6">
        <v>7.4800000000000102</v>
      </c>
      <c r="E443" s="7">
        <f t="shared" si="42"/>
        <v>-1.6583541515589238E-2</v>
      </c>
      <c r="G443">
        <f t="shared" si="43"/>
        <v>7.0856849209743666</v>
      </c>
      <c r="H443" s="10">
        <f t="shared" si="48"/>
        <v>-0.15337620041523017</v>
      </c>
      <c r="I443">
        <f t="shared" si="44"/>
        <v>-1.8405144049827622</v>
      </c>
      <c r="K443">
        <f t="shared" si="45"/>
        <v>-2.5949235771933466E-2</v>
      </c>
      <c r="M443">
        <f t="shared" si="46"/>
        <v>-0.19335799834923836</v>
      </c>
      <c r="N443" s="13">
        <f t="shared" si="47"/>
        <v>1.5985441660358616E-3</v>
      </c>
      <c r="O443" s="13">
        <v>1</v>
      </c>
    </row>
    <row r="444" spans="4:15" x14ac:dyDescent="0.4">
      <c r="D444" s="6">
        <v>7.5000000000000098</v>
      </c>
      <c r="E444" s="7">
        <f t="shared" si="42"/>
        <v>-1.6359242801476187E-2</v>
      </c>
      <c r="G444">
        <f t="shared" si="43"/>
        <v>7.0977780526569871</v>
      </c>
      <c r="H444" s="10">
        <f t="shared" si="48"/>
        <v>-0.15130172889801283</v>
      </c>
      <c r="I444">
        <f t="shared" si="44"/>
        <v>-1.8156207467761538</v>
      </c>
      <c r="K444">
        <f t="shared" si="45"/>
        <v>-2.5604715083449067E-2</v>
      </c>
      <c r="M444">
        <f t="shared" si="46"/>
        <v>-0.19117260028968258</v>
      </c>
      <c r="N444" s="13">
        <f t="shared" si="47"/>
        <v>1.5896863855310696E-3</v>
      </c>
      <c r="O444" s="13">
        <v>1</v>
      </c>
    </row>
    <row r="445" spans="4:15" x14ac:dyDescent="0.4">
      <c r="D445" s="6">
        <v>7.5200000000000102</v>
      </c>
      <c r="E445" s="7">
        <f t="shared" si="42"/>
        <v>-1.6137812188432465E-2</v>
      </c>
      <c r="G445">
        <f t="shared" si="43"/>
        <v>7.1098711843396094</v>
      </c>
      <c r="H445" s="10">
        <f t="shared" si="48"/>
        <v>-0.14925378358715533</v>
      </c>
      <c r="I445">
        <f t="shared" si="44"/>
        <v>-1.7910454030458638</v>
      </c>
      <c r="K445">
        <f t="shared" si="45"/>
        <v>-2.5264769763643502E-2</v>
      </c>
      <c r="M445">
        <f t="shared" si="46"/>
        <v>-0.18901191368713682</v>
      </c>
      <c r="N445" s="13">
        <f t="shared" si="47"/>
        <v>1.5807089090470548E-3</v>
      </c>
      <c r="O445" s="13">
        <v>1</v>
      </c>
    </row>
    <row r="446" spans="4:15" x14ac:dyDescent="0.4">
      <c r="D446" s="6">
        <v>7.5400000000000098</v>
      </c>
      <c r="E446" s="7">
        <f t="shared" si="42"/>
        <v>-1.5919215657982665E-2</v>
      </c>
      <c r="G446">
        <f t="shared" si="43"/>
        <v>7.121964316022229</v>
      </c>
      <c r="H446" s="10">
        <f t="shared" si="48"/>
        <v>-0.14723204985598429</v>
      </c>
      <c r="I446">
        <f t="shared" si="44"/>
        <v>-1.7667845982718116</v>
      </c>
      <c r="K446">
        <f t="shared" si="45"/>
        <v>-2.4929339018558795E-2</v>
      </c>
      <c r="M446">
        <f t="shared" si="46"/>
        <v>-0.18687565896524577</v>
      </c>
      <c r="N446" s="13">
        <f t="shared" si="47"/>
        <v>1.5716157432079203E-3</v>
      </c>
      <c r="O446" s="13">
        <v>1</v>
      </c>
    </row>
    <row r="447" spans="4:15" x14ac:dyDescent="0.4">
      <c r="D447" s="6">
        <v>7.5600000000000103</v>
      </c>
      <c r="E447" s="7">
        <f t="shared" si="42"/>
        <v>-1.5703419555010537E-2</v>
      </c>
      <c r="G447">
        <f t="shared" si="43"/>
        <v>7.1340574477048495</v>
      </c>
      <c r="H447" s="10">
        <f t="shared" si="48"/>
        <v>-0.14523621643842596</v>
      </c>
      <c r="I447">
        <f t="shared" si="44"/>
        <v>-1.7428345972611115</v>
      </c>
      <c r="K447">
        <f t="shared" si="45"/>
        <v>-2.4598362862798234E-2</v>
      </c>
      <c r="M447">
        <f t="shared" si="46"/>
        <v>-0.18476355971095226</v>
      </c>
      <c r="N447" s="13">
        <f t="shared" si="47"/>
        <v>1.56241086618413E-3</v>
      </c>
      <c r="O447" s="13">
        <v>1</v>
      </c>
    </row>
    <row r="448" spans="4:15" x14ac:dyDescent="0.4">
      <c r="D448" s="6">
        <v>7.5800000000000098</v>
      </c>
      <c r="E448" s="7">
        <f t="shared" si="42"/>
        <v>-1.5490390584421154E-2</v>
      </c>
      <c r="G448">
        <f t="shared" si="43"/>
        <v>7.1461505793874691</v>
      </c>
      <c r="H448" s="10">
        <f t="shared" si="48"/>
        <v>-0.14326597539813593</v>
      </c>
      <c r="I448">
        <f t="shared" si="44"/>
        <v>-1.7191917047776313</v>
      </c>
      <c r="K448">
        <f t="shared" si="45"/>
        <v>-2.4271782108753297E-2</v>
      </c>
      <c r="M448">
        <f t="shared" si="46"/>
        <v>-0.18267534263879895</v>
      </c>
      <c r="N448" s="13">
        <f t="shared" si="47"/>
        <v>1.5530982263094436E-3</v>
      </c>
      <c r="O448" s="13">
        <v>1</v>
      </c>
    </row>
    <row r="449" spans="4:15" x14ac:dyDescent="0.4">
      <c r="D449" s="6">
        <v>7.6000000000000103</v>
      </c>
      <c r="E449" s="7">
        <f t="shared" si="42"/>
        <v>-1.5280095807827996E-2</v>
      </c>
      <c r="G449">
        <f t="shared" si="43"/>
        <v>7.1582437110700914</v>
      </c>
      <c r="H449" s="10">
        <f t="shared" si="48"/>
        <v>-0.14132102209785877</v>
      </c>
      <c r="I449">
        <f t="shared" si="44"/>
        <v>-1.6958522651743051</v>
      </c>
      <c r="K449">
        <f t="shared" si="45"/>
        <v>-2.3949538355974187E-2</v>
      </c>
      <c r="M449">
        <f t="shared" si="46"/>
        <v>-0.18061073755562287</v>
      </c>
      <c r="N449" s="13">
        <f t="shared" si="47"/>
        <v>1.5436817407520678E-3</v>
      </c>
      <c r="O449" s="13">
        <v>1</v>
      </c>
    </row>
    <row r="450" spans="4:15" x14ac:dyDescent="0.4">
      <c r="D450" s="6">
        <v>7.6200000000000099</v>
      </c>
      <c r="E450" s="7">
        <f t="shared" si="42"/>
        <v>-1.5072502640265129E-2</v>
      </c>
      <c r="G450">
        <f t="shared" si="43"/>
        <v>7.1703368427527119</v>
      </c>
      <c r="H450" s="10">
        <f t="shared" si="48"/>
        <v>-0.1394010551690201</v>
      </c>
      <c r="I450">
        <f t="shared" si="44"/>
        <v>-1.6728126620282411</v>
      </c>
      <c r="K450">
        <f t="shared" si="45"/>
        <v>-2.363157398068284E-2</v>
      </c>
      <c r="M450">
        <f t="shared" si="46"/>
        <v>-0.1785694773256484</v>
      </c>
      <c r="N450" s="13">
        <f t="shared" si="47"/>
        <v>1.5341652942398509E-3</v>
      </c>
      <c r="O450" s="13">
        <v>1</v>
      </c>
    </row>
    <row r="451" spans="4:15" x14ac:dyDescent="0.4">
      <c r="D451" s="6">
        <v>7.6400000000000103</v>
      </c>
      <c r="E451" s="7">
        <f t="shared" si="42"/>
        <v>-1.4867578846923912E-2</v>
      </c>
      <c r="G451">
        <f t="shared" si="43"/>
        <v>7.1824299744353315</v>
      </c>
      <c r="H451" s="10">
        <f t="shared" si="48"/>
        <v>-0.13750577648154519</v>
      </c>
      <c r="I451">
        <f t="shared" si="44"/>
        <v>-1.6500693177785424</v>
      </c>
      <c r="K451">
        <f t="shared" si="45"/>
        <v>-2.3317832125425493E-2</v>
      </c>
      <c r="M451">
        <f t="shared" si="46"/>
        <v>-0.17655129783596374</v>
      </c>
      <c r="N451" s="13">
        <f t="shared" si="47"/>
        <v>1.5245527378383551E-3</v>
      </c>
      <c r="O451" s="13">
        <v>1</v>
      </c>
    </row>
    <row r="452" spans="4:15" x14ac:dyDescent="0.4">
      <c r="D452" s="6">
        <v>7.6600000000000099</v>
      </c>
      <c r="E452" s="7">
        <f t="shared" si="42"/>
        <v>-1.4665292539914436E-2</v>
      </c>
      <c r="G452">
        <f t="shared" si="43"/>
        <v>7.1945231061179529</v>
      </c>
      <c r="H452" s="10">
        <f t="shared" si="48"/>
        <v>-0.13563489111390664</v>
      </c>
      <c r="I452">
        <f t="shared" si="44"/>
        <v>-1.6276186933668797</v>
      </c>
      <c r="K452">
        <f t="shared" si="45"/>
        <v>-2.3008256688864182E-2</v>
      </c>
      <c r="M452">
        <f t="shared" si="46"/>
        <v>-0.17455593796238761</v>
      </c>
      <c r="N452" s="13">
        <f t="shared" si="47"/>
        <v>1.5148478877816502E-3</v>
      </c>
      <c r="O452" s="13">
        <v>1</v>
      </c>
    </row>
    <row r="453" spans="4:15" x14ac:dyDescent="0.4">
      <c r="D453" s="6">
        <v>7.6800000000000104</v>
      </c>
      <c r="E453" s="7">
        <f t="shared" si="42"/>
        <v>-1.4465612175051141E-2</v>
      </c>
      <c r="G453">
        <f t="shared" si="43"/>
        <v>7.2066162378005734</v>
      </c>
      <c r="H453" s="10">
        <f t="shared" si="48"/>
        <v>-0.13378810732339549</v>
      </c>
      <c r="I453">
        <f t="shared" si="44"/>
        <v>-1.6054572878807458</v>
      </c>
      <c r="K453">
        <f t="shared" si="45"/>
        <v>-2.2702792315704368E-2</v>
      </c>
      <c r="M453">
        <f t="shared" si="46"/>
        <v>-0.17258313953571594</v>
      </c>
      <c r="N453" s="13">
        <f t="shared" si="47"/>
        <v>1.5050545243549811E-3</v>
      </c>
      <c r="O453" s="13">
        <v>1</v>
      </c>
    </row>
    <row r="454" spans="4:15" x14ac:dyDescent="0.4">
      <c r="D454" s="6">
        <v>7.7000000000000099</v>
      </c>
      <c r="E454" s="7">
        <f t="shared" si="42"/>
        <v>-1.4268506548662789E-2</v>
      </c>
      <c r="G454">
        <f t="shared" si="43"/>
        <v>7.2187093694831939</v>
      </c>
      <c r="H454" s="10">
        <f t="shared" si="48"/>
        <v>-0.13196513651661754</v>
      </c>
      <c r="I454">
        <f t="shared" si="44"/>
        <v>-1.5835816381994103</v>
      </c>
      <c r="K454">
        <f t="shared" si="45"/>
        <v>-2.2401384386757303E-2</v>
      </c>
      <c r="M454">
        <f t="shared" si="46"/>
        <v>-0.17063264730834371</v>
      </c>
      <c r="N454" s="13">
        <f t="shared" si="47"/>
        <v>1.4951763908282601E-3</v>
      </c>
      <c r="O454" s="13">
        <v>1</v>
      </c>
    </row>
    <row r="455" spans="4:15" x14ac:dyDescent="0.4">
      <c r="D455" s="6">
        <v>7.7200000000000104</v>
      </c>
      <c r="E455" s="7">
        <f t="shared" si="42"/>
        <v>-1.4073944794426299E-2</v>
      </c>
      <c r="G455">
        <f t="shared" si="43"/>
        <v>7.2308025011658135</v>
      </c>
      <c r="H455" s="10">
        <f t="shared" si="48"/>
        <v>-0.13016569322021049</v>
      </c>
      <c r="I455">
        <f t="shared" si="44"/>
        <v>-1.5619883186425259</v>
      </c>
      <c r="K455">
        <f t="shared" si="45"/>
        <v>-2.2103979009134949E-2</v>
      </c>
      <c r="M455">
        <f t="shared" si="46"/>
        <v>-0.16870420892126153</v>
      </c>
      <c r="N455" s="13">
        <f t="shared" si="47"/>
        <v>1.485217192440158E-3</v>
      </c>
      <c r="O455" s="13">
        <v>1</v>
      </c>
    </row>
    <row r="456" spans="4:15" x14ac:dyDescent="0.4">
      <c r="D456" s="6">
        <v>7.74000000000001</v>
      </c>
      <c r="E456" s="7">
        <f t="shared" si="42"/>
        <v>-1.3881896380224556E-2</v>
      </c>
      <c r="G456">
        <f t="shared" si="43"/>
        <v>7.2428956328484349</v>
      </c>
      <c r="H456" s="10">
        <f t="shared" si="48"/>
        <v>-0.12838949505178285</v>
      </c>
      <c r="I456">
        <f t="shared" si="44"/>
        <v>-1.5406739406213941</v>
      </c>
      <c r="K456">
        <f t="shared" si="45"/>
        <v>-2.1810523006576189E-2</v>
      </c>
      <c r="M456">
        <f t="shared" si="46"/>
        <v>-0.16679757487142163</v>
      </c>
      <c r="N456" s="13">
        <f t="shared" si="47"/>
        <v>1.475180595431744E-3</v>
      </c>
      <c r="O456" s="13">
        <v>1</v>
      </c>
    </row>
    <row r="457" spans="4:15" x14ac:dyDescent="0.4">
      <c r="D457" s="6">
        <v>7.7600000000000096</v>
      </c>
      <c r="E457" s="7">
        <f t="shared" si="42"/>
        <v>-1.3692331105027798E-2</v>
      </c>
      <c r="G457">
        <f t="shared" si="43"/>
        <v>7.2549887645310545</v>
      </c>
      <c r="H457" s="10">
        <f t="shared" si="48"/>
        <v>-0.12663626269107059</v>
      </c>
      <c r="I457">
        <f t="shared" si="44"/>
        <v>-1.5196351522928471</v>
      </c>
      <c r="K457">
        <f t="shared" si="45"/>
        <v>-2.152096390990221E-2</v>
      </c>
      <c r="M457">
        <f t="shared" si="46"/>
        <v>-0.16491249847946776</v>
      </c>
      <c r="N457" s="13">
        <f t="shared" si="47"/>
        <v>1.4650702261289766E-3</v>
      </c>
      <c r="O457" s="13">
        <v>1</v>
      </c>
    </row>
    <row r="458" spans="4:15" x14ac:dyDescent="0.4">
      <c r="D458" s="6">
        <v>7.78000000000001</v>
      </c>
      <c r="E458" s="7">
        <f t="shared" si="42"/>
        <v>-1.3505219095798569E-2</v>
      </c>
      <c r="G458">
        <f t="shared" si="43"/>
        <v>7.2670818962136758</v>
      </c>
      <c r="H458" s="10">
        <f t="shared" si="48"/>
        <v>-0.12490571985131223</v>
      </c>
      <c r="I458">
        <f t="shared" si="44"/>
        <v>-1.4988686382157468</v>
      </c>
      <c r="K458">
        <f t="shared" si="45"/>
        <v>-2.1235249947599222E-2</v>
      </c>
      <c r="M458">
        <f t="shared" si="46"/>
        <v>-0.16304873585782684</v>
      </c>
      <c r="N458" s="13">
        <f t="shared" si="47"/>
        <v>1.4548896700732298E-3</v>
      </c>
      <c r="O458" s="13">
        <v>1</v>
      </c>
    </row>
    <row r="459" spans="4:15" x14ac:dyDescent="0.4">
      <c r="D459" s="6">
        <v>7.8000000000000096</v>
      </c>
      <c r="E459" s="7">
        <f t="shared" si="42"/>
        <v>-1.3320530804420062E-2</v>
      </c>
      <c r="G459">
        <f t="shared" si="43"/>
        <v>7.2791750278962963</v>
      </c>
      <c r="H459" s="10">
        <f t="shared" si="48"/>
        <v>-0.12319759325083984</v>
      </c>
      <c r="I459">
        <f t="shared" si="44"/>
        <v>-1.4783711190100781</v>
      </c>
      <c r="K459">
        <f t="shared" si="45"/>
        <v>-2.0953330036527322E-2</v>
      </c>
      <c r="M459">
        <f t="shared" si="46"/>
        <v>-0.16120604587915796</v>
      </c>
      <c r="N459" s="13">
        <f t="shared" si="47"/>
        <v>1.4446424711991024E-3</v>
      </c>
      <c r="O459" s="13">
        <v>1</v>
      </c>
    </row>
    <row r="460" spans="4:15" x14ac:dyDescent="0.4">
      <c r="D460" s="6">
        <v>7.8200000000000101</v>
      </c>
      <c r="E460" s="7">
        <f t="shared" si="42"/>
        <v>-1.3138237004647555E-2</v>
      </c>
      <c r="G460">
        <f t="shared" si="43"/>
        <v>7.2912681595789168</v>
      </c>
      <c r="H460" s="10">
        <f t="shared" si="48"/>
        <v>-0.12151161258488383</v>
      </c>
      <c r="I460">
        <f t="shared" si="44"/>
        <v>-1.4581393510186058</v>
      </c>
      <c r="K460">
        <f t="shared" si="45"/>
        <v>-2.0675153772753037E-2</v>
      </c>
      <c r="M460">
        <f t="shared" si="46"/>
        <v>-0.15938419014515406</v>
      </c>
      <c r="N460" s="13">
        <f t="shared" si="47"/>
        <v>1.4343321310586847E-3</v>
      </c>
      <c r="O460" s="13">
        <v>1</v>
      </c>
    </row>
    <row r="461" spans="4:15" x14ac:dyDescent="0.4">
      <c r="D461" s="6">
        <v>7.8400000000000096</v>
      </c>
      <c r="E461" s="7">
        <f t="shared" si="42"/>
        <v>-1.2958308789083033E-2</v>
      </c>
      <c r="G461">
        <f t="shared" si="43"/>
        <v>7.3033612912615373</v>
      </c>
      <c r="H461" s="10">
        <f t="shared" si="48"/>
        <v>-0.11984751049759226</v>
      </c>
      <c r="I461">
        <f t="shared" si="44"/>
        <v>-1.4381701259711073</v>
      </c>
      <c r="K461">
        <f t="shared" si="45"/>
        <v>-2.040067142250471E-2</v>
      </c>
      <c r="M461">
        <f t="shared" si="46"/>
        <v>-0.15758293295569528</v>
      </c>
      <c r="N461" s="13">
        <f t="shared" si="47"/>
        <v>1.4239621080915056E-3</v>
      </c>
      <c r="O461" s="13">
        <v>1</v>
      </c>
    </row>
    <row r="462" spans="4:15" x14ac:dyDescent="0.4">
      <c r="D462" s="6">
        <v>7.8600000000000101</v>
      </c>
      <c r="E462" s="7">
        <f t="shared" si="42"/>
        <v>-1.2780717566172557E-2</v>
      </c>
      <c r="G462">
        <f t="shared" si="43"/>
        <v>7.3154544229441587</v>
      </c>
      <c r="H462" s="10">
        <f t="shared" si="48"/>
        <v>-0.11820502255426012</v>
      </c>
      <c r="I462">
        <f t="shared" si="44"/>
        <v>-1.4184602706511213</v>
      </c>
      <c r="K462">
        <f t="shared" si="45"/>
        <v>-2.0129833913248376E-2</v>
      </c>
      <c r="M462">
        <f t="shared" si="46"/>
        <v>-0.15580204127834471</v>
      </c>
      <c r="N462" s="13">
        <f t="shared" si="47"/>
        <v>1.4135358169391676E-3</v>
      </c>
      <c r="O462" s="13">
        <v>1</v>
      </c>
    </row>
    <row r="463" spans="4:15" x14ac:dyDescent="0.4">
      <c r="D463" s="6">
        <v>7.8800000000000097</v>
      </c>
      <c r="E463" s="7">
        <f t="shared" si="42"/>
        <v>-1.260543505722652E-2</v>
      </c>
      <c r="G463">
        <f t="shared" si="43"/>
        <v>7.3275475546267783</v>
      </c>
      <c r="H463" s="10">
        <f t="shared" si="48"/>
        <v>-0.1165838872137709</v>
      </c>
      <c r="I463">
        <f t="shared" si="44"/>
        <v>-1.3990066465652509</v>
      </c>
      <c r="K463">
        <f t="shared" si="45"/>
        <v>-1.9862592824883115E-2</v>
      </c>
      <c r="M463">
        <f t="shared" si="46"/>
        <v>-0.15404128471819023</v>
      </c>
      <c r="N463" s="13">
        <f t="shared" si="47"/>
        <v>1.4030566278040793E-3</v>
      </c>
      <c r="O463" s="13">
        <v>1</v>
      </c>
    </row>
    <row r="464" spans="4:15" x14ac:dyDescent="0.4">
      <c r="D464" s="6">
        <v>7.9000000000000101</v>
      </c>
      <c r="E464" s="7">
        <f t="shared" si="42"/>
        <v>-1.243243329346237E-2</v>
      </c>
      <c r="G464">
        <f t="shared" si="43"/>
        <v>7.3396406863093997</v>
      </c>
      <c r="H464" s="10">
        <f t="shared" si="48"/>
        <v>-0.1149838458012454</v>
      </c>
      <c r="I464">
        <f t="shared" si="44"/>
        <v>-1.3798061496149447</v>
      </c>
      <c r="K464">
        <f t="shared" si="45"/>
        <v>-1.9598900381053604E-2</v>
      </c>
      <c r="M464">
        <f t="shared" si="46"/>
        <v>-0.15230043548802061</v>
      </c>
      <c r="N464" s="13">
        <f t="shared" si="47"/>
        <v>1.3925278658511375E-3</v>
      </c>
      <c r="O464" s="13">
        <v>1</v>
      </c>
    </row>
    <row r="465" spans="4:15" x14ac:dyDescent="0.4">
      <c r="D465" s="6">
        <v>7.9200000000000097</v>
      </c>
      <c r="E465" s="7">
        <f t="shared" si="42"/>
        <v>-1.2261684613069909E-2</v>
      </c>
      <c r="G465">
        <f t="shared" si="43"/>
        <v>7.3517338179920193</v>
      </c>
      <c r="H465" s="10">
        <f t="shared" si="48"/>
        <v>-0.11340464248089967</v>
      </c>
      <c r="I465">
        <f t="shared" si="44"/>
        <v>-1.3608557097707961</v>
      </c>
      <c r="K465">
        <f t="shared" si="45"/>
        <v>-1.9338709440579048E-2</v>
      </c>
      <c r="M465">
        <f t="shared" si="46"/>
        <v>-0.15057926837884017</v>
      </c>
      <c r="N465" s="13">
        <f t="shared" si="47"/>
        <v>1.3819528106518287E-3</v>
      </c>
      <c r="O465" s="13">
        <v>1</v>
      </c>
    </row>
    <row r="466" spans="4:15" x14ac:dyDescent="0.4">
      <c r="D466" s="6">
        <v>7.9400000000000102</v>
      </c>
      <c r="E466" s="7">
        <f t="shared" si="42"/>
        <v>-1.2093161658298782E-2</v>
      </c>
      <c r="G466">
        <f t="shared" si="43"/>
        <v>7.3638269496746407</v>
      </c>
      <c r="H466" s="10">
        <f t="shared" si="48"/>
        <v>-0.11184602422910794</v>
      </c>
      <c r="I466">
        <f t="shared" si="44"/>
        <v>-1.3421522907492953</v>
      </c>
      <c r="K466">
        <f t="shared" si="45"/>
        <v>-1.908197348899629E-2</v>
      </c>
      <c r="M466">
        <f t="shared" si="46"/>
        <v>-0.14887756073071157</v>
      </c>
      <c r="N466" s="13">
        <f t="shared" si="47"/>
        <v>1.3713346956696014E-3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-1.1926837372568258E-2</v>
      </c>
      <c r="G467">
        <f t="shared" si="43"/>
        <v>7.3759200813572603</v>
      </c>
      <c r="H467" s="10">
        <f t="shared" si="48"/>
        <v>-0.11030774080767206</v>
      </c>
      <c r="I467">
        <f t="shared" si="44"/>
        <v>-1.3236928896920648</v>
      </c>
      <c r="K467">
        <f t="shared" si="45"/>
        <v>-1.8828646630215953E-2</v>
      </c>
      <c r="M467">
        <f t="shared" si="46"/>
        <v>-0.1471950924039275</v>
      </c>
      <c r="N467" s="13">
        <f t="shared" si="47"/>
        <v>1.3606767077857693E-3</v>
      </c>
      <c r="O467" s="13">
        <v>1</v>
      </c>
    </row>
    <row r="468" spans="4:15" x14ac:dyDescent="0.4">
      <c r="D468" s="6">
        <v>7.9800000000000102</v>
      </c>
      <c r="E468" s="7">
        <f t="shared" si="49"/>
        <v>-1.1762684997598931E-2</v>
      </c>
      <c r="G468">
        <f t="shared" si="43"/>
        <v>7.3880132130398817</v>
      </c>
      <c r="H468" s="10">
        <f t="shared" si="48"/>
        <v>-0.10878954473729323</v>
      </c>
      <c r="I468">
        <f t="shared" ref="I468:I469" si="50">H468*$E$6</f>
        <v>-1.3054745368475187</v>
      </c>
      <c r="K468">
        <f t="shared" ref="K468:K469" si="51">$L$9*$L$6*EXP(-$L$4*(G468/$L$10-1))+6*$L$6*EXP(-$L$4*(SQRT(2)*G468/$L$10-1))+24*$L$6*EXP(-$L$4*(SQRT(3)*G468/$L$10-1))+12*$L$6*EXP(-$L$4*(SQRT(4)*G468/$L$10-1))+24*$L$6*EXP(-$L$4*(SQRT(5)*G468/$L$10-1))-SQRT($L$9*$L$7^2*EXP(-2*$L$5*(G468/$L$10-1))+6*$L$7^2*EXP(-2*$L$5*(SQRT(2)*G468/$L$10-1))+24*$L$7^2*EXP(-2*$L$5*(SQRT(3)*G468/$L$10-1))+12*$L$7^2*EXP(-2*$L$5*(SQRT(4)*G468/$L$10-1))+24*$L$7^2*EXP(-2*$L$5*(SQRT(5)*G468/$L$10-1)))</f>
        <v>-1.8578683578289866E-2</v>
      </c>
      <c r="M468">
        <f t="shared" ref="M468:M469" si="52">$L$9*$O$6*EXP(-$O$4*(G468/$L$10-1))+6*$O$6*EXP(-$O$4*(SQRT(2)*G468/$L$10-1))+24*$O$6*EXP(-$O$4*(SQRT(3)*G468/$L$10-1))+12*$O$6*EXP(-$O$4*(SQRT(4)*G468/$L$10-1))+24*$O$6*EXP(-$O$4*(SQRT(5)*G468/$L$10-1))-SQRT($L$9*$O$7^2*EXP(-2*$O$5*(G468/$L$10-1))+6*$O$7^2*EXP(-2*$O$5*(SQRT(2)*G468/$L$10-1))+24*$O$7^2*EXP(-2*$O$5*(SQRT(3)*G468/$L$10-1))+12*$O$7^2*EXP(-2*$O$5*(SQRT(4)*G468/$L$10-1))+24*$O$7^2*EXP(-2*$O$5*(SQRT(5)*G468/$L$10-1)))</f>
        <v>-0.14553164575050589</v>
      </c>
      <c r="N468" s="13">
        <f t="shared" ref="N468:N469" si="53">(M468-H468)^2*O468</f>
        <v>1.3499819868651231E-3</v>
      </c>
      <c r="O468" s="13">
        <v>1</v>
      </c>
    </row>
    <row r="469" spans="4:15" x14ac:dyDescent="0.4">
      <c r="D469" s="6">
        <v>8.0000000000000107</v>
      </c>
      <c r="E469" s="7">
        <f t="shared" si="49"/>
        <v>-1.160067807056642E-2</v>
      </c>
      <c r="G469">
        <f t="shared" si="43"/>
        <v>7.4001063447225031</v>
      </c>
      <c r="H469" s="10">
        <f t="shared" si="48"/>
        <v>-0.10729119127124766</v>
      </c>
      <c r="I469">
        <f t="shared" si="50"/>
        <v>-1.2874942952549719</v>
      </c>
      <c r="K469">
        <f t="shared" si="51"/>
        <v>-1.8332039649288527E-2</v>
      </c>
      <c r="M469">
        <f t="shared" si="52"/>
        <v>-0.14388700558600528</v>
      </c>
      <c r="N469" s="13">
        <f t="shared" si="53"/>
        <v>1.3392536253602192E-3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3F64-8CA0-4599-A6DB-323FF0E9BDCC}">
  <dimension ref="A2:AA469"/>
  <sheetViews>
    <sheetView workbookViewId="0">
      <selection activeCell="O4" sqref="O4:O7"/>
    </sheetView>
  </sheetViews>
  <sheetFormatPr defaultRowHeight="18.75" x14ac:dyDescent="0.4"/>
  <cols>
    <col min="1" max="1" width="14.25" customWidth="1"/>
    <col min="3" max="3" width="9.6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189</v>
      </c>
      <c r="B2" s="1" t="s">
        <v>6</v>
      </c>
      <c r="D2" s="1" t="s">
        <v>4</v>
      </c>
      <c r="E2" s="1" t="s">
        <v>6</v>
      </c>
      <c r="K2" s="1" t="s">
        <v>22</v>
      </c>
      <c r="L2" s="1" t="s">
        <v>63</v>
      </c>
      <c r="N2" s="1" t="s">
        <v>22</v>
      </c>
      <c r="O2" s="1" t="s">
        <v>42</v>
      </c>
    </row>
    <row r="3" spans="1:27" x14ac:dyDescent="0.4">
      <c r="A3" s="2" t="s">
        <v>177</v>
      </c>
      <c r="B3" s="1" t="s">
        <v>132</v>
      </c>
      <c r="D3" s="15" t="str">
        <f>A3</f>
        <v>BCC</v>
      </c>
      <c r="E3" s="1" t="str">
        <f>B3</f>
        <v>Cr</v>
      </c>
      <c r="K3" s="15" t="str">
        <f>A3</f>
        <v>BCC</v>
      </c>
      <c r="L3" s="1" t="str">
        <f>B3</f>
        <v>Cr</v>
      </c>
      <c r="N3" s="15" t="str">
        <f>A3</f>
        <v>BCC</v>
      </c>
      <c r="O3" s="1" t="str">
        <f>L3</f>
        <v>Cr</v>
      </c>
      <c r="Q3" s="33" t="s">
        <v>31</v>
      </c>
      <c r="R3" s="24"/>
      <c r="S3" s="24"/>
      <c r="T3" s="24"/>
      <c r="U3" s="24"/>
      <c r="V3" s="24"/>
      <c r="W3" s="24"/>
      <c r="X3" s="24"/>
      <c r="Y3" s="24"/>
      <c r="Z3" s="24"/>
      <c r="AA3" s="25"/>
    </row>
    <row r="4" spans="1:27" x14ac:dyDescent="0.4">
      <c r="A4" s="2" t="s">
        <v>11</v>
      </c>
      <c r="B4" s="5">
        <v>-9.6300000000000008</v>
      </c>
      <c r="D4" s="21" t="s">
        <v>8</v>
      </c>
      <c r="E4" s="4">
        <f>E11</f>
        <v>2.4702630576628946</v>
      </c>
      <c r="F4" t="s">
        <v>191</v>
      </c>
      <c r="K4" s="2" t="s">
        <v>23</v>
      </c>
      <c r="L4" s="4">
        <v>11.559699999999999</v>
      </c>
      <c r="N4" s="12" t="s">
        <v>23</v>
      </c>
      <c r="O4" s="4">
        <v>7.9541624801775921</v>
      </c>
      <c r="P4" t="s">
        <v>53</v>
      </c>
      <c r="Q4" s="26" t="s">
        <v>29</v>
      </c>
      <c r="AA4" s="27"/>
    </row>
    <row r="5" spans="1:27" x14ac:dyDescent="0.4">
      <c r="A5" s="2" t="s">
        <v>20</v>
      </c>
      <c r="B5" s="5">
        <v>11.603999999999999</v>
      </c>
      <c r="D5" s="2" t="s">
        <v>3</v>
      </c>
      <c r="E5" s="5">
        <f>O10</f>
        <v>1.44994631666339E-2</v>
      </c>
      <c r="K5" s="2" t="s">
        <v>24</v>
      </c>
      <c r="L5" s="4">
        <v>2.8315999999999999</v>
      </c>
      <c r="N5" s="12" t="s">
        <v>24</v>
      </c>
      <c r="O5" s="4">
        <v>4.4189791556542177</v>
      </c>
      <c r="P5" t="s">
        <v>53</v>
      </c>
      <c r="Q5" s="28" t="s">
        <v>30</v>
      </c>
      <c r="R5" s="29">
        <f>L10</f>
        <v>2.4702630576628946</v>
      </c>
      <c r="S5" s="29">
        <f>L4</f>
        <v>11.559699999999999</v>
      </c>
      <c r="T5" s="29">
        <f>L5</f>
        <v>2.8315999999999999</v>
      </c>
      <c r="U5" s="29">
        <f>L6</f>
        <v>8.1199999999999994E-2</v>
      </c>
      <c r="V5" s="29">
        <f>L7</f>
        <v>1.1081000000000001</v>
      </c>
      <c r="W5" s="30">
        <f>2*$L$10</f>
        <v>4.9405261153257891</v>
      </c>
      <c r="X5" s="30">
        <v>12</v>
      </c>
      <c r="Y5" s="31" t="s">
        <v>117</v>
      </c>
      <c r="Z5" s="31" t="str">
        <f>B3</f>
        <v>Cr</v>
      </c>
      <c r="AA5" s="32" t="str">
        <f>B3</f>
        <v>Cr</v>
      </c>
    </row>
    <row r="6" spans="1:27" x14ac:dyDescent="0.4">
      <c r="A6" s="2" t="s">
        <v>0</v>
      </c>
      <c r="B6" s="1">
        <v>1.5509999999999999</v>
      </c>
      <c r="D6" s="2" t="s">
        <v>13</v>
      </c>
      <c r="E6" s="1">
        <v>8</v>
      </c>
      <c r="F6" t="s">
        <v>14</v>
      </c>
      <c r="K6" s="2" t="s">
        <v>27</v>
      </c>
      <c r="L6" s="4">
        <v>8.1199999999999994E-2</v>
      </c>
      <c r="N6" s="12" t="s">
        <v>27</v>
      </c>
      <c r="O6" s="4">
        <v>0.80680828293849838</v>
      </c>
      <c r="P6" t="s">
        <v>53</v>
      </c>
    </row>
    <row r="7" spans="1:27" x14ac:dyDescent="0.4">
      <c r="A7" s="64" t="s">
        <v>1</v>
      </c>
      <c r="B7" s="5">
        <v>2.2709999999999999</v>
      </c>
      <c r="C7" t="s">
        <v>266</v>
      </c>
      <c r="D7" s="2" t="s">
        <v>32</v>
      </c>
      <c r="E7" s="1">
        <v>2</v>
      </c>
      <c r="F7" t="s">
        <v>33</v>
      </c>
      <c r="K7" s="2" t="s">
        <v>28</v>
      </c>
      <c r="L7" s="4">
        <v>1.1081000000000001</v>
      </c>
      <c r="N7" s="12" t="s">
        <v>28</v>
      </c>
      <c r="O7" s="4">
        <v>5.5001070146084814</v>
      </c>
      <c r="P7" t="s">
        <v>53</v>
      </c>
      <c r="Q7" s="23" t="s">
        <v>43</v>
      </c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1:27" x14ac:dyDescent="0.4">
      <c r="D8" s="2" t="s">
        <v>35</v>
      </c>
      <c r="E8" s="4">
        <f>2/SQRT(3)</f>
        <v>1.1547005383792517</v>
      </c>
      <c r="F8" t="s">
        <v>250</v>
      </c>
      <c r="Q8" s="26" t="s">
        <v>268</v>
      </c>
      <c r="AA8" s="27"/>
    </row>
    <row r="9" spans="1:27" x14ac:dyDescent="0.4">
      <c r="A9" s="11" t="s">
        <v>21</v>
      </c>
      <c r="K9" s="3" t="s">
        <v>13</v>
      </c>
      <c r="L9" s="1">
        <f>E6</f>
        <v>8</v>
      </c>
      <c r="M9" t="s">
        <v>14</v>
      </c>
      <c r="N9" s="3" t="s">
        <v>73</v>
      </c>
      <c r="O9" s="1">
        <f>O4/O5</f>
        <v>1.8</v>
      </c>
      <c r="Q9" s="28" t="s">
        <v>251</v>
      </c>
      <c r="R9" s="29">
        <f>L10</f>
        <v>2.4702630576628946</v>
      </c>
      <c r="S9" s="29">
        <f>O4</f>
        <v>7.9541624801775921</v>
      </c>
      <c r="T9" s="29">
        <f>O5</f>
        <v>4.4189791556542177</v>
      </c>
      <c r="U9" s="29">
        <f>O6</f>
        <v>0.80680828293849838</v>
      </c>
      <c r="V9" s="29">
        <f>O7</f>
        <v>5.5001070146084814</v>
      </c>
      <c r="W9" s="30">
        <f>2*$L$10</f>
        <v>4.9405261153257891</v>
      </c>
      <c r="X9" s="30">
        <v>12</v>
      </c>
      <c r="Y9" s="31" t="s">
        <v>117</v>
      </c>
      <c r="Z9" s="31" t="str">
        <f>B3</f>
        <v>Cr</v>
      </c>
      <c r="AA9" s="32" t="str">
        <f>B3</f>
        <v>Cr</v>
      </c>
    </row>
    <row r="10" spans="1:27" x14ac:dyDescent="0.4">
      <c r="A10" s="1" t="s">
        <v>36</v>
      </c>
      <c r="B10" s="1" t="s">
        <v>7</v>
      </c>
      <c r="D10" s="1" t="s">
        <v>5</v>
      </c>
      <c r="E10" s="1" t="s">
        <v>7</v>
      </c>
      <c r="K10" s="3" t="s">
        <v>25</v>
      </c>
      <c r="L10" s="4">
        <f>$E$11</f>
        <v>2.4702630576628946</v>
      </c>
      <c r="M10" t="s">
        <v>34</v>
      </c>
      <c r="N10" s="3" t="s">
        <v>264</v>
      </c>
      <c r="O10" s="1">
        <f>((SQRT(O9))^3/(O9-1)+(SQRT(1/O9)^3/(1/O9-1))-2)/6</f>
        <v>1.44994631666339E-2</v>
      </c>
    </row>
    <row r="11" spans="1:27" x14ac:dyDescent="0.4">
      <c r="A11" s="3" t="s">
        <v>37</v>
      </c>
      <c r="B11" s="4">
        <f>($B$5*$E$7)^(1/3)</f>
        <v>2.8524140826217206</v>
      </c>
      <c r="D11" s="3" t="s">
        <v>8</v>
      </c>
      <c r="E11" s="4">
        <f>$B$11/$E$8</f>
        <v>2.4702630576628946</v>
      </c>
      <c r="F11" t="s">
        <v>39</v>
      </c>
      <c r="Q11" s="34" t="s">
        <v>47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38</v>
      </c>
      <c r="B12" s="4">
        <f>(4*$B$5*$E$7/3)^(1/3)</f>
        <v>3.1394879281798103</v>
      </c>
      <c r="D12" s="3" t="s">
        <v>2</v>
      </c>
      <c r="E12" s="4">
        <f>(9*$B$6*$B$5/(-$B$4))^(1/2)</f>
        <v>4.1012653620673527</v>
      </c>
      <c r="Q12" s="26" t="s">
        <v>45</v>
      </c>
      <c r="AA12" s="27"/>
    </row>
    <row r="13" spans="1:27" x14ac:dyDescent="0.4">
      <c r="D13" s="3" t="s">
        <v>10</v>
      </c>
      <c r="E13" s="4">
        <f>$E$12*($E$4/$E$11-1)</f>
        <v>0</v>
      </c>
      <c r="Q13" s="26" t="s">
        <v>46</v>
      </c>
      <c r="AA13" s="27"/>
    </row>
    <row r="14" spans="1:27" x14ac:dyDescent="0.4">
      <c r="A14" s="3" t="s">
        <v>105</v>
      </c>
      <c r="B14" s="1">
        <f>(B7-1)/(2*E12)-1/3</f>
        <v>-0.17838115543288671</v>
      </c>
      <c r="D14" s="3" t="s">
        <v>15</v>
      </c>
      <c r="E14" s="4">
        <f>-(1+$E$13+$E$5*$E$13^3)*EXP(-$E$13)</f>
        <v>-1</v>
      </c>
      <c r="Q14" s="28" t="s">
        <v>49</v>
      </c>
      <c r="R14" s="31"/>
      <c r="S14" s="31"/>
      <c r="T14" s="31"/>
      <c r="U14" s="31"/>
      <c r="V14" s="31"/>
      <c r="W14" s="31"/>
      <c r="X14" s="31"/>
      <c r="Y14" s="31"/>
      <c r="Z14" s="31"/>
      <c r="AA14" s="32"/>
    </row>
    <row r="15" spans="1:27" x14ac:dyDescent="0.4">
      <c r="D15" s="3" t="s">
        <v>12</v>
      </c>
      <c r="E15" s="4">
        <f>-(-$B$4)*(1+$E$13+$E$5*$E$13^3)*EXP(-$E$13)</f>
        <v>-9.6300000000000008</v>
      </c>
    </row>
    <row r="16" spans="1:27" x14ac:dyDescent="0.4">
      <c r="D16" s="3" t="s">
        <v>9</v>
      </c>
      <c r="E16" s="4">
        <f>$E$15*$E$6</f>
        <v>-77.040000000000006</v>
      </c>
      <c r="Q16" s="1" t="s">
        <v>58</v>
      </c>
      <c r="R16" s="1"/>
      <c r="S16" s="1"/>
      <c r="T16" s="1" t="s">
        <v>69</v>
      </c>
    </row>
    <row r="17" spans="1:25" x14ac:dyDescent="0.4">
      <c r="A17" t="s">
        <v>19</v>
      </c>
      <c r="Q17" s="1" t="s">
        <v>54</v>
      </c>
      <c r="R17" s="19">
        <f>B4/L9+O7/SQRT(L9)</f>
        <v>0.74083148364067708</v>
      </c>
      <c r="S17" s="1" t="s">
        <v>55</v>
      </c>
      <c r="T17" s="1" t="s">
        <v>70</v>
      </c>
    </row>
    <row r="18" spans="1:25" x14ac:dyDescent="0.4">
      <c r="D18" s="9" t="s">
        <v>10</v>
      </c>
      <c r="E18" s="9" t="s">
        <v>15</v>
      </c>
      <c r="G18" s="8" t="s">
        <v>16</v>
      </c>
      <c r="H18" t="s">
        <v>17</v>
      </c>
      <c r="I18" t="s">
        <v>18</v>
      </c>
      <c r="K18" t="s">
        <v>26</v>
      </c>
      <c r="M18" t="s">
        <v>40</v>
      </c>
      <c r="N18" t="s">
        <v>41</v>
      </c>
      <c r="O18" t="s">
        <v>48</v>
      </c>
      <c r="P18" t="s">
        <v>44</v>
      </c>
      <c r="Q18" s="2" t="s">
        <v>59</v>
      </c>
      <c r="R18" s="1">
        <v>2.95</v>
      </c>
      <c r="S18" s="1" t="s">
        <v>57</v>
      </c>
      <c r="T18" s="1" t="s">
        <v>71</v>
      </c>
    </row>
    <row r="19" spans="1:25" x14ac:dyDescent="0.4">
      <c r="D19" s="6">
        <v>-1</v>
      </c>
      <c r="E19" s="7">
        <f t="shared" ref="E19:E82" si="0">-(1+D19+$E$5*D19^3)*EXP(-D19)</f>
        <v>3.9413627248272173E-2</v>
      </c>
      <c r="G19">
        <f>$E$11*(D19/$E$12+1)</f>
        <v>1.8679457629785796</v>
      </c>
      <c r="H19" s="10">
        <f>-(-$B$4)*(1+D19+$E$5*D19^3)*EXP(-D19)</f>
        <v>0.37955323040086109</v>
      </c>
      <c r="I19">
        <f>H19*$E$6</f>
        <v>3.0364258432068887</v>
      </c>
      <c r="K19">
        <f t="shared" ref="K19:K82" si="1">$L$9*$L$6*EXP(-$L$4*(G19/$L$10-1))+6*$L$6*EXP(-$L$4*(2/SQRT(3)*G19/$L$10-1))+12*$L$6*EXP(-$L$4*(SQRT(2)*2/SQRT(3)*G19/$L$10-1))+24*$L$6*EXP(-$L$4*(SQRT(11)/2*2/SQRT(3)*G19/$L$10-1))+8*$L$6*EXP(-$L$4*(2*G19/$L$10-1))-SQRT($L$9*$L$7^2*EXP(-2*$L$5*(G19/$L$10-1))+6*$L$7^2*EXP(-2*$L$5*(2/SQRT(3)*G19/$L$10-1))+12*$L$7^2*EXP(-2*$L$5*(SQRT(2)*2/SQRT(3)*G19/$L$10-1))+24*$L$7^2*EXP(-2*$L$5*(SQRT(11)/2*2/SQRT(3)*G19/$L$10-1))+8*$L$7^2*EXP(-2*$L$5*(2*G19/$L$10-1)))</f>
        <v>5.2635074391273626</v>
      </c>
      <c r="M19">
        <f>$L$9*$O$6*EXP(-$O$4*(G19/$L$10-1))+6*$O$6*EXP(-$O$4*(2/SQRT(3)*G19/$L$10-1))+12*$O$6*EXP(-$O$4*(SQRT(2)*2/SQRT(3)*G19/$L$10-1))+24*$O$6*EXP(-$O$4*(SQRT(11)/2*2/SQRT(3)*G19/$L$10-1))+8*$O$6*EXP(-$O$4*(2*G19/$L$10-1))-SQRT($L$9*$O$7^2*EXP(-2*$O$5*(G19/$L$10-1))+6*$O$7^2*EXP(-2*$O$5*(2/SQRT(3)*G19/$L$10-1))+12*$O$7^2*EXP(-2*$O$5*(SQRT(2)*2/SQRT(3)*G19/$L$10-1))+24*$O$7^2*EXP(-2*$O$5*(SQRT(11)/2*2/SQRT(3)*G19/$L$10-1))+8*$O$7^2*EXP(-2*$O$5*(2*G19/$L$10-1)))</f>
        <v>8.2941433091660528</v>
      </c>
      <c r="N19" s="13">
        <f>(M19-H19)^2*O19</f>
        <v>62.640736114888412</v>
      </c>
      <c r="O19" s="13">
        <v>1</v>
      </c>
      <c r="P19" s="14">
        <f>SUMSQ(N26:N295)</f>
        <v>141419006.13397452</v>
      </c>
      <c r="Q19" s="1" t="s">
        <v>68</v>
      </c>
      <c r="R19" s="19">
        <f>O4/(O4-O5)*-B4/SQRT(L9)</f>
        <v>7.6606180906797592</v>
      </c>
      <c r="S19" s="1" t="s">
        <v>67</v>
      </c>
      <c r="T19" s="1" t="s">
        <v>70</v>
      </c>
    </row>
    <row r="20" spans="1:25" x14ac:dyDescent="0.4">
      <c r="D20" s="6">
        <v>-0.98</v>
      </c>
      <c r="E20" s="7">
        <f t="shared" si="0"/>
        <v>-1.692788005127718E-2</v>
      </c>
      <c r="G20">
        <f t="shared" ref="G20:G83" si="2">$E$11*(D20/$E$12+1)</f>
        <v>1.879992108872266</v>
      </c>
      <c r="H20" s="10">
        <f>-(-$B$4)*(1+D20+$E$5*D20^3)*EXP(-D20)</f>
        <v>-0.16301548489379927</v>
      </c>
      <c r="I20">
        <f t="shared" ref="I20:I83" si="3">H20*$E$6</f>
        <v>-1.3041238791503942</v>
      </c>
      <c r="K20">
        <f t="shared" si="1"/>
        <v>4.6469974366763989</v>
      </c>
      <c r="M20">
        <f t="shared" ref="M20:M83" si="4">$L$9*$O$6*EXP(-$O$4*(G20/$L$10-1))+6*$O$6*EXP(-$O$4*(2/SQRT(3)*G20/$L$10-1))+12*$O$6*EXP(-$O$4*(SQRT(2)*2/SQRT(3)*G20/$L$10-1))+24*$O$6*EXP(-$O$4*(SQRT(11)/2*2/SQRT(3)*G20/$L$10-1))+8*$O$6*EXP(-$O$4*(2*G20/$L$10-1))-SQRT($L$9*$O$7^2*EXP(-2*$O$5*(G20/$L$10-1))+6*$O$7^2*EXP(-2*$O$5*(2/SQRT(3)*G20/$L$10-1))+12*$O$7^2*EXP(-2*$O$5*(SQRT(2)*2/SQRT(3)*G20/$L$10-1))+24*$O$7^2*EXP(-2*$O$5*(SQRT(11)/2*2/SQRT(3)*G20/$L$10-1))+8*$O$7^2*EXP(-2*$O$5*(2*G20/$L$10-1)))</f>
        <v>7.0270255890769349</v>
      </c>
      <c r="N20" s="13">
        <f t="shared" ref="N20:N83" si="5">(M20-H20)^2*O20</f>
        <v>51.696690645386234</v>
      </c>
      <c r="O20" s="13">
        <v>1</v>
      </c>
      <c r="Q20" s="1"/>
    </row>
    <row r="21" spans="1:25" x14ac:dyDescent="0.4">
      <c r="D21" s="6">
        <v>-0.96</v>
      </c>
      <c r="E21" s="7">
        <f t="shared" si="0"/>
        <v>-7.0964501956223835E-2</v>
      </c>
      <c r="G21">
        <f t="shared" si="2"/>
        <v>1.8920384547659523</v>
      </c>
      <c r="H21" s="10">
        <f t="shared" ref="H21:H84" si="6">-(-$B$4)*(1+D21+$E$5*D21^3)*EXP(-D21)</f>
        <v>-0.68338815383843565</v>
      </c>
      <c r="I21">
        <f t="shared" si="3"/>
        <v>-5.4671052307074852</v>
      </c>
      <c r="K21">
        <f t="shared" si="1"/>
        <v>4.0701929391628608</v>
      </c>
      <c r="M21">
        <f t="shared" si="4"/>
        <v>5.8328228817609471</v>
      </c>
      <c r="N21" s="13">
        <f t="shared" si="5"/>
        <v>42.461006260467187</v>
      </c>
      <c r="O21" s="13">
        <v>1</v>
      </c>
      <c r="Q21" s="16" t="s">
        <v>60</v>
      </c>
      <c r="R21" s="19">
        <f>(O7/O6)/(O4/O5)</f>
        <v>3.7872876031798834</v>
      </c>
      <c r="S21" s="1" t="s">
        <v>61</v>
      </c>
      <c r="T21" s="1">
        <f>SQRT(L9)</f>
        <v>2.8284271247461903</v>
      </c>
      <c r="U21" s="1" t="s">
        <v>62</v>
      </c>
      <c r="V21" s="1">
        <f>R21-T21</f>
        <v>0.95886047843369315</v>
      </c>
    </row>
    <row r="22" spans="1:25" x14ac:dyDescent="0.4">
      <c r="D22" s="6">
        <v>-0.94</v>
      </c>
      <c r="E22" s="7">
        <f t="shared" si="0"/>
        <v>-0.12276897226535158</v>
      </c>
      <c r="G22">
        <f t="shared" si="2"/>
        <v>1.9040848006596387</v>
      </c>
      <c r="H22" s="10">
        <f t="shared" si="6"/>
        <v>-1.1822652029153358</v>
      </c>
      <c r="I22">
        <f t="shared" si="3"/>
        <v>-9.4581216233226861</v>
      </c>
      <c r="K22">
        <f t="shared" si="1"/>
        <v>3.5307540714775962</v>
      </c>
      <c r="M22">
        <f t="shared" si="4"/>
        <v>4.7079920495186016</v>
      </c>
      <c r="N22" s="13">
        <f t="shared" si="5"/>
        <v>34.695130499850592</v>
      </c>
      <c r="O22" s="13">
        <v>1</v>
      </c>
    </row>
    <row r="23" spans="1:25" x14ac:dyDescent="0.4">
      <c r="D23" s="6">
        <v>-0.92</v>
      </c>
      <c r="E23" s="7">
        <f t="shared" si="0"/>
        <v>-0.17241194257297457</v>
      </c>
      <c r="G23">
        <f t="shared" si="2"/>
        <v>1.9161311465533251</v>
      </c>
      <c r="H23" s="10">
        <f t="shared" si="6"/>
        <v>-1.6603270069777452</v>
      </c>
      <c r="I23">
        <f t="shared" si="3"/>
        <v>-13.282616055821961</v>
      </c>
      <c r="K23">
        <f t="shared" si="1"/>
        <v>3.0264769122760384</v>
      </c>
      <c r="M23">
        <f t="shared" si="4"/>
        <v>3.6491553299006156</v>
      </c>
      <c r="N23" s="13">
        <f t="shared" si="5"/>
        <v>28.190602685623301</v>
      </c>
      <c r="O23" s="13">
        <v>1</v>
      </c>
      <c r="Q23" s="1" t="s">
        <v>66</v>
      </c>
      <c r="R23" s="1"/>
      <c r="V23" s="1" t="s">
        <v>113</v>
      </c>
      <c r="W23" s="1" t="s">
        <v>6</v>
      </c>
    </row>
    <row r="24" spans="1:25" x14ac:dyDescent="0.4">
      <c r="D24" s="6">
        <v>-0.9</v>
      </c>
      <c r="E24" s="7">
        <f t="shared" si="0"/>
        <v>-0.21996203899863609</v>
      </c>
      <c r="G24">
        <f t="shared" si="2"/>
        <v>1.9281774924470112</v>
      </c>
      <c r="H24" s="10">
        <f t="shared" si="6"/>
        <v>-2.1182344355568659</v>
      </c>
      <c r="I24">
        <f t="shared" si="3"/>
        <v>-16.945875484454927</v>
      </c>
      <c r="K24">
        <f t="shared" si="1"/>
        <v>2.5552855470713896</v>
      </c>
      <c r="M24">
        <f t="shared" si="4"/>
        <v>2.6530925200992641</v>
      </c>
      <c r="N24" s="13">
        <f t="shared" si="5"/>
        <v>22.765560917770799</v>
      </c>
      <c r="O24" s="13">
        <v>1</v>
      </c>
      <c r="Q24" s="17" t="s">
        <v>64</v>
      </c>
      <c r="R24" s="19">
        <f>O5/(O4-O5)*-B4/L9</f>
        <v>1.5046875000000002</v>
      </c>
      <c r="V24" s="15" t="str">
        <f>D3</f>
        <v>BCC</v>
      </c>
      <c r="W24" s="1" t="str">
        <f>E3</f>
        <v>Cr</v>
      </c>
      <c r="X24" t="s">
        <v>106</v>
      </c>
    </row>
    <row r="25" spans="1:25" x14ac:dyDescent="0.4">
      <c r="D25" s="6">
        <v>-0.88</v>
      </c>
      <c r="E25" s="7">
        <f t="shared" si="0"/>
        <v>-0.26548591741755101</v>
      </c>
      <c r="G25">
        <f t="shared" si="2"/>
        <v>1.9402238383406976</v>
      </c>
      <c r="H25" s="10">
        <f t="shared" si="6"/>
        <v>-2.5566293847310164</v>
      </c>
      <c r="I25">
        <f t="shared" si="3"/>
        <v>-20.453035077848131</v>
      </c>
      <c r="K25">
        <f t="shared" si="1"/>
        <v>2.1152245930776621</v>
      </c>
      <c r="M25">
        <f t="shared" si="4"/>
        <v>1.7167335468250613</v>
      </c>
      <c r="N25" s="13">
        <f t="shared" si="5"/>
        <v>18.26163074479755</v>
      </c>
      <c r="O25" s="13">
        <v>1</v>
      </c>
      <c r="Q25" s="17" t="s">
        <v>65</v>
      </c>
      <c r="R25" s="19">
        <f>O4/(O4-O5)*-B4/SQRT(L9)</f>
        <v>7.6606180906797592</v>
      </c>
      <c r="V25" s="2" t="s">
        <v>109</v>
      </c>
      <c r="W25" s="1">
        <f>(-B4/(12*PI()*B6*W26))^(1/2)</f>
        <v>0.3417685760431724</v>
      </c>
      <c r="X25" t="s">
        <v>107</v>
      </c>
    </row>
    <row r="26" spans="1:25" x14ac:dyDescent="0.4">
      <c r="D26" s="6">
        <v>-0.86</v>
      </c>
      <c r="E26" s="7">
        <f t="shared" si="0"/>
        <v>-0.3090483172305683</v>
      </c>
      <c r="G26">
        <f t="shared" si="2"/>
        <v>1.9522701842343839</v>
      </c>
      <c r="H26" s="10">
        <f t="shared" si="6"/>
        <v>-2.9761352949303732</v>
      </c>
      <c r="I26">
        <f t="shared" si="3"/>
        <v>-23.809082359442986</v>
      </c>
      <c r="K26">
        <f t="shared" si="1"/>
        <v>1.704452167122688</v>
      </c>
      <c r="M26">
        <f t="shared" si="4"/>
        <v>0.83715140147369027</v>
      </c>
      <c r="N26" s="13">
        <f t="shared" si="5"/>
        <v>14.541155428972216</v>
      </c>
      <c r="O26" s="13">
        <v>1</v>
      </c>
      <c r="V26" s="2" t="s">
        <v>110</v>
      </c>
      <c r="W26" s="1">
        <v>1.41</v>
      </c>
      <c r="X26" t="s">
        <v>108</v>
      </c>
    </row>
    <row r="27" spans="1:25" x14ac:dyDescent="0.4">
      <c r="D27" s="6">
        <v>-0.84</v>
      </c>
      <c r="E27" s="7">
        <f t="shared" si="0"/>
        <v>-0.35071211371143712</v>
      </c>
      <c r="G27">
        <f t="shared" si="2"/>
        <v>1.9643165301280703</v>
      </c>
      <c r="H27" s="10">
        <f t="shared" si="6"/>
        <v>-3.3773576550411399</v>
      </c>
      <c r="I27">
        <f t="shared" si="3"/>
        <v>-27.01886124032912</v>
      </c>
      <c r="K27">
        <f t="shared" si="1"/>
        <v>1.3212332697541909</v>
      </c>
      <c r="M27">
        <f t="shared" si="4"/>
        <v>1.1555421518366416E-2</v>
      </c>
      <c r="N27" s="13">
        <f t="shared" si="5"/>
        <v>11.484731840476018</v>
      </c>
      <c r="O27" s="13">
        <v>1</v>
      </c>
      <c r="Q27" s="2" t="s">
        <v>73</v>
      </c>
      <c r="R27" s="1">
        <v>2.9511489195477254</v>
      </c>
      <c r="V27" s="2" t="s">
        <v>115</v>
      </c>
      <c r="W27" s="1">
        <v>1</v>
      </c>
      <c r="X27" s="3" t="s">
        <v>116</v>
      </c>
      <c r="Y27" s="1">
        <f>W27*B7</f>
        <v>2.2709999999999999</v>
      </c>
    </row>
    <row r="28" spans="1:25" x14ac:dyDescent="0.4">
      <c r="D28" s="6">
        <v>-0.82</v>
      </c>
      <c r="E28" s="7">
        <f t="shared" si="0"/>
        <v>-0.3905383689682016</v>
      </c>
      <c r="G28">
        <f t="shared" si="2"/>
        <v>1.9763628760217564</v>
      </c>
      <c r="H28" s="10">
        <f t="shared" si="6"/>
        <v>-3.7608844931637821</v>
      </c>
      <c r="I28">
        <f t="shared" si="3"/>
        <v>-30.087075945310257</v>
      </c>
      <c r="K28">
        <f t="shared" si="1"/>
        <v>0.96393356034695987</v>
      </c>
      <c r="M28">
        <f t="shared" si="4"/>
        <v>-0.76271509987363828</v>
      </c>
      <c r="N28" s="13">
        <f t="shared" si="5"/>
        <v>8.9890197108617897</v>
      </c>
      <c r="O28" s="13">
        <v>1</v>
      </c>
      <c r="Q28" s="2" t="s">
        <v>3</v>
      </c>
      <c r="R28" s="1">
        <v>0.05</v>
      </c>
      <c r="V28" s="22" t="s">
        <v>111</v>
      </c>
      <c r="W28" s="1">
        <f>3*W25*(B7*W27-1)/W26</f>
        <v>0.92422948968270657</v>
      </c>
      <c r="X28" t="s">
        <v>114</v>
      </c>
    </row>
    <row r="29" spans="1:25" x14ac:dyDescent="0.4">
      <c r="D29" s="6">
        <v>-0.8</v>
      </c>
      <c r="E29" s="7">
        <f t="shared" si="0"/>
        <v>-0.42858638155461493</v>
      </c>
      <c r="G29">
        <f t="shared" si="2"/>
        <v>1.9884092219154428</v>
      </c>
      <c r="H29" s="10">
        <f t="shared" si="6"/>
        <v>-4.1272868543709418</v>
      </c>
      <c r="I29">
        <f t="shared" si="3"/>
        <v>-33.018294834967534</v>
      </c>
      <c r="K29">
        <f t="shared" si="1"/>
        <v>0.63101349959347175</v>
      </c>
      <c r="M29">
        <f t="shared" si="4"/>
        <v>-1.4881969930017007</v>
      </c>
      <c r="N29" s="13">
        <f t="shared" si="5"/>
        <v>6.9647952963819204</v>
      </c>
      <c r="O29" s="13">
        <v>1</v>
      </c>
      <c r="Q29" s="17" t="s">
        <v>72</v>
      </c>
      <c r="R29" s="1">
        <f>ABS( -(SQRT(R27))^3/(R27-1)-(SQRT(1/R27)^3/(1/R27-1)) + (2+6*R28))</f>
        <v>2.6290081223123707E-12</v>
      </c>
      <c r="S29" t="s">
        <v>75</v>
      </c>
      <c r="V29" s="22" t="s">
        <v>73</v>
      </c>
      <c r="W29" s="1" t="e">
        <f>((W28+SQRT(W28^2-4))/2)^2</f>
        <v>#NUM!</v>
      </c>
      <c r="X29" t="s">
        <v>118</v>
      </c>
    </row>
    <row r="30" spans="1:25" x14ac:dyDescent="0.4">
      <c r="A30" t="s">
        <v>56</v>
      </c>
      <c r="D30" s="6">
        <v>-0.78</v>
      </c>
      <c r="E30" s="7">
        <f t="shared" si="0"/>
        <v>-0.46491373476654713</v>
      </c>
      <c r="G30">
        <f t="shared" si="2"/>
        <v>2.0004555678091291</v>
      </c>
      <c r="H30" s="10">
        <f t="shared" si="6"/>
        <v>-4.4771192658018499</v>
      </c>
      <c r="I30">
        <f t="shared" si="3"/>
        <v>-35.816954126414799</v>
      </c>
      <c r="K30">
        <f t="shared" si="1"/>
        <v>0.32102283723195324</v>
      </c>
      <c r="M30">
        <f t="shared" si="4"/>
        <v>-2.1673089956298668</v>
      </c>
      <c r="N30" s="13">
        <f t="shared" si="5"/>
        <v>5.3352234841919701</v>
      </c>
      <c r="O30" s="13">
        <v>1</v>
      </c>
      <c r="V30" s="22" t="s">
        <v>23</v>
      </c>
      <c r="W30" s="1">
        <f>1/(O5*W25^2)</f>
        <v>1.9373754363391626</v>
      </c>
    </row>
    <row r="31" spans="1:25" x14ac:dyDescent="0.4">
      <c r="D31" s="6">
        <v>-0.76</v>
      </c>
      <c r="E31" s="7">
        <f t="shared" si="0"/>
        <v>-0.49957634365747033</v>
      </c>
      <c r="G31">
        <f t="shared" si="2"/>
        <v>2.0125019137028155</v>
      </c>
      <c r="H31" s="10">
        <f t="shared" si="6"/>
        <v>-4.8109201894214397</v>
      </c>
      <c r="I31">
        <f t="shared" si="3"/>
        <v>-38.487361515371518</v>
      </c>
      <c r="K31">
        <f t="shared" si="1"/>
        <v>3.2595424241844029E-2</v>
      </c>
      <c r="M31">
        <f t="shared" si="4"/>
        <v>-2.8023572569976167</v>
      </c>
      <c r="N31" s="13">
        <f t="shared" si="5"/>
        <v>4.0343250535069872</v>
      </c>
      <c r="O31" s="13">
        <v>1</v>
      </c>
      <c r="Q31" t="s">
        <v>74</v>
      </c>
    </row>
    <row r="32" spans="1:25" x14ac:dyDescent="0.4">
      <c r="D32" s="6">
        <v>-0.74</v>
      </c>
      <c r="E32" s="7">
        <f t="shared" si="0"/>
        <v>-0.53262850080624069</v>
      </c>
      <c r="G32">
        <f t="shared" si="2"/>
        <v>2.0245482595965019</v>
      </c>
      <c r="H32" s="10">
        <f t="shared" si="6"/>
        <v>-5.129212462764098</v>
      </c>
      <c r="I32">
        <f t="shared" si="3"/>
        <v>-41.033699702112784</v>
      </c>
      <c r="K32">
        <f t="shared" si="1"/>
        <v>-0.23555566997640209</v>
      </c>
      <c r="M32">
        <f t="shared" si="4"/>
        <v>-3.3955405761845512</v>
      </c>
      <c r="N32" s="13">
        <f t="shared" si="5"/>
        <v>3.005618210316285</v>
      </c>
      <c r="O32" s="13">
        <v>1</v>
      </c>
      <c r="Q32" s="21" t="s">
        <v>3</v>
      </c>
      <c r="R32" s="21" t="s">
        <v>73</v>
      </c>
      <c r="S32" t="s">
        <v>80</v>
      </c>
      <c r="T32" t="s">
        <v>81</v>
      </c>
      <c r="U32" t="s">
        <v>92</v>
      </c>
      <c r="V32" t="s">
        <v>90</v>
      </c>
    </row>
    <row r="33" spans="4:22" x14ac:dyDescent="0.4">
      <c r="D33" s="6">
        <v>-0.72</v>
      </c>
      <c r="E33" s="7">
        <f>-(1+D33+$E$5*D33^3)*EXP(-D33)</f>
        <v>-0.56412292086954641</v>
      </c>
      <c r="G33">
        <f t="shared" si="2"/>
        <v>2.0365946054901882</v>
      </c>
      <c r="H33" s="10">
        <f t="shared" si="6"/>
        <v>-5.4325037279737325</v>
      </c>
      <c r="I33">
        <f t="shared" si="3"/>
        <v>-43.46002982378986</v>
      </c>
      <c r="K33">
        <f t="shared" si="1"/>
        <v>-0.48464275371627785</v>
      </c>
      <c r="M33">
        <f t="shared" si="4"/>
        <v>-3.9489553883861106</v>
      </c>
      <c r="N33" s="13">
        <f t="shared" si="5"/>
        <v>2.20091567589319</v>
      </c>
      <c r="O33" s="13">
        <v>1</v>
      </c>
      <c r="Q33" s="20">
        <v>0.2</v>
      </c>
      <c r="R33" s="5">
        <v>8.1167990000000003</v>
      </c>
      <c r="T33" t="s">
        <v>85</v>
      </c>
      <c r="U33" t="s">
        <v>95</v>
      </c>
    </row>
    <row r="34" spans="4:22" x14ac:dyDescent="0.4">
      <c r="D34" s="6">
        <v>-0.7</v>
      </c>
      <c r="E34" s="7">
        <f t="shared" si="0"/>
        <v>-0.59411078395056671</v>
      </c>
      <c r="G34">
        <f t="shared" si="2"/>
        <v>2.0486409513838741</v>
      </c>
      <c r="H34" s="10">
        <f t="shared" si="6"/>
        <v>-5.7212868494439579</v>
      </c>
      <c r="I34">
        <f t="shared" si="3"/>
        <v>-45.770294795551663</v>
      </c>
      <c r="K34">
        <f t="shared" si="1"/>
        <v>-0.71580783952754867</v>
      </c>
      <c r="M34">
        <f t="shared" si="4"/>
        <v>-4.4646005119183414</v>
      </c>
      <c r="N34" s="13">
        <f t="shared" si="5"/>
        <v>1.5792605509235478</v>
      </c>
      <c r="O34" s="13">
        <v>1</v>
      </c>
      <c r="Q34" s="1">
        <v>0.15</v>
      </c>
      <c r="R34" s="5">
        <v>6.25</v>
      </c>
      <c r="T34" t="s">
        <v>85</v>
      </c>
      <c r="U34" t="s">
        <v>96</v>
      </c>
    </row>
    <row r="35" spans="4:22" x14ac:dyDescent="0.4">
      <c r="D35" s="6">
        <v>-0.68</v>
      </c>
      <c r="E35" s="7">
        <f t="shared" si="0"/>
        <v>-0.6226417778145853</v>
      </c>
      <c r="G35">
        <f t="shared" si="2"/>
        <v>2.0606872972775605</v>
      </c>
      <c r="H35" s="10">
        <f t="shared" si="6"/>
        <v>-5.9960403203544574</v>
      </c>
      <c r="I35">
        <f t="shared" si="3"/>
        <v>-47.96832256283566</v>
      </c>
      <c r="K35">
        <f t="shared" si="1"/>
        <v>-0.93012671732426178</v>
      </c>
      <c r="M35">
        <f t="shared" si="4"/>
        <v>-4.9443816680741968</v>
      </c>
      <c r="N35" s="13">
        <f t="shared" si="5"/>
        <v>1.1059859209159342</v>
      </c>
      <c r="O35" s="13">
        <v>1</v>
      </c>
      <c r="Q35" s="20">
        <v>0.1</v>
      </c>
      <c r="R35" s="5">
        <v>4.5397220000000003</v>
      </c>
      <c r="U35" t="s">
        <v>104</v>
      </c>
    </row>
    <row r="36" spans="4:22" x14ac:dyDescent="0.4">
      <c r="D36" s="6">
        <v>-0.66</v>
      </c>
      <c r="E36" s="7">
        <f t="shared" si="0"/>
        <v>-0.64976413898151397</v>
      </c>
      <c r="G36">
        <f t="shared" si="2"/>
        <v>2.0727336431712469</v>
      </c>
      <c r="H36" s="10">
        <f t="shared" si="6"/>
        <v>-6.2572286583919796</v>
      </c>
      <c r="I36">
        <f t="shared" si="3"/>
        <v>-50.057829267135837</v>
      </c>
      <c r="K36">
        <f t="shared" si="1"/>
        <v>-1.1286127891491464</v>
      </c>
      <c r="M36">
        <f t="shared" si="4"/>
        <v>-5.3901157852976311</v>
      </c>
      <c r="N36" s="13">
        <f t="shared" si="5"/>
        <v>0.75188473468593564</v>
      </c>
      <c r="O36" s="13">
        <v>1</v>
      </c>
      <c r="Q36" s="1">
        <v>9.5000000000000001E-2</v>
      </c>
      <c r="R36" s="5">
        <v>4.3764019999999997</v>
      </c>
      <c r="U36" t="s">
        <v>101</v>
      </c>
    </row>
    <row r="37" spans="4:22" x14ac:dyDescent="0.4">
      <c r="D37" s="6">
        <v>-0.64</v>
      </c>
      <c r="E37" s="7">
        <f t="shared" si="0"/>
        <v>-0.67552469272451665</v>
      </c>
      <c r="G37">
        <f t="shared" si="2"/>
        <v>2.0847799890649328</v>
      </c>
      <c r="H37" s="10">
        <f t="shared" si="6"/>
        <v>-6.5053027909370966</v>
      </c>
      <c r="I37">
        <f t="shared" si="3"/>
        <v>-52.042422327496773</v>
      </c>
      <c r="K37">
        <f t="shared" si="1"/>
        <v>-1.312220679781503</v>
      </c>
      <c r="M37">
        <f t="shared" si="4"/>
        <v>-5.8035350985251135</v>
      </c>
      <c r="N37" s="13">
        <f t="shared" si="5"/>
        <v>0.49247789411323972</v>
      </c>
      <c r="O37" s="13">
        <v>1</v>
      </c>
      <c r="Q37" s="1">
        <v>0.09</v>
      </c>
      <c r="R37" s="5">
        <v>4.21</v>
      </c>
      <c r="U37" t="s">
        <v>97</v>
      </c>
    </row>
    <row r="38" spans="4:22" x14ac:dyDescent="0.4">
      <c r="D38" s="6">
        <v>-0.62</v>
      </c>
      <c r="E38" s="7">
        <f t="shared" si="0"/>
        <v>-0.69996889200318813</v>
      </c>
      <c r="G38">
        <f t="shared" si="2"/>
        <v>2.0968263349586191</v>
      </c>
      <c r="H38" s="10">
        <f t="shared" si="6"/>
        <v>-6.7407004299907021</v>
      </c>
      <c r="I38">
        <f t="shared" si="3"/>
        <v>-53.925603439925617</v>
      </c>
      <c r="K38">
        <f t="shared" si="1"/>
        <v>-1.4818496365092502</v>
      </c>
      <c r="M38">
        <f t="shared" si="4"/>
        <v>-6.1862910539610212</v>
      </c>
      <c r="N38" s="13">
        <f t="shared" si="5"/>
        <v>0.30736975622962009</v>
      </c>
      <c r="O38" s="13">
        <v>1</v>
      </c>
      <c r="Q38" s="1">
        <v>8.5000000000000006E-2</v>
      </c>
      <c r="R38" s="5">
        <v>4.0533929999999998</v>
      </c>
      <c r="U38" t="s">
        <v>100</v>
      </c>
    </row>
    <row r="39" spans="4:22" x14ac:dyDescent="0.4">
      <c r="D39" s="6">
        <v>-0.6</v>
      </c>
      <c r="E39" s="7">
        <f t="shared" si="0"/>
        <v>-0.72314085535900097</v>
      </c>
      <c r="G39">
        <f t="shared" si="2"/>
        <v>2.1088726808523055</v>
      </c>
      <c r="H39" s="10">
        <f t="shared" si="6"/>
        <v>-6.96384643710718</v>
      </c>
      <c r="I39">
        <f t="shared" si="3"/>
        <v>-55.71077149685744</v>
      </c>
      <c r="K39">
        <f t="shared" si="1"/>
        <v>-1.6383467305750177</v>
      </c>
      <c r="M39">
        <f t="shared" si="4"/>
        <v>-6.5399580290048753</v>
      </c>
      <c r="N39" s="13">
        <f t="shared" si="5"/>
        <v>0.17968138252350599</v>
      </c>
      <c r="O39" s="13">
        <v>1</v>
      </c>
      <c r="Q39" s="1">
        <v>0.08</v>
      </c>
      <c r="R39" s="5">
        <v>3.89</v>
      </c>
      <c r="U39" t="s">
        <v>78</v>
      </c>
    </row>
    <row r="40" spans="4:22" x14ac:dyDescent="0.4">
      <c r="D40" s="6">
        <v>-0.57999999999999996</v>
      </c>
      <c r="E40" s="7">
        <f t="shared" si="0"/>
        <v>-0.74508340380003912</v>
      </c>
      <c r="G40">
        <f t="shared" si="2"/>
        <v>2.1209190267459919</v>
      </c>
      <c r="H40" s="10">
        <f t="shared" si="6"/>
        <v>-7.1751531785943765</v>
      </c>
      <c r="I40">
        <f t="shared" si="3"/>
        <v>-57.401225428755012</v>
      </c>
      <c r="K40">
        <f t="shared" si="1"/>
        <v>-1.7825098720463171</v>
      </c>
      <c r="M40">
        <f t="shared" si="4"/>
        <v>-6.8660368765315667</v>
      </c>
      <c r="N40" s="13">
        <f t="shared" si="5"/>
        <v>9.5552888200986286E-2</v>
      </c>
      <c r="O40" s="13">
        <v>1</v>
      </c>
      <c r="Q40" s="1">
        <v>7.4999999999999997E-2</v>
      </c>
      <c r="R40" s="5">
        <v>3.7347440000000001</v>
      </c>
      <c r="T40" t="s">
        <v>86</v>
      </c>
      <c r="U40" t="s">
        <v>103</v>
      </c>
    </row>
    <row r="41" spans="4:22" x14ac:dyDescent="0.4">
      <c r="D41" s="6">
        <v>-0.56000000000000005</v>
      </c>
      <c r="E41" s="7">
        <f t="shared" si="0"/>
        <v>-0.76583809670133618</v>
      </c>
      <c r="G41">
        <f t="shared" si="2"/>
        <v>2.1329653726396782</v>
      </c>
      <c r="H41" s="10">
        <f t="shared" si="6"/>
        <v>-7.3750208712338674</v>
      </c>
      <c r="I41">
        <f t="shared" si="3"/>
        <v>-59.000166969870939</v>
      </c>
      <c r="K41">
        <f t="shared" si="1"/>
        <v>-1.9150906491472677</v>
      </c>
      <c r="M41">
        <f t="shared" si="4"/>
        <v>-7.1659583022365112</v>
      </c>
      <c r="N41" s="13">
        <f t="shared" si="5"/>
        <v>4.3707157755774322E-2</v>
      </c>
      <c r="O41" s="13">
        <v>1</v>
      </c>
      <c r="Q41" s="1">
        <v>7.0000000000000007E-2</v>
      </c>
      <c r="R41" s="5">
        <v>3.58</v>
      </c>
      <c r="S41" t="s">
        <v>77</v>
      </c>
      <c r="T41" t="s">
        <v>86</v>
      </c>
    </row>
    <row r="42" spans="4:22" x14ac:dyDescent="0.4">
      <c r="D42" s="6">
        <v>-0.54</v>
      </c>
      <c r="E42" s="7">
        <f t="shared" si="0"/>
        <v>-0.78544526674647275</v>
      </c>
      <c r="G42">
        <f t="shared" si="2"/>
        <v>2.1450117185333646</v>
      </c>
      <c r="H42" s="10">
        <f t="shared" si="6"/>
        <v>-7.5638379187685327</v>
      </c>
      <c r="I42">
        <f t="shared" si="3"/>
        <v>-60.510703350148262</v>
      </c>
      <c r="K42">
        <f t="shared" si="1"/>
        <v>-2.0367970024219142</v>
      </c>
      <c r="M42">
        <f t="shared" si="4"/>
        <v>-7.4410860832985009</v>
      </c>
      <c r="N42" s="13">
        <f t="shared" si="5"/>
        <v>1.5068013111261776E-2</v>
      </c>
      <c r="O42" s="13">
        <v>1</v>
      </c>
      <c r="Q42" s="1">
        <v>6.5000000000000002E-2</v>
      </c>
      <c r="R42" s="5">
        <v>3.4196749999999998</v>
      </c>
      <c r="U42" t="s">
        <v>102</v>
      </c>
    </row>
    <row r="43" spans="4:22" x14ac:dyDescent="0.4">
      <c r="D43" s="6">
        <v>-0.52</v>
      </c>
      <c r="E43" s="7">
        <f t="shared" si="0"/>
        <v>-0.80394405393542101</v>
      </c>
      <c r="G43">
        <f t="shared" si="2"/>
        <v>2.1570580644270509</v>
      </c>
      <c r="H43" s="10">
        <f t="shared" si="6"/>
        <v>-7.741981239398104</v>
      </c>
      <c r="I43">
        <f t="shared" si="3"/>
        <v>-61.935849915184832</v>
      </c>
      <c r="K43">
        <f t="shared" si="1"/>
        <v>-2.1482957434730143</v>
      </c>
      <c r="M43">
        <f t="shared" si="4"/>
        <v>-7.6927201361778046</v>
      </c>
      <c r="N43" s="13">
        <f t="shared" si="5"/>
        <v>2.4266562904809936E-3</v>
      </c>
      <c r="O43" s="13">
        <v>1</v>
      </c>
      <c r="Q43" s="1">
        <v>0.06</v>
      </c>
      <c r="R43" s="5">
        <v>3.26</v>
      </c>
      <c r="T43" t="s">
        <v>87</v>
      </c>
    </row>
    <row r="44" spans="4:22" x14ac:dyDescent="0.4">
      <c r="D44" s="6">
        <v>-0.5</v>
      </c>
      <c r="E44" s="7">
        <f t="shared" si="0"/>
        <v>-0.82137243868299381</v>
      </c>
      <c r="G44">
        <f t="shared" si="2"/>
        <v>2.1691044103207373</v>
      </c>
      <c r="H44" s="10">
        <f t="shared" si="6"/>
        <v>-7.9098165845172321</v>
      </c>
      <c r="I44">
        <f t="shared" si="3"/>
        <v>-63.278532676137857</v>
      </c>
      <c r="K44">
        <f t="shared" si="1"/>
        <v>-2.2502149274332561</v>
      </c>
      <c r="M44">
        <f t="shared" si="4"/>
        <v>-7.9220994409576093</v>
      </c>
      <c r="N44" s="13">
        <f t="shared" si="5"/>
        <v>1.5086856233491536E-4</v>
      </c>
      <c r="O44" s="13">
        <v>1</v>
      </c>
      <c r="Q44" s="1">
        <v>5.5E-2</v>
      </c>
      <c r="R44" s="5">
        <v>3.1070509999999998</v>
      </c>
      <c r="T44" t="s">
        <v>78</v>
      </c>
    </row>
    <row r="45" spans="4:22" x14ac:dyDescent="0.4">
      <c r="D45" s="6">
        <v>-0.48</v>
      </c>
      <c r="E45" s="7">
        <f t="shared" si="0"/>
        <v>-0.83776727403162832</v>
      </c>
      <c r="G45">
        <f t="shared" si="2"/>
        <v>2.1811507562144237</v>
      </c>
      <c r="H45" s="10">
        <f t="shared" si="6"/>
        <v>-8.0676988489245822</v>
      </c>
      <c r="I45">
        <f t="shared" si="3"/>
        <v>-64.541590791396658</v>
      </c>
      <c r="K45">
        <f t="shared" si="1"/>
        <v>-2.34314608777512</v>
      </c>
      <c r="M45">
        <f t="shared" si="4"/>
        <v>-8.1304048292497662</v>
      </c>
      <c r="N45" s="13">
        <f t="shared" si="5"/>
        <v>3.932039968542354E-3</v>
      </c>
      <c r="O45" s="13">
        <v>1</v>
      </c>
      <c r="Q45" s="1">
        <v>0.05</v>
      </c>
      <c r="R45" s="5">
        <v>2.95</v>
      </c>
      <c r="S45" t="s">
        <v>79</v>
      </c>
      <c r="U45" t="s">
        <v>98</v>
      </c>
      <c r="V45" t="s">
        <v>91</v>
      </c>
    </row>
    <row r="46" spans="4:22" x14ac:dyDescent="0.4">
      <c r="D46" s="6">
        <v>-0.46</v>
      </c>
      <c r="E46" s="7">
        <f t="shared" si="0"/>
        <v>-0.85316431700162532</v>
      </c>
      <c r="G46">
        <f t="shared" si="2"/>
        <v>2.19319710210811</v>
      </c>
      <c r="H46" s="10">
        <f t="shared" si="6"/>
        <v>-8.215972372725652</v>
      </c>
      <c r="I46">
        <f t="shared" si="3"/>
        <v>-65.727778981805216</v>
      </c>
      <c r="K46">
        <f t="shared" si="1"/>
        <v>-2.4276463415492184</v>
      </c>
      <c r="M46">
        <f t="shared" si="4"/>
        <v>-8.3187616423207373</v>
      </c>
      <c r="N46" s="13">
        <f t="shared" si="5"/>
        <v>1.0565633943891145E-2</v>
      </c>
      <c r="O46" s="13">
        <v>1</v>
      </c>
      <c r="Q46" s="1">
        <v>4.4999999999999998E-2</v>
      </c>
      <c r="R46" s="5">
        <v>2.7951359999999998</v>
      </c>
      <c r="T46" t="s">
        <v>88</v>
      </c>
    </row>
    <row r="47" spans="4:22" x14ac:dyDescent="0.4">
      <c r="D47" s="6">
        <v>-0.44</v>
      </c>
      <c r="E47" s="7">
        <f t="shared" si="0"/>
        <v>-0.86759825910137489</v>
      </c>
      <c r="G47">
        <f t="shared" si="2"/>
        <v>2.2052434480017959</v>
      </c>
      <c r="H47" s="10">
        <f t="shared" si="6"/>
        <v>-8.3549712351462411</v>
      </c>
      <c r="I47">
        <f t="shared" si="3"/>
        <v>-66.839769881169929</v>
      </c>
      <c r="K47">
        <f t="shared" si="1"/>
        <v>-2.5042403726561293</v>
      </c>
      <c r="M47">
        <f t="shared" si="4"/>
        <v>-8.4882422657480063</v>
      </c>
      <c r="N47" s="13">
        <f t="shared" si="5"/>
        <v>1.7761167597656651E-2</v>
      </c>
      <c r="O47" s="13">
        <v>1</v>
      </c>
      <c r="Q47" s="1">
        <v>0.04</v>
      </c>
      <c r="R47" s="5">
        <v>2.64</v>
      </c>
      <c r="T47" t="s">
        <v>88</v>
      </c>
      <c r="U47" t="s">
        <v>99</v>
      </c>
    </row>
    <row r="48" spans="4:22" x14ac:dyDescent="0.4">
      <c r="D48" s="6">
        <v>-0.41999999999999899</v>
      </c>
      <c r="E48" s="7">
        <f t="shared" si="0"/>
        <v>-0.88110275601952504</v>
      </c>
      <c r="G48">
        <f t="shared" si="2"/>
        <v>2.2172897938954832</v>
      </c>
      <c r="H48" s="10">
        <f t="shared" si="6"/>
        <v>-8.4850195404680271</v>
      </c>
      <c r="I48">
        <f t="shared" si="3"/>
        <v>-67.880156323744217</v>
      </c>
      <c r="K48">
        <f t="shared" si="1"/>
        <v>-2.5734223003021328</v>
      </c>
      <c r="M48">
        <f t="shared" si="4"/>
        <v>-8.6398685465922682</v>
      </c>
      <c r="N48" s="13">
        <f t="shared" si="5"/>
        <v>2.3978214697665267E-2</v>
      </c>
      <c r="O48" s="13">
        <v>1</v>
      </c>
      <c r="Q48" s="1">
        <v>3.5000000000000003E-2</v>
      </c>
      <c r="R48" s="5">
        <v>2.4810439999999998</v>
      </c>
      <c r="U48" t="s">
        <v>94</v>
      </c>
    </row>
    <row r="49" spans="4:21" x14ac:dyDescent="0.4">
      <c r="D49" s="6">
        <v>-0.39999999999999902</v>
      </c>
      <c r="E49" s="7">
        <f t="shared" si="0"/>
        <v>-0.89371045652047332</v>
      </c>
      <c r="G49">
        <f t="shared" si="2"/>
        <v>2.2293361397891691</v>
      </c>
      <c r="H49" s="10">
        <f t="shared" si="6"/>
        <v>-8.6064316962921588</v>
      </c>
      <c r="I49">
        <f t="shared" si="3"/>
        <v>-68.85145357033727</v>
      </c>
      <c r="K49">
        <f t="shared" si="1"/>
        <v>-2.6356574393621295</v>
      </c>
      <c r="M49">
        <f t="shared" si="4"/>
        <v>-8.7746140987616599</v>
      </c>
      <c r="N49" s="13">
        <f t="shared" si="5"/>
        <v>2.8285320500413255E-2</v>
      </c>
      <c r="O49" s="13">
        <v>1</v>
      </c>
      <c r="Q49" s="1">
        <v>0.03</v>
      </c>
      <c r="R49" s="5">
        <v>2.3199999999999998</v>
      </c>
      <c r="T49" t="s">
        <v>89</v>
      </c>
    </row>
    <row r="50" spans="4:21" x14ac:dyDescent="0.4">
      <c r="D50" s="6">
        <v>-0.37999999999999901</v>
      </c>
      <c r="E50" s="7">
        <f t="shared" si="0"/>
        <v>-0.90545303056403725</v>
      </c>
      <c r="G50">
        <f t="shared" si="2"/>
        <v>2.2413824856828555</v>
      </c>
      <c r="H50" s="10">
        <f t="shared" si="6"/>
        <v>-8.7195126843316793</v>
      </c>
      <c r="I50">
        <f t="shared" si="3"/>
        <v>-69.756101474653434</v>
      </c>
      <c r="K50">
        <f t="shared" si="1"/>
        <v>-2.6913839589726658</v>
      </c>
      <c r="M50">
        <f t="shared" si="4"/>
        <v>-8.8934065019546331</v>
      </c>
      <c r="N50" s="13">
        <f t="shared" si="5"/>
        <v>3.023905980748514E-2</v>
      </c>
      <c r="O50" s="13">
        <v>1</v>
      </c>
      <c r="Q50" s="1">
        <v>2.5000000000000001E-2</v>
      </c>
      <c r="R50" s="5">
        <v>2.159411</v>
      </c>
      <c r="U50" t="s">
        <v>93</v>
      </c>
    </row>
    <row r="51" spans="4:21" x14ac:dyDescent="0.4">
      <c r="D51" s="6">
        <v>-0.35999999999999899</v>
      </c>
      <c r="E51" s="7">
        <f t="shared" si="0"/>
        <v>-0.91636119666959692</v>
      </c>
      <c r="G51">
        <f t="shared" si="2"/>
        <v>2.2534288315765418</v>
      </c>
      <c r="H51" s="10">
        <f t="shared" si="6"/>
        <v>-8.824558323928219</v>
      </c>
      <c r="I51">
        <f t="shared" si="3"/>
        <v>-70.596466591425752</v>
      </c>
      <c r="K51">
        <f t="shared" si="1"/>
        <v>-2.7410144453013294</v>
      </c>
      <c r="M51">
        <f t="shared" si="4"/>
        <v>-8.9971293992916763</v>
      </c>
      <c r="N51" s="13">
        <f t="shared" si="5"/>
        <v>2.9780776052100052E-2</v>
      </c>
      <c r="O51" s="13">
        <v>1</v>
      </c>
      <c r="Q51" s="1">
        <v>0.02</v>
      </c>
      <c r="R51" s="5">
        <v>1.99</v>
      </c>
      <c r="T51" t="s">
        <v>83</v>
      </c>
    </row>
    <row r="52" spans="4:21" x14ac:dyDescent="0.4">
      <c r="D52" s="6">
        <v>-0.33999999999999903</v>
      </c>
      <c r="E52" s="7">
        <f t="shared" si="0"/>
        <v>-0.92646474854450034</v>
      </c>
      <c r="G52">
        <f t="shared" si="2"/>
        <v>2.2654751774702282</v>
      </c>
      <c r="H52" s="10">
        <f t="shared" si="6"/>
        <v>-8.9218555284835386</v>
      </c>
      <c r="I52">
        <f t="shared" si="3"/>
        <v>-71.374844227868309</v>
      </c>
      <c r="K52">
        <f t="shared" si="1"/>
        <v>-2.7849373740858905</v>
      </c>
      <c r="M52">
        <f t="shared" si="4"/>
        <v>-9.0866244984872768</v>
      </c>
      <c r="N52" s="13">
        <f t="shared" si="5"/>
        <v>2.7148813476092794E-2</v>
      </c>
      <c r="O52" s="13">
        <v>1</v>
      </c>
      <c r="Q52" s="1">
        <v>1.4999999999999999E-2</v>
      </c>
      <c r="R52" s="5">
        <v>1.818065</v>
      </c>
      <c r="T52" t="s">
        <v>77</v>
      </c>
    </row>
    <row r="53" spans="4:21" x14ac:dyDescent="0.4">
      <c r="D53" s="6">
        <v>-0.31999999999999901</v>
      </c>
      <c r="E53" s="7">
        <f t="shared" si="0"/>
        <v>-0.93579258099600937</v>
      </c>
      <c r="G53">
        <f t="shared" si="2"/>
        <v>2.2775215233639146</v>
      </c>
      <c r="H53" s="10">
        <f t="shared" si="6"/>
        <v>-9.0116825549915696</v>
      </c>
      <c r="I53">
        <f t="shared" si="3"/>
        <v>-72.093460439932556</v>
      </c>
      <c r="K53">
        <f t="shared" si="1"/>
        <v>-2.8235184982045309</v>
      </c>
      <c r="M53">
        <f t="shared" si="4"/>
        <v>-9.1626934811666949</v>
      </c>
      <c r="N53" s="13">
        <f t="shared" si="5"/>
        <v>2.2804299824269156E-2</v>
      </c>
      <c r="O53" s="13">
        <v>1</v>
      </c>
      <c r="Q53" s="1">
        <v>0.01</v>
      </c>
      <c r="R53" s="5">
        <v>1.63</v>
      </c>
      <c r="T53" t="s">
        <v>84</v>
      </c>
      <c r="U53" t="s">
        <v>95</v>
      </c>
    </row>
    <row r="54" spans="4:21" x14ac:dyDescent="0.4">
      <c r="D54" s="6">
        <v>-0.29999999999999899</v>
      </c>
      <c r="E54" s="7">
        <f t="shared" si="0"/>
        <v>-0.94437271514556653</v>
      </c>
      <c r="G54">
        <f t="shared" si="2"/>
        <v>2.2895678692576005</v>
      </c>
      <c r="H54" s="10">
        <f t="shared" si="6"/>
        <v>-9.0943092468518056</v>
      </c>
      <c r="I54">
        <f t="shared" si="3"/>
        <v>-72.754473974814445</v>
      </c>
      <c r="K54">
        <f t="shared" si="1"/>
        <v>-2.857102155226964</v>
      </c>
      <c r="M54">
        <f t="shared" si="4"/>
        <v>-9.2260998247002686</v>
      </c>
      <c r="N54" s="13">
        <f t="shared" si="5"/>
        <v>1.7368756409631769E-2</v>
      </c>
      <c r="O54" s="13">
        <v>1</v>
      </c>
      <c r="Q54" s="1">
        <v>5.0000000000000001E-3</v>
      </c>
      <c r="R54" s="5">
        <v>1.41</v>
      </c>
      <c r="T54" t="s">
        <v>82</v>
      </c>
    </row>
    <row r="55" spans="4:21" x14ac:dyDescent="0.4">
      <c r="D55" s="6">
        <v>-0.27999999999999903</v>
      </c>
      <c r="E55" s="7">
        <f t="shared" si="0"/>
        <v>-0.95223232296367932</v>
      </c>
      <c r="G55">
        <f t="shared" si="2"/>
        <v>2.3016142151512868</v>
      </c>
      <c r="H55" s="10">
        <f t="shared" si="6"/>
        <v>-9.1699972701402341</v>
      </c>
      <c r="I55">
        <f t="shared" si="3"/>
        <v>-73.359978161121873</v>
      </c>
      <c r="K55">
        <f t="shared" si="1"/>
        <v>-2.8860124996034755</v>
      </c>
      <c r="M55">
        <f t="shared" si="4"/>
        <v>-9.2775705407073694</v>
      </c>
      <c r="N55" s="13">
        <f t="shared" si="5"/>
        <v>1.1572008540510093E-2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-0.95939775114325698</v>
      </c>
      <c r="G56">
        <f t="shared" si="2"/>
        <v>2.3136605610449732</v>
      </c>
      <c r="H56" s="10">
        <f t="shared" si="6"/>
        <v>-9.2390003435095647</v>
      </c>
      <c r="I56">
        <f t="shared" si="3"/>
        <v>-73.912002748076517</v>
      </c>
      <c r="K56">
        <f t="shared" si="1"/>
        <v>-2.9105546638738167</v>
      </c>
      <c r="M56">
        <f t="shared" si="4"/>
        <v>-9.3177978341743213</v>
      </c>
      <c r="N56" s="13">
        <f t="shared" si="5"/>
        <v>6.2090445350624045E-3</v>
      </c>
      <c r="O56" s="13">
        <v>1</v>
      </c>
      <c r="Q56" t="s">
        <v>76</v>
      </c>
    </row>
    <row r="57" spans="4:21" x14ac:dyDescent="0.4">
      <c r="D57" s="6">
        <v>-0.23999999999999899</v>
      </c>
      <c r="E57" s="7">
        <f t="shared" si="0"/>
        <v>-0.96589454432875865</v>
      </c>
      <c r="G57">
        <f t="shared" si="2"/>
        <v>2.3257069069386596</v>
      </c>
      <c r="H57" s="10">
        <f t="shared" si="6"/>
        <v>-9.3015644618859472</v>
      </c>
      <c r="I57">
        <f t="shared" si="3"/>
        <v>-74.412515695087578</v>
      </c>
      <c r="K57">
        <f t="shared" si="1"/>
        <v>-2.931015853019491</v>
      </c>
      <c r="M57">
        <f t="shared" si="4"/>
        <v>-9.3474406869333428</v>
      </c>
      <c r="N57" s="13">
        <f t="shared" si="5"/>
        <v>2.1046280245992908E-3</v>
      </c>
      <c r="O57" s="13">
        <v>1</v>
      </c>
    </row>
    <row r="58" spans="4:21" x14ac:dyDescent="0.4">
      <c r="D58" s="6">
        <v>-0.219999999999999</v>
      </c>
      <c r="E58" s="7">
        <f t="shared" si="0"/>
        <v>-0.97174746771808762</v>
      </c>
      <c r="G58">
        <f t="shared" si="2"/>
        <v>2.3377532528323459</v>
      </c>
      <c r="H58" s="10">
        <f t="shared" si="6"/>
        <v>-9.3579281141251851</v>
      </c>
      <c r="I58">
        <f t="shared" si="3"/>
        <v>-74.863424913001481</v>
      </c>
      <c r="K58">
        <f t="shared" si="1"/>
        <v>-2.9476663758399946</v>
      </c>
      <c r="M58">
        <f t="shared" si="4"/>
        <v>-9.3671263690630759</v>
      </c>
      <c r="N58" s="13">
        <f t="shared" si="5"/>
        <v>8.4607893902433179E-5</v>
      </c>
      <c r="O58" s="13">
        <v>1</v>
      </c>
    </row>
    <row r="59" spans="4:21" x14ac:dyDescent="0.4">
      <c r="D59" s="6">
        <v>-0.19999999999999901</v>
      </c>
      <c r="E59" s="7">
        <f t="shared" si="0"/>
        <v>-0.97698052905370747</v>
      </c>
      <c r="G59">
        <f t="shared" si="2"/>
        <v>2.3497995987260323</v>
      </c>
      <c r="H59" s="10">
        <f t="shared" si="6"/>
        <v>-9.4083224947872033</v>
      </c>
      <c r="I59">
        <f t="shared" si="3"/>
        <v>-75.266579958297626</v>
      </c>
      <c r="K59">
        <f t="shared" si="1"/>
        <v>-2.9607606170053407</v>
      </c>
      <c r="M59">
        <f t="shared" si="4"/>
        <v>-9.3774518815946148</v>
      </c>
      <c r="N59" s="13">
        <f t="shared" si="5"/>
        <v>9.5299475888641517E-4</v>
      </c>
      <c r="O59" s="13">
        <v>1</v>
      </c>
    </row>
    <row r="60" spans="4:21" x14ac:dyDescent="0.4">
      <c r="D60" s="6">
        <v>-0.17999999999999899</v>
      </c>
      <c r="E60" s="7">
        <f t="shared" si="0"/>
        <v>-0.98161700001905217</v>
      </c>
      <c r="G60">
        <f t="shared" si="2"/>
        <v>2.3618459446197186</v>
      </c>
      <c r="H60" s="10">
        <f t="shared" si="6"/>
        <v>-9.4529717101834745</v>
      </c>
      <c r="I60">
        <f t="shared" si="3"/>
        <v>-75.623773681467796</v>
      </c>
      <c r="K60">
        <f t="shared" si="1"/>
        <v>-2.9705379532225349</v>
      </c>
      <c r="M60">
        <f t="shared" si="4"/>
        <v>-9.3789853337396494</v>
      </c>
      <c r="N60" s="13">
        <f t="shared" si="5"/>
        <v>5.4739838992873989E-3</v>
      </c>
      <c r="O60" s="13">
        <v>1</v>
      </c>
    </row>
    <row r="61" spans="4:21" x14ac:dyDescent="0.4">
      <c r="D61" s="6">
        <v>-0.159999999999999</v>
      </c>
      <c r="E61" s="7">
        <f t="shared" si="0"/>
        <v>-0.98567943705586814</v>
      </c>
      <c r="G61">
        <f t="shared" si="2"/>
        <v>2.373892290513405</v>
      </c>
      <c r="H61" s="10">
        <f t="shared" si="6"/>
        <v>-9.4920929788480102</v>
      </c>
      <c r="I61">
        <f t="shared" si="3"/>
        <v>-75.936743830784081</v>
      </c>
      <c r="K61">
        <f t="shared" si="1"/>
        <v>-2.9772236167519974</v>
      </c>
      <c r="M61">
        <f t="shared" si="4"/>
        <v>-9.3722672576988568</v>
      </c>
      <c r="N61" s="13">
        <f t="shared" si="5"/>
        <v>1.4358203448914657E-2</v>
      </c>
      <c r="O61" s="13">
        <v>1</v>
      </c>
    </row>
    <row r="62" spans="4:21" x14ac:dyDescent="0.4">
      <c r="D62" s="6">
        <v>-0.13999999999999899</v>
      </c>
      <c r="E62" s="7">
        <f t="shared" si="0"/>
        <v>-0.98918970161774122</v>
      </c>
      <c r="G62">
        <f t="shared" si="2"/>
        <v>2.3859386364070914</v>
      </c>
      <c r="H62" s="10">
        <f t="shared" si="6"/>
        <v>-9.5258968265788475</v>
      </c>
      <c r="I62">
        <f t="shared" si="3"/>
        <v>-76.20717461263078</v>
      </c>
      <c r="K62">
        <f t="shared" si="1"/>
        <v>-2.9810295093201589</v>
      </c>
      <c r="M62">
        <f t="shared" si="4"/>
        <v>-9.3578118639585526</v>
      </c>
      <c r="N62" s="13">
        <f t="shared" si="5"/>
        <v>2.8252554659065943E-2</v>
      </c>
      <c r="O62" s="13">
        <v>1</v>
      </c>
    </row>
    <row r="63" spans="4:21" x14ac:dyDescent="0.4">
      <c r="D63" s="6">
        <v>-0.119999999999999</v>
      </c>
      <c r="E63" s="7">
        <f t="shared" si="0"/>
        <v>-0.99216897987465791</v>
      </c>
      <c r="G63">
        <f t="shared" si="2"/>
        <v>2.3979849823007773</v>
      </c>
      <c r="H63" s="10">
        <f t="shared" si="6"/>
        <v>-9.5545872761929562</v>
      </c>
      <c r="I63">
        <f t="shared" si="3"/>
        <v>-76.43669820954365</v>
      </c>
      <c r="K63">
        <f t="shared" si="1"/>
        <v>-2.9821549692961349</v>
      </c>
      <c r="M63">
        <f t="shared" si="4"/>
        <v>-9.3361082398412343</v>
      </c>
      <c r="N63" s="13">
        <f t="shared" si="5"/>
        <v>4.7733089325177037E-2</v>
      </c>
      <c r="O63" s="13">
        <v>1</v>
      </c>
    </row>
    <row r="64" spans="4:21" x14ac:dyDescent="0.4">
      <c r="D64" s="6">
        <v>-9.9999999999999006E-2</v>
      </c>
      <c r="E64" s="7">
        <f t="shared" si="0"/>
        <v>-0.99463780188306361</v>
      </c>
      <c r="G64">
        <f t="shared" si="2"/>
        <v>2.4100313281944636</v>
      </c>
      <c r="H64" s="10">
        <f t="shared" si="6"/>
        <v>-9.5783620321339029</v>
      </c>
      <c r="I64">
        <f t="shared" si="3"/>
        <v>-76.626896257071223</v>
      </c>
      <c r="K64">
        <f t="shared" si="1"/>
        <v>-2.9807874948326756</v>
      </c>
      <c r="M64">
        <f t="shared" si="4"/>
        <v>-9.3076214939408128</v>
      </c>
      <c r="N64" s="13">
        <f t="shared" si="5"/>
        <v>7.330043902108406E-2</v>
      </c>
      <c r="O64" s="13">
        <v>1</v>
      </c>
    </row>
    <row r="65" spans="3:16" x14ac:dyDescent="0.4">
      <c r="D65" s="6">
        <v>-7.9999999999999002E-2</v>
      </c>
      <c r="E65" s="7">
        <f t="shared" si="0"/>
        <v>-0.99661606023552252</v>
      </c>
      <c r="G65">
        <f t="shared" si="2"/>
        <v>2.42207767408815</v>
      </c>
      <c r="H65" s="10">
        <f t="shared" si="6"/>
        <v>-9.5974126600680822</v>
      </c>
      <c r="I65">
        <f t="shared" si="3"/>
        <v>-76.779301280544658</v>
      </c>
      <c r="K65">
        <f t="shared" si="1"/>
        <v>-2.977103425513739</v>
      </c>
      <c r="M65">
        <f t="shared" si="4"/>
        <v>-9.2727938489454296</v>
      </c>
      <c r="N65" s="13">
        <f t="shared" si="5"/>
        <v>0.10537737253468445</v>
      </c>
      <c r="O65" s="13">
        <v>1</v>
      </c>
    </row>
    <row r="66" spans="3:16" x14ac:dyDescent="0.4">
      <c r="D66" s="6">
        <v>-5.9999999999999103E-2</v>
      </c>
      <c r="E66" s="7">
        <f t="shared" si="0"/>
        <v>-0.9981230282037008</v>
      </c>
      <c r="G66">
        <f t="shared" si="2"/>
        <v>2.4341240199818364</v>
      </c>
      <c r="H66" s="10">
        <f t="shared" si="6"/>
        <v>-9.6119247616016406</v>
      </c>
      <c r="I66">
        <f t="shared" si="3"/>
        <v>-76.895398092813124</v>
      </c>
      <c r="K66">
        <f t="shared" si="1"/>
        <v>-2.9712685849027549</v>
      </c>
      <c r="M66">
        <f t="shared" si="4"/>
        <v>-9.2320456852295454</v>
      </c>
      <c r="N66" s="13">
        <f t="shared" si="5"/>
        <v>0.14430811266531612</v>
      </c>
      <c r="O66" s="13">
        <v>1</v>
      </c>
    </row>
    <row r="67" spans="3:16" x14ac:dyDescent="0.4">
      <c r="D67" s="6">
        <v>-3.9999999999999002E-2</v>
      </c>
      <c r="E67" s="7">
        <f t="shared" si="0"/>
        <v>-0.99917737738805368</v>
      </c>
      <c r="G67">
        <f t="shared" si="2"/>
        <v>2.4461703658755227</v>
      </c>
      <c r="H67" s="10">
        <f t="shared" si="6"/>
        <v>-9.6220781442469576</v>
      </c>
      <c r="I67">
        <f t="shared" si="3"/>
        <v>-76.976625153975661</v>
      </c>
      <c r="K67">
        <f t="shared" si="1"/>
        <v>-2.9634388862459824</v>
      </c>
      <c r="M67">
        <f t="shared" si="4"/>
        <v>-9.1857765374817593</v>
      </c>
      <c r="N67" s="13">
        <f t="shared" si="5"/>
        <v>0.19035909206589377</v>
      </c>
      <c r="O67" s="13">
        <v>1</v>
      </c>
    </row>
    <row r="68" spans="3:16" x14ac:dyDescent="0.4">
      <c r="D68" s="6">
        <v>-1.9999999999999001E-2</v>
      </c>
      <c r="E68" s="7">
        <f t="shared" si="0"/>
        <v>-0.99979719488724672</v>
      </c>
      <c r="G68">
        <f t="shared" si="2"/>
        <v>2.4582167117692086</v>
      </c>
      <c r="H68" s="10">
        <f t="shared" si="6"/>
        <v>-9.628046986764188</v>
      </c>
      <c r="I68">
        <f t="shared" si="3"/>
        <v>-77.024375894113504</v>
      </c>
      <c r="K68">
        <f t="shared" si="1"/>
        <v>-2.9537609034540901</v>
      </c>
      <c r="M68">
        <f t="shared" si="4"/>
        <v>-9.1343660465259529</v>
      </c>
      <c r="N68" s="13">
        <f t="shared" si="5"/>
        <v>2437.2087075450795</v>
      </c>
      <c r="O68" s="13">
        <v>10000</v>
      </c>
    </row>
    <row r="69" spans="3:16" x14ac:dyDescent="0.4">
      <c r="C69" s="52" t="s">
        <v>50</v>
      </c>
      <c r="D69" s="53">
        <v>0</v>
      </c>
      <c r="E69" s="54">
        <f t="shared" si="0"/>
        <v>-1</v>
      </c>
      <c r="F69" s="52"/>
      <c r="G69" s="52">
        <f t="shared" si="2"/>
        <v>2.4702630576628946</v>
      </c>
      <c r="H69" s="55">
        <f t="shared" si="6"/>
        <v>-9.6300000000000008</v>
      </c>
      <c r="I69" s="52">
        <f t="shared" si="3"/>
        <v>-77.040000000000006</v>
      </c>
      <c r="J69" s="52"/>
      <c r="K69">
        <f t="shared" si="1"/>
        <v>-2.942372409361504</v>
      </c>
      <c r="M69">
        <f t="shared" si="4"/>
        <v>-9.0781748683896062</v>
      </c>
      <c r="N69" s="56">
        <f t="shared" si="5"/>
        <v>3045.109758768293</v>
      </c>
      <c r="O69" s="56">
        <v>10000</v>
      </c>
      <c r="P69" s="52" t="s">
        <v>51</v>
      </c>
    </row>
    <row r="70" spans="3:16" x14ac:dyDescent="0.4">
      <c r="D70" s="6">
        <v>0.02</v>
      </c>
      <c r="E70" s="7">
        <f t="shared" si="0"/>
        <v>-0.99980276047172678</v>
      </c>
      <c r="G70">
        <f t="shared" si="2"/>
        <v>2.4823094035565809</v>
      </c>
      <c r="H70" s="10">
        <f t="shared" si="6"/>
        <v>-9.6281005833427287</v>
      </c>
      <c r="I70">
        <f t="shared" si="3"/>
        <v>-77.024804666741829</v>
      </c>
      <c r="K70">
        <f t="shared" si="1"/>
        <v>-2.929402883146845</v>
      </c>
      <c r="M70">
        <f t="shared" si="4"/>
        <v>-9.0175455425750037</v>
      </c>
      <c r="N70" s="13">
        <f t="shared" si="5"/>
        <v>3727.7745780687828</v>
      </c>
      <c r="O70" s="13">
        <v>10000</v>
      </c>
    </row>
    <row r="71" spans="3:16" x14ac:dyDescent="0.4">
      <c r="D71" s="6">
        <v>0.04</v>
      </c>
      <c r="E71" s="7">
        <f t="shared" si="0"/>
        <v>-0.99922190829800561</v>
      </c>
      <c r="G71">
        <f t="shared" si="2"/>
        <v>2.4943557494502673</v>
      </c>
      <c r="H71" s="10">
        <f t="shared" si="6"/>
        <v>-9.6225069769097953</v>
      </c>
      <c r="I71">
        <f t="shared" si="3"/>
        <v>-76.980055815278362</v>
      </c>
      <c r="K71">
        <f t="shared" si="1"/>
        <v>-2.9149739886883488</v>
      </c>
      <c r="M71">
        <f t="shared" si="4"/>
        <v>-8.9528033213956206</v>
      </c>
      <c r="N71" s="13">
        <f t="shared" si="5"/>
        <v>0.44850298620904833</v>
      </c>
      <c r="O71" s="13">
        <v>1</v>
      </c>
    </row>
    <row r="72" spans="3:16" x14ac:dyDescent="0.4">
      <c r="D72" s="6">
        <v>6.0000000000000102E-2</v>
      </c>
      <c r="E72" s="7">
        <f t="shared" si="0"/>
        <v>-0.99827335509661941</v>
      </c>
      <c r="G72">
        <f t="shared" si="2"/>
        <v>2.5064020953439536</v>
      </c>
      <c r="H72" s="10">
        <f t="shared" si="6"/>
        <v>-9.613372409580446</v>
      </c>
      <c r="I72">
        <f t="shared" si="3"/>
        <v>-76.906979276643568</v>
      </c>
      <c r="K72">
        <f t="shared" si="1"/>
        <v>-2.8992000255252348</v>
      </c>
      <c r="M72">
        <f t="shared" si="4"/>
        <v>-8.8842569621515572</v>
      </c>
      <c r="N72" s="13">
        <f t="shared" si="5"/>
        <v>0.5316093356794287</v>
      </c>
      <c r="O72" s="13">
        <v>1</v>
      </c>
    </row>
    <row r="73" spans="3:16" x14ac:dyDescent="0.4">
      <c r="D73" s="6">
        <v>8.0000000000000099E-2</v>
      </c>
      <c r="E73" s="7">
        <f t="shared" si="0"/>
        <v>-0.99697250705959561</v>
      </c>
      <c r="G73">
        <f t="shared" si="2"/>
        <v>2.51844844123764</v>
      </c>
      <c r="H73" s="10">
        <f t="shared" si="6"/>
        <v>-9.6008452429839064</v>
      </c>
      <c r="I73">
        <f t="shared" si="3"/>
        <v>-76.806761943871251</v>
      </c>
      <c r="K73">
        <f t="shared" si="1"/>
        <v>-2.8821883539990596</v>
      </c>
      <c r="M73">
        <f t="shared" si="4"/>
        <v>-8.812199483833707</v>
      </c>
      <c r="N73" s="13">
        <f t="shared" si="5"/>
        <v>0.62196213342559437</v>
      </c>
      <c r="O73" s="13">
        <v>1</v>
      </c>
    </row>
    <row r="74" spans="3:16" x14ac:dyDescent="0.4">
      <c r="D74" s="6">
        <v>0.1</v>
      </c>
      <c r="E74" s="7">
        <f t="shared" si="0"/>
        <v>-0.9953342794963701</v>
      </c>
      <c r="G74">
        <f t="shared" si="2"/>
        <v>2.5304947871313259</v>
      </c>
      <c r="H74" s="10">
        <f t="shared" si="6"/>
        <v>-9.5850691115500446</v>
      </c>
      <c r="I74">
        <f t="shared" si="3"/>
        <v>-76.680552892400357</v>
      </c>
      <c r="K74">
        <f t="shared" si="1"/>
        <v>-2.8640397960579294</v>
      </c>
      <c r="M74">
        <f t="shared" si="4"/>
        <v>-8.7369088899664078</v>
      </c>
      <c r="N74" s="13">
        <f t="shared" si="5"/>
        <v>0.71937576147680382</v>
      </c>
      <c r="O74" s="13">
        <v>1</v>
      </c>
    </row>
    <row r="75" spans="3:16" x14ac:dyDescent="0.4">
      <c r="D75" s="6">
        <v>0.12</v>
      </c>
      <c r="E75" s="7">
        <f t="shared" si="0"/>
        <v>-0.99337311097892889</v>
      </c>
      <c r="G75">
        <f t="shared" si="2"/>
        <v>2.5425411330250123</v>
      </c>
      <c r="H75" s="10">
        <f t="shared" si="6"/>
        <v>-9.566183058727086</v>
      </c>
      <c r="I75">
        <f t="shared" si="3"/>
        <v>-76.529464469816688</v>
      </c>
      <c r="K75">
        <f t="shared" si="1"/>
        <v>-2.8448490131205464</v>
      </c>
      <c r="M75">
        <f t="shared" si="4"/>
        <v>-8.6586488591226036</v>
      </c>
      <c r="N75" s="13">
        <f t="shared" si="5"/>
        <v>0.82361832345174835</v>
      </c>
      <c r="O75" s="13">
        <v>1</v>
      </c>
    </row>
    <row r="76" spans="3:16" x14ac:dyDescent="0.4">
      <c r="D76" s="6">
        <v>0.14000000000000001</v>
      </c>
      <c r="E76" s="7">
        <f t="shared" si="0"/>
        <v>-0.9911029770994827</v>
      </c>
      <c r="G76">
        <f t="shared" si="2"/>
        <v>2.5545874789186986</v>
      </c>
      <c r="H76" s="10">
        <f t="shared" si="6"/>
        <v>-9.5443216694680189</v>
      </c>
      <c r="I76">
        <f t="shared" si="3"/>
        <v>-76.354573355744151</v>
      </c>
      <c r="K76">
        <f t="shared" si="1"/>
        <v>-2.8247048623162998</v>
      </c>
      <c r="M76">
        <f t="shared" si="4"/>
        <v>-8.5776694045732693</v>
      </c>
      <c r="N76" s="13">
        <f t="shared" si="5"/>
        <v>0.934416601226149</v>
      </c>
      <c r="O76" s="13">
        <v>1</v>
      </c>
    </row>
    <row r="77" spans="3:16" x14ac:dyDescent="0.4">
      <c r="D77" s="6">
        <v>0.16</v>
      </c>
      <c r="E77" s="7">
        <f t="shared" si="0"/>
        <v>-0.98853740385096645</v>
      </c>
      <c r="G77">
        <f t="shared" si="2"/>
        <v>2.566633824812385</v>
      </c>
      <c r="H77" s="10">
        <f t="shared" si="6"/>
        <v>-9.5196151990848072</v>
      </c>
      <c r="I77">
        <f t="shared" si="3"/>
        <v>-76.156921592678458</v>
      </c>
      <c r="K77">
        <f t="shared" si="1"/>
        <v>-2.8036907323414626</v>
      </c>
      <c r="M77">
        <f t="shared" si="4"/>
        <v>-8.4942075044643879</v>
      </c>
      <c r="N77" s="13">
        <f t="shared" si="5"/>
        <v>1.0514609401867632</v>
      </c>
      <c r="O77" s="13">
        <v>1</v>
      </c>
    </row>
    <row r="78" spans="3:16" x14ac:dyDescent="0.4">
      <c r="D78" s="6">
        <v>0.18</v>
      </c>
      <c r="E78" s="7">
        <f t="shared" si="0"/>
        <v>-0.98568948064038442</v>
      </c>
      <c r="G78">
        <f t="shared" si="2"/>
        <v>2.5786801707060714</v>
      </c>
      <c r="H78" s="10">
        <f t="shared" si="6"/>
        <v>-9.4921896985669036</v>
      </c>
      <c r="I78">
        <f t="shared" si="3"/>
        <v>-75.937517588535229</v>
      </c>
      <c r="K78">
        <f t="shared" si="1"/>
        <v>-2.7818848600999839</v>
      </c>
      <c r="M78">
        <f t="shared" si="4"/>
        <v>-8.4084877038496764</v>
      </c>
      <c r="N78" s="13">
        <f t="shared" si="5"/>
        <v>1.1744100133540973</v>
      </c>
      <c r="O78" s="13">
        <v>1</v>
      </c>
    </row>
    <row r="79" spans="3:16" x14ac:dyDescent="0.4">
      <c r="D79" s="6">
        <v>0.2</v>
      </c>
      <c r="E79" s="7">
        <f t="shared" si="0"/>
        <v>-0.98257187294475934</v>
      </c>
      <c r="G79">
        <f t="shared" si="2"/>
        <v>2.5907265165997577</v>
      </c>
      <c r="H79" s="10">
        <f t="shared" si="6"/>
        <v>-9.4621671364580333</v>
      </c>
      <c r="I79">
        <f t="shared" si="3"/>
        <v>-75.697337091664266</v>
      </c>
      <c r="K79">
        <f t="shared" si="1"/>
        <v>-2.7593606292298687</v>
      </c>
      <c r="M79">
        <f t="shared" si="4"/>
        <v>-8.3207226898452795</v>
      </c>
      <c r="N79" s="13">
        <f t="shared" si="5"/>
        <v>1.3028954247030957</v>
      </c>
      <c r="O79" s="13">
        <v>1</v>
      </c>
    </row>
    <row r="80" spans="3:16" x14ac:dyDescent="0.4">
      <c r="D80" s="6">
        <v>0.22</v>
      </c>
      <c r="E80" s="7">
        <f t="shared" si="0"/>
        <v>-0.97919683461919471</v>
      </c>
      <c r="G80">
        <f t="shared" si="2"/>
        <v>2.6027728624934441</v>
      </c>
      <c r="H80" s="10">
        <f t="shared" si="6"/>
        <v>-9.4296655173828459</v>
      </c>
      <c r="I80">
        <f t="shared" si="3"/>
        <v>-75.437324139062767</v>
      </c>
      <c r="K80">
        <f t="shared" si="1"/>
        <v>-2.736186851552644</v>
      </c>
      <c r="M80">
        <f t="shared" si="4"/>
        <v>-8.2311138411137588</v>
      </c>
      <c r="N80" s="13">
        <f t="shared" si="5"/>
        <v>1.4365261206874385</v>
      </c>
      <c r="O80" s="13">
        <v>1</v>
      </c>
    </row>
    <row r="81" spans="4:15" x14ac:dyDescent="0.4">
      <c r="D81" s="6">
        <v>0.24</v>
      </c>
      <c r="E81" s="7">
        <f t="shared" si="0"/>
        <v>-0.97557621986631093</v>
      </c>
      <c r="G81">
        <f t="shared" si="2"/>
        <v>2.6148192083871304</v>
      </c>
      <c r="H81" s="10">
        <f t="shared" si="6"/>
        <v>-9.3947989973125754</v>
      </c>
      <c r="I81">
        <f t="shared" si="3"/>
        <v>-75.158391978500603</v>
      </c>
      <c r="K81">
        <f t="shared" si="1"/>
        <v>-2.7124280324236048</v>
      </c>
      <c r="M81">
        <f t="shared" si="4"/>
        <v>-8.1398517528288004</v>
      </c>
      <c r="N81" s="13">
        <f t="shared" si="5"/>
        <v>1.5748925864374199</v>
      </c>
      <c r="O81" s="13">
        <v>1</v>
      </c>
    </row>
    <row r="82" spans="4:15" x14ac:dyDescent="0.4">
      <c r="D82" s="6">
        <v>0.26</v>
      </c>
      <c r="E82" s="7">
        <f t="shared" si="0"/>
        <v>-0.9717214948760714</v>
      </c>
      <c r="G82">
        <f t="shared" si="2"/>
        <v>2.6268655542808164</v>
      </c>
      <c r="H82" s="10">
        <f t="shared" si="6"/>
        <v>-9.3576779956565694</v>
      </c>
      <c r="I82">
        <f t="shared" si="3"/>
        <v>-74.861423965252555</v>
      </c>
      <c r="K82">
        <f t="shared" si="1"/>
        <v>-2.6881446209041968</v>
      </c>
      <c r="M82">
        <f t="shared" si="4"/>
        <v>-8.0471167382186639</v>
      </c>
      <c r="N82" s="13">
        <f t="shared" si="5"/>
        <v>1.7175708094972242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-0.96764374914478546</v>
      </c>
      <c r="G83">
        <f t="shared" si="2"/>
        <v>2.6389119001745027</v>
      </c>
      <c r="H83" s="10">
        <f t="shared" si="6"/>
        <v>-9.3184093042642839</v>
      </c>
      <c r="I83">
        <f t="shared" si="3"/>
        <v>-74.547274434114271</v>
      </c>
      <c r="K83">
        <f t="shared" ref="K83:K146" si="8">$L$9*$L$6*EXP(-$L$4*(G83/$L$10-1))+6*$L$6*EXP(-$L$4*(2/SQRT(3)*G83/$L$10-1))+12*$L$6*EXP(-$L$4*(SQRT(2)*2/SQRT(3)*G83/$L$10-1))+24*$L$6*EXP(-$L$4*(SQRT(11)/2*2/SQRT(3)*G83/$L$10-1))+8*$L$6*EXP(-$L$4*(2*G83/$L$10-1))-SQRT($L$9*$L$7^2*EXP(-2*$L$5*(G83/$L$10-1))+6*$L$7^2*EXP(-2*$L$5*(2/SQRT(3)*G83/$L$10-1))+12*$L$7^2*EXP(-2*$L$5*(SQRT(2)*2/SQRT(3)*G83/$L$10-1))+24*$L$7^2*EXP(-2*$L$5*(SQRT(11)/2*2/SQRT(3)*G83/$L$10-1))+8*$L$7^2*EXP(-2*$L$5*(2*G83/$L$10-1)))</f>
        <v>-2.6633932456248424</v>
      </c>
      <c r="M83">
        <f t="shared" si="4"/>
        <v>-7.9530793077358624</v>
      </c>
      <c r="N83" s="13">
        <f t="shared" si="5"/>
        <v>1.8641259994202997</v>
      </c>
      <c r="O83" s="13">
        <v>1</v>
      </c>
    </row>
    <row r="84" spans="4:15" x14ac:dyDescent="0.4">
      <c r="D84" s="6">
        <v>0.3</v>
      </c>
      <c r="E84" s="7">
        <f t="shared" si="7"/>
        <v>-0.96335370648183982</v>
      </c>
      <c r="G84">
        <f t="shared" ref="G84:G147" si="9">$E$11*(D84/$E$12+1)</f>
        <v>2.6509582460681886</v>
      </c>
      <c r="H84" s="10">
        <f t="shared" si="6"/>
        <v>-9.2770961934201193</v>
      </c>
      <c r="I84">
        <f t="shared" ref="I84:I147" si="10">H84*$E$6</f>
        <v>-74.216769547360954</v>
      </c>
      <c r="K84">
        <f t="shared" si="8"/>
        <v>-2.6382269371565847</v>
      </c>
      <c r="M84">
        <f t="shared" ref="M84:M147" si="11">$L$9*$O$6*EXP(-$O$4*(G84/$L$10-1))+6*$O$6*EXP(-$O$4*(2/SQRT(3)*G84/$L$10-1))+12*$O$6*EXP(-$O$4*(SQRT(2)*2/SQRT(3)*G84/$L$10-1))+24*$O$6*EXP(-$O$4*(SQRT(11)/2*2/SQRT(3)*G84/$L$10-1))+8*$O$6*EXP(-$O$4*(2*G84/$L$10-1))-SQRT($L$9*$O$7^2*EXP(-2*$O$5*(G84/$L$10-1))+6*$O$7^2*EXP(-2*$O$5*(2/SQRT(3)*G84/$L$10-1))+12*$O$7^2*EXP(-2*$O$5*(SQRT(2)*2/SQRT(3)*G84/$L$10-1))+24*$O$7^2*EXP(-2*$O$5*(SQRT(11)/2*2/SQRT(3)*G84/$L$10-1))+8*$O$7^2*EXP(-2*$O$5*(2*G84/$L$10-1)))</f>
        <v>-7.8579006268522491</v>
      </c>
      <c r="N84" s="13">
        <f t="shared" ref="N84:N147" si="12">(M84-H84)^2*O84</f>
        <v>2.0141160561658982</v>
      </c>
      <c r="O84" s="13">
        <v>1</v>
      </c>
    </row>
    <row r="85" spans="4:15" x14ac:dyDescent="0.4">
      <c r="D85" s="6">
        <v>0.32</v>
      </c>
      <c r="E85" s="7">
        <f t="shared" si="7"/>
        <v>-0.95886173571249567</v>
      </c>
      <c r="G85">
        <f t="shared" si="9"/>
        <v>2.663004591961875</v>
      </c>
      <c r="H85" s="10">
        <f t="shared" ref="H85:H148" si="13">-(-$B$4)*(1+D85+$E$5*D85^3)*EXP(-D85)</f>
        <v>-9.2338385149113336</v>
      </c>
      <c r="I85">
        <f t="shared" si="10"/>
        <v>-73.870708119290668</v>
      </c>
      <c r="K85">
        <f t="shared" si="8"/>
        <v>-2.612695337662811</v>
      </c>
      <c r="M85">
        <f t="shared" si="11"/>
        <v>-7.7617329534328174</v>
      </c>
      <c r="N85" s="13">
        <f t="shared" si="12"/>
        <v>2.1670947841359771</v>
      </c>
      <c r="O85" s="13">
        <v>1</v>
      </c>
    </row>
    <row r="86" spans="4:15" x14ac:dyDescent="0.4">
      <c r="D86" s="6">
        <v>0.34</v>
      </c>
      <c r="E86" s="7">
        <f t="shared" si="7"/>
        <v>-0.9541778610848628</v>
      </c>
      <c r="G86">
        <f t="shared" si="9"/>
        <v>2.6750509378555614</v>
      </c>
      <c r="H86" s="10">
        <f t="shared" si="13"/>
        <v>-9.1887328022472285</v>
      </c>
      <c r="I86">
        <f t="shared" si="10"/>
        <v>-73.509862417977828</v>
      </c>
      <c r="K86">
        <f t="shared" si="8"/>
        <v>-2.5868448985580508</v>
      </c>
      <c r="M86">
        <f t="shared" si="11"/>
        <v>-7.6647200555979209</v>
      </c>
      <c r="N86" s="13">
        <f t="shared" si="12"/>
        <v>2.3226148519495666</v>
      </c>
      <c r="O86" s="13">
        <v>1</v>
      </c>
    </row>
    <row r="87" spans="4:15" x14ac:dyDescent="0.4">
      <c r="D87" s="6">
        <v>0.36</v>
      </c>
      <c r="E87" s="7">
        <f t="shared" si="7"/>
        <v>-0.9493117723889567</v>
      </c>
      <c r="G87">
        <f t="shared" si="9"/>
        <v>2.6870972837492477</v>
      </c>
      <c r="H87" s="10">
        <f t="shared" si="13"/>
        <v>-9.1418723681056537</v>
      </c>
      <c r="I87">
        <f t="shared" si="10"/>
        <v>-73.13497894484523</v>
      </c>
      <c r="K87">
        <f t="shared" si="8"/>
        <v>-2.5607190668590278</v>
      </c>
      <c r="M87">
        <f t="shared" si="11"/>
        <v>-7.5669976109419128</v>
      </c>
      <c r="N87" s="13">
        <f t="shared" si="12"/>
        <v>2.4802305007515519</v>
      </c>
      <c r="O87" s="13">
        <v>1</v>
      </c>
    </row>
    <row r="88" spans="4:15" x14ac:dyDescent="0.4">
      <c r="D88" s="6">
        <v>0.38</v>
      </c>
      <c r="E88" s="7">
        <f t="shared" si="7"/>
        <v>-0.94427283479553448</v>
      </c>
      <c r="G88">
        <f t="shared" si="9"/>
        <v>2.6991436296429341</v>
      </c>
      <c r="H88" s="10">
        <f t="shared" si="13"/>
        <v>-9.0933473990809972</v>
      </c>
      <c r="I88">
        <f t="shared" si="10"/>
        <v>-72.746779192647978</v>
      </c>
      <c r="K88">
        <f t="shared" si="8"/>
        <v>-2.534358460873845</v>
      </c>
      <c r="M88">
        <f t="shared" si="11"/>
        <v>-7.4686935879367571</v>
      </c>
      <c r="N88" s="13">
        <f t="shared" si="12"/>
        <v>2.6395000060655041</v>
      </c>
      <c r="O88" s="13">
        <v>1</v>
      </c>
    </row>
    <row r="89" spans="4:15" x14ac:dyDescent="0.4">
      <c r="D89" s="6">
        <v>0.4</v>
      </c>
      <c r="E89" s="7">
        <f t="shared" si="7"/>
        <v>-0.93907009842220546</v>
      </c>
      <c r="G89">
        <f t="shared" si="9"/>
        <v>2.7111899755366204</v>
      </c>
      <c r="H89" s="10">
        <f t="shared" si="13"/>
        <v>-9.0432450478058382</v>
      </c>
      <c r="I89">
        <f t="shared" si="10"/>
        <v>-72.345960382446705</v>
      </c>
      <c r="K89">
        <f t="shared" si="8"/>
        <v>-2.5078010358381211</v>
      </c>
      <c r="M89">
        <f t="shared" si="11"/>
        <v>-7.3699286103113106</v>
      </c>
      <c r="N89" s="13">
        <f t="shared" si="12"/>
        <v>2.799987899989377</v>
      </c>
      <c r="O89" s="13">
        <v>1</v>
      </c>
    </row>
    <row r="90" spans="4:15" x14ac:dyDescent="0.4">
      <c r="D90" s="6">
        <v>0.42</v>
      </c>
      <c r="E90" s="7">
        <f t="shared" si="7"/>
        <v>-0.93371230763411983</v>
      </c>
      <c r="G90">
        <f t="shared" si="9"/>
        <v>2.7232363214303068</v>
      </c>
      <c r="H90" s="10">
        <f t="shared" si="13"/>
        <v>-8.9916495225165747</v>
      </c>
      <c r="I90">
        <f t="shared" si="10"/>
        <v>-71.933196180132597</v>
      </c>
      <c r="K90">
        <f t="shared" si="8"/>
        <v>-2.4810822400719523</v>
      </c>
      <c r="M90">
        <f t="shared" si="11"/>
        <v>-7.2708163051612367</v>
      </c>
      <c r="N90" s="13">
        <f t="shared" si="12"/>
        <v>2.9612669619535241</v>
      </c>
      <c r="O90" s="13">
        <v>1</v>
      </c>
    </row>
    <row r="91" spans="4:15" x14ac:dyDescent="0.4">
      <c r="D91" s="6">
        <v>0.44</v>
      </c>
      <c r="E91" s="7">
        <f t="shared" si="7"/>
        <v>-0.9282079100863434</v>
      </c>
      <c r="G91">
        <f t="shared" si="9"/>
        <v>2.7352826673239932</v>
      </c>
      <c r="H91" s="10">
        <f t="shared" si="13"/>
        <v>-8.9386421741314894</v>
      </c>
      <c r="I91">
        <f t="shared" si="10"/>
        <v>-71.509137393051915</v>
      </c>
      <c r="K91">
        <f t="shared" si="8"/>
        <v>-2.4542351621987071</v>
      </c>
      <c r="M91">
        <f t="shared" si="11"/>
        <v>-7.1714636355101664</v>
      </c>
      <c r="N91" s="13">
        <f t="shared" si="12"/>
        <v>3.1229199873637947</v>
      </c>
      <c r="O91" s="13">
        <v>1</v>
      </c>
    </row>
    <row r="92" spans="4:15" x14ac:dyDescent="0.4">
      <c r="D92" s="6">
        <v>0.46</v>
      </c>
      <c r="E92" s="7">
        <f t="shared" si="7"/>
        <v>-0.92256506551483985</v>
      </c>
      <c r="G92">
        <f t="shared" si="9"/>
        <v>2.7473290132176795</v>
      </c>
      <c r="H92" s="10">
        <f t="shared" si="13"/>
        <v>-8.8843015809079073</v>
      </c>
      <c r="I92">
        <f t="shared" si="10"/>
        <v>-71.074412647263259</v>
      </c>
      <c r="K92">
        <f t="shared" si="8"/>
        <v>-2.4272906699356485</v>
      </c>
      <c r="M92">
        <f t="shared" si="11"/>
        <v>-7.0719712180102103</v>
      </c>
      <c r="N92" s="13">
        <f t="shared" si="12"/>
        <v>3.2845413442808979</v>
      </c>
      <c r="O92" s="13">
        <v>1</v>
      </c>
    </row>
    <row r="93" spans="4:15" x14ac:dyDescent="0.4">
      <c r="D93" s="6">
        <v>0.48</v>
      </c>
      <c r="E93" s="7">
        <f t="shared" si="7"/>
        <v>-0.91679165428280895</v>
      </c>
      <c r="G93">
        <f t="shared" si="9"/>
        <v>2.7593753591113659</v>
      </c>
      <c r="H93" s="10">
        <f t="shared" si="13"/>
        <v>-8.8287036307434512</v>
      </c>
      <c r="I93">
        <f t="shared" si="10"/>
        <v>-70.62962904594761</v>
      </c>
      <c r="K93">
        <f t="shared" si="8"/>
        <v>-2.4002775409371817</v>
      </c>
      <c r="M93">
        <f t="shared" si="11"/>
        <v>-6.9724336264388533</v>
      </c>
      <c r="N93" s="13">
        <f t="shared" si="12"/>
        <v>3.4457383288809917</v>
      </c>
      <c r="O93" s="13">
        <v>1</v>
      </c>
    </row>
    <row r="94" spans="4:15" x14ac:dyDescent="0.4">
      <c r="D94" s="6">
        <v>0.5</v>
      </c>
      <c r="E94" s="7">
        <f t="shared" si="7"/>
        <v>-0.9108952856889424</v>
      </c>
      <c r="G94">
        <f t="shared" si="9"/>
        <v>2.7714217050050518</v>
      </c>
      <c r="H94" s="10">
        <f t="shared" si="13"/>
        <v>-8.7719216011845162</v>
      </c>
      <c r="I94">
        <f t="shared" si="10"/>
        <v>-70.17537280947613</v>
      </c>
      <c r="K94">
        <f t="shared" si="8"/>
        <v>-2.3732225861439868</v>
      </c>
      <c r="M94">
        <f t="shared" si="11"/>
        <v>-6.8729396816196751</v>
      </c>
      <c r="N94" s="13">
        <f t="shared" si="12"/>
        <v>3.6061323308341691</v>
      </c>
      <c r="O94" s="13">
        <v>1</v>
      </c>
    </row>
    <row r="95" spans="4:15" x14ac:dyDescent="0.4">
      <c r="D95" s="6">
        <v>0.52</v>
      </c>
      <c r="E95" s="7">
        <f t="shared" si="7"/>
        <v>-0.90488330604399214</v>
      </c>
      <c r="G95">
        <f t="shared" si="9"/>
        <v>2.7834680508987382</v>
      </c>
      <c r="H95" s="10">
        <f t="shared" si="13"/>
        <v>-8.7140262372036439</v>
      </c>
      <c r="I95">
        <f t="shared" si="10"/>
        <v>-69.712209897629151</v>
      </c>
      <c r="K95">
        <f t="shared" si="8"/>
        <v>-2.3461507660653753</v>
      </c>
      <c r="M95">
        <f t="shared" si="11"/>
        <v>-6.7735727283661209</v>
      </c>
      <c r="N95" s="13">
        <f t="shared" si="12"/>
        <v>3.7653598199598548</v>
      </c>
      <c r="O95" s="13">
        <v>1</v>
      </c>
    </row>
    <row r="96" spans="4:15" x14ac:dyDescent="0.4">
      <c r="D96" s="6">
        <v>0.54</v>
      </c>
      <c r="E96" s="7">
        <f t="shared" si="7"/>
        <v>-0.89876280652188145</v>
      </c>
      <c r="G96">
        <f t="shared" si="9"/>
        <v>2.7955143967924245</v>
      </c>
      <c r="H96" s="10">
        <f t="shared" si="13"/>
        <v>-8.6550858268057187</v>
      </c>
      <c r="I96">
        <f t="shared" si="10"/>
        <v>-69.24068661444575</v>
      </c>
      <c r="K96">
        <f t="shared" si="8"/>
        <v>-2.3190853003977794</v>
      </c>
      <c r="M96">
        <f t="shared" si="11"/>
        <v>-6.6744109000207281</v>
      </c>
      <c r="N96" s="13">
        <f t="shared" si="12"/>
        <v>3.9230731655947277</v>
      </c>
      <c r="O96" s="13">
        <v>1</v>
      </c>
    </row>
    <row r="97" spans="4:15" x14ac:dyDescent="0.4">
      <c r="D97" s="6">
        <v>0.56000000000000005</v>
      </c>
      <c r="E97" s="7">
        <f t="shared" si="7"/>
        <v>-0.89254063079141832</v>
      </c>
      <c r="G97">
        <f t="shared" si="9"/>
        <v>2.8075607426861109</v>
      </c>
      <c r="H97" s="10">
        <f t="shared" si="13"/>
        <v>-8.5951662745213593</v>
      </c>
      <c r="I97">
        <f t="shared" si="10"/>
        <v>-68.761330196170874</v>
      </c>
      <c r="K97">
        <f t="shared" si="8"/>
        <v>-2.2920477713592007</v>
      </c>
      <c r="M97">
        <f t="shared" si="11"/>
        <v>-6.5755273711364417</v>
      </c>
      <c r="N97" s="13">
        <f t="shared" si="12"/>
        <v>4.0789413000658321</v>
      </c>
      <c r="O97" s="13">
        <v>1</v>
      </c>
    </row>
    <row r="98" spans="4:15" x14ac:dyDescent="0.4">
      <c r="D98" s="6">
        <v>0.57999999999999996</v>
      </c>
      <c r="E98" s="7">
        <f t="shared" si="7"/>
        <v>-0.88622338243451781</v>
      </c>
      <c r="G98">
        <f t="shared" si="9"/>
        <v>2.8196070885797972</v>
      </c>
      <c r="H98" s="10">
        <f t="shared" si="13"/>
        <v>-8.5343311728444071</v>
      </c>
      <c r="I98">
        <f t="shared" si="10"/>
        <v>-68.274649382755257</v>
      </c>
      <c r="K98">
        <f t="shared" si="8"/>
        <v>-2.2650582210978034</v>
      </c>
      <c r="M98">
        <f t="shared" si="11"/>
        <v>-6.4769905988223773</v>
      </c>
      <c r="N98" s="13">
        <f t="shared" si="12"/>
        <v>4.2326502375172952</v>
      </c>
      <c r="O98" s="13">
        <v>1</v>
      </c>
    </row>
    <row r="99" spans="4:15" x14ac:dyDescent="0.4">
      <c r="D99" s="6">
        <v>0.6</v>
      </c>
      <c r="E99" s="7">
        <f t="shared" si="7"/>
        <v>-0.87981743215668273</v>
      </c>
      <c r="G99">
        <f t="shared" si="9"/>
        <v>2.8316534344734836</v>
      </c>
      <c r="H99" s="10">
        <f t="shared" si="13"/>
        <v>-8.4726418716688556</v>
      </c>
      <c r="I99">
        <f t="shared" si="10"/>
        <v>-67.781134973350845</v>
      </c>
      <c r="K99">
        <f t="shared" si="8"/>
        <v>-2.238135243512323</v>
      </c>
      <c r="M99">
        <f t="shared" si="11"/>
        <v>-6.378864553252928</v>
      </c>
      <c r="N99" s="13">
        <f t="shared" si="12"/>
        <v>4.3839034591129931</v>
      </c>
      <c r="O99" s="13">
        <v>1</v>
      </c>
    </row>
    <row r="100" spans="4:15" x14ac:dyDescent="0.4">
      <c r="D100" s="6">
        <v>0.62</v>
      </c>
      <c r="E100" s="7">
        <f t="shared" si="7"/>
        <v>-0.87332892479534263</v>
      </c>
      <c r="G100">
        <f t="shared" si="9"/>
        <v>2.84369978036717</v>
      </c>
      <c r="H100" s="10">
        <f t="shared" si="13"/>
        <v>-8.4101575457791498</v>
      </c>
      <c r="I100">
        <f t="shared" si="10"/>
        <v>-67.281260366233198</v>
      </c>
      <c r="K100">
        <f t="shared" si="8"/>
        <v>-2.2112960708027067</v>
      </c>
      <c r="M100">
        <f t="shared" si="11"/>
        <v>-6.2812089378170262</v>
      </c>
      <c r="N100" s="13">
        <f t="shared" si="12"/>
        <v>4.5324221753438643</v>
      </c>
      <c r="O100" s="13">
        <v>1</v>
      </c>
    </row>
    <row r="101" spans="4:15" x14ac:dyDescent="0.4">
      <c r="D101" s="6">
        <v>0.64</v>
      </c>
      <c r="E101" s="7">
        <f t="shared" si="7"/>
        <v>-0.86676378613149907</v>
      </c>
      <c r="G101">
        <f t="shared" si="9"/>
        <v>2.8557461262608563</v>
      </c>
      <c r="H101" s="10">
        <f t="shared" si="13"/>
        <v>-8.3469352604463367</v>
      </c>
      <c r="I101">
        <f t="shared" si="10"/>
        <v>-66.775482083570694</v>
      </c>
      <c r="K101">
        <f t="shared" si="8"/>
        <v>-2.1845566550512157</v>
      </c>
      <c r="M101">
        <f t="shared" si="11"/>
        <v>-6.1840793993630117</v>
      </c>
      <c r="N101" s="13">
        <f t="shared" si="12"/>
        <v>4.6779454758224919</v>
      </c>
      <c r="O101" s="13">
        <v>1</v>
      </c>
    </row>
    <row r="102" spans="4:15" x14ac:dyDescent="0.4">
      <c r="D102" s="6">
        <v>0.66</v>
      </c>
      <c r="E102" s="7">
        <f t="shared" si="7"/>
        <v>-0.86012772950999095</v>
      </c>
      <c r="G102">
        <f t="shared" si="9"/>
        <v>2.8677924721545427</v>
      </c>
      <c r="H102" s="10">
        <f t="shared" si="13"/>
        <v>-8.2830300351812145</v>
      </c>
      <c r="I102">
        <f t="shared" si="10"/>
        <v>-66.264240281449716</v>
      </c>
      <c r="K102">
        <f t="shared" si="8"/>
        <v>-2.1579317451170832</v>
      </c>
      <c r="M102">
        <f t="shared" si="11"/>
        <v>-6.0875277289744778</v>
      </c>
      <c r="N102" s="13">
        <f t="shared" si="12"/>
        <v>4.820230376559099</v>
      </c>
      <c r="O102" s="13">
        <v>1</v>
      </c>
    </row>
    <row r="103" spans="4:15" x14ac:dyDescent="0.4">
      <c r="D103" s="6">
        <v>0.68</v>
      </c>
      <c r="E103" s="7">
        <f t="shared" si="7"/>
        <v>-0.85342626227354434</v>
      </c>
      <c r="G103">
        <f t="shared" si="9"/>
        <v>2.8798388180482282</v>
      </c>
      <c r="H103" s="10">
        <f t="shared" si="13"/>
        <v>-8.2184949056942322</v>
      </c>
      <c r="I103">
        <f t="shared" si="10"/>
        <v>-65.747959245553858</v>
      </c>
      <c r="K103">
        <f t="shared" si="8"/>
        <v>-2.1314349591116906</v>
      </c>
      <c r="M103">
        <f t="shared" si="11"/>
        <v>-5.9916020536930228</v>
      </c>
      <c r="N103" s="13">
        <f t="shared" si="12"/>
        <v>4.9590517742940809</v>
      </c>
      <c r="O103" s="13">
        <v>1</v>
      </c>
    </row>
    <row r="104" spans="4:15" x14ac:dyDescent="0.4">
      <c r="D104" s="6">
        <v>0.7</v>
      </c>
      <c r="E104" s="7">
        <f t="shared" si="7"/>
        <v>-0.84666469201564154</v>
      </c>
      <c r="G104">
        <f t="shared" si="9"/>
        <v>2.8918851639419145</v>
      </c>
      <c r="H104" s="10">
        <f t="shared" si="13"/>
        <v>-8.1533809841106279</v>
      </c>
      <c r="I104">
        <f t="shared" si="10"/>
        <v>-65.227047872885024</v>
      </c>
      <c r="K104">
        <f t="shared" si="8"/>
        <v>-2.1050788527059652</v>
      </c>
      <c r="M104">
        <f t="shared" si="11"/>
        <v>-5.8963470195855159</v>
      </c>
      <c r="N104" s="13">
        <f t="shared" si="12"/>
        <v>5.0942023170199446</v>
      </c>
      <c r="O104" s="13">
        <v>1</v>
      </c>
    </row>
    <row r="105" spans="4:15" x14ac:dyDescent="0.4">
      <c r="D105" s="6">
        <v>0.72</v>
      </c>
      <c r="E105" s="7">
        <f t="shared" si="7"/>
        <v>-0.83984813265710978</v>
      </c>
      <c r="G105">
        <f t="shared" si="9"/>
        <v>2.9039315098356009</v>
      </c>
      <c r="H105" s="10">
        <f t="shared" si="13"/>
        <v>-8.0877375174879695</v>
      </c>
      <c r="I105">
        <f t="shared" si="10"/>
        <v>-64.701900139903756</v>
      </c>
      <c r="K105">
        <f t="shared" si="8"/>
        <v>-2.0788749835074016</v>
      </c>
      <c r="M105">
        <f t="shared" si="11"/>
        <v>-5.8018039665359051</v>
      </c>
      <c r="N105" s="13">
        <f t="shared" si="12"/>
        <v>5.2254921993683148</v>
      </c>
      <c r="O105" s="13">
        <v>1</v>
      </c>
    </row>
    <row r="106" spans="4:15" x14ac:dyDescent="0.4">
      <c r="D106" s="6">
        <v>0.74</v>
      </c>
      <c r="E106" s="7">
        <f t="shared" si="7"/>
        <v>-0.83298151035120038</v>
      </c>
      <c r="G106">
        <f t="shared" si="9"/>
        <v>2.9159778557292872</v>
      </c>
      <c r="H106" s="10">
        <f t="shared" si="13"/>
        <v>-8.0216119446820606</v>
      </c>
      <c r="I106">
        <f t="shared" si="10"/>
        <v>-64.172895557456485</v>
      </c>
      <c r="K106">
        <f t="shared" si="8"/>
        <v>-2.0528339717305317</v>
      </c>
      <c r="M106">
        <f t="shared" si="11"/>
        <v>-5.7080110951247018</v>
      </c>
      <c r="N106" s="13">
        <f t="shared" si="12"/>
        <v>5.3527488910725323</v>
      </c>
      <c r="O106" s="13">
        <v>1</v>
      </c>
    </row>
    <row r="107" spans="4:15" x14ac:dyDescent="0.4">
      <c r="D107" s="6">
        <v>0.76</v>
      </c>
      <c r="E107" s="7">
        <f t="shared" si="7"/>
        <v>-0.82606956922180508</v>
      </c>
      <c r="G107">
        <f t="shared" si="9"/>
        <v>2.9280242016229736</v>
      </c>
      <c r="H107" s="10">
        <f t="shared" si="13"/>
        <v>-7.9550499516059832</v>
      </c>
      <c r="I107">
        <f t="shared" si="10"/>
        <v>-63.640399612847865</v>
      </c>
      <c r="K107">
        <f t="shared" si="8"/>
        <v>-2.0269655573719447</v>
      </c>
      <c r="M107">
        <f t="shared" si="11"/>
        <v>-5.6150036259434231</v>
      </c>
      <c r="N107" s="13">
        <f t="shared" si="12"/>
        <v>5.475816806246848</v>
      </c>
      <c r="O107" s="13">
        <v>1</v>
      </c>
    </row>
    <row r="108" spans="4:15" x14ac:dyDescent="0.4">
      <c r="D108" s="6">
        <v>0.78</v>
      </c>
      <c r="E108" s="7">
        <f t="shared" si="7"/>
        <v>-0.81911687693933044</v>
      </c>
      <c r="G108">
        <f t="shared" si="9"/>
        <v>2.94007054751666</v>
      </c>
      <c r="H108" s="10">
        <f t="shared" si="13"/>
        <v>-7.8880955249257525</v>
      </c>
      <c r="I108">
        <f t="shared" si="10"/>
        <v>-63.10476419940602</v>
      </c>
      <c r="K108">
        <f t="shared" si="8"/>
        <v>-2.0012786540889227</v>
      </c>
      <c r="M108">
        <f t="shared" si="11"/>
        <v>-5.5228139516758485</v>
      </c>
      <c r="N108" s="13">
        <f t="shared" si="12"/>
        <v>5.594556920755541</v>
      </c>
      <c r="O108" s="13">
        <v>1</v>
      </c>
    </row>
    <row r="109" spans="4:15" x14ac:dyDescent="0.4">
      <c r="D109" s="6">
        <v>0.8</v>
      </c>
      <c r="E109" s="7">
        <f t="shared" si="7"/>
        <v>-0.81212783013863754</v>
      </c>
      <c r="G109">
        <f t="shared" si="9"/>
        <v>2.9521168934103463</v>
      </c>
      <c r="H109" s="10">
        <f t="shared" si="13"/>
        <v>-7.8207910042350806</v>
      </c>
      <c r="I109">
        <f t="shared" si="10"/>
        <v>-62.566328033880644</v>
      </c>
      <c r="K109">
        <f t="shared" si="8"/>
        <v>-1.9757813999694318</v>
      </c>
      <c r="M109">
        <f t="shared" si="11"/>
        <v>-5.4314717822634391</v>
      </c>
      <c r="N109" s="13">
        <f t="shared" si="12"/>
        <v>5.7088463444831703</v>
      </c>
      <c r="O109" s="13">
        <v>1</v>
      </c>
    </row>
    <row r="110" spans="4:15" x14ac:dyDescent="0.4">
      <c r="D110" s="6">
        <v>0.82</v>
      </c>
      <c r="E110" s="7">
        <f t="shared" si="7"/>
        <v>-0.80510665968333084</v>
      </c>
      <c r="G110">
        <f t="shared" si="9"/>
        <v>2.9641632393040327</v>
      </c>
      <c r="H110" s="10">
        <f t="shared" si="13"/>
        <v>-7.7531771327504755</v>
      </c>
      <c r="I110">
        <f t="shared" si="10"/>
        <v>-62.025417062003804</v>
      </c>
      <c r="K110">
        <f t="shared" si="8"/>
        <v>-1.9504812053705001</v>
      </c>
      <c r="M110">
        <f t="shared" si="11"/>
        <v>-5.3410042834582718</v>
      </c>
      <c r="N110" s="13">
        <f t="shared" si="12"/>
        <v>5.8185778548624683</v>
      </c>
      <c r="O110" s="13">
        <v>1</v>
      </c>
    </row>
    <row r="111" spans="4:15" x14ac:dyDescent="0.4">
      <c r="D111" s="6">
        <v>0.84</v>
      </c>
      <c r="E111" s="7">
        <f t="shared" si="7"/>
        <v>-0.7980574357805732</v>
      </c>
      <c r="G111">
        <f t="shared" si="9"/>
        <v>2.9762095851977191</v>
      </c>
      <c r="H111" s="10">
        <f t="shared" si="13"/>
        <v>-7.6852931065669203</v>
      </c>
      <c r="I111">
        <f t="shared" si="10"/>
        <v>-61.482344852535363</v>
      </c>
      <c r="K111">
        <f t="shared" si="8"/>
        <v>-1.925384797991966</v>
      </c>
      <c r="M111">
        <f t="shared" si="11"/>
        <v>-5.2514362090535514</v>
      </c>
      <c r="N111" s="13">
        <f t="shared" si="12"/>
        <v>5.9236593975734015</v>
      </c>
      <c r="O111" s="13">
        <v>1</v>
      </c>
    </row>
    <row r="112" spans="4:15" x14ac:dyDescent="0.4">
      <c r="D112" s="6">
        <v>0.86</v>
      </c>
      <c r="E112" s="7">
        <f t="shared" si="7"/>
        <v>-0.79098407295049056</v>
      </c>
      <c r="G112">
        <f t="shared" si="9"/>
        <v>2.988255931091405</v>
      </c>
      <c r="H112" s="10">
        <f t="shared" si="13"/>
        <v>-7.6171766225132247</v>
      </c>
      <c r="I112">
        <f t="shared" si="10"/>
        <v>-60.937412980105798</v>
      </c>
      <c r="K112">
        <f t="shared" si="8"/>
        <v>-1.9004982653430529</v>
      </c>
      <c r="M112">
        <f t="shared" si="11"/>
        <v>-5.1627900270690663</v>
      </c>
      <c r="N112" s="13">
        <f t="shared" si="12"/>
        <v>6024.0135598959669</v>
      </c>
      <c r="O112" s="13">
        <v>1000</v>
      </c>
    </row>
    <row r="113" spans="4:15" x14ac:dyDescent="0.4">
      <c r="D113" s="6">
        <v>0.88</v>
      </c>
      <c r="E113" s="7">
        <f t="shared" si="7"/>
        <v>-0.78389033485412252</v>
      </c>
      <c r="G113">
        <f t="shared" si="9"/>
        <v>3.0003022769850918</v>
      </c>
      <c r="H113" s="10">
        <f t="shared" si="13"/>
        <v>-7.5488639246452003</v>
      </c>
      <c r="I113">
        <f t="shared" si="10"/>
        <v>-60.390911397161602</v>
      </c>
      <c r="K113">
        <f t="shared" si="8"/>
        <v>-1.8758270947502766</v>
      </c>
      <c r="M113">
        <f t="shared" si="11"/>
        <v>-5.0750860401567497</v>
      </c>
      <c r="N113" s="13">
        <f t="shared" si="12"/>
        <v>6119.5770217841537</v>
      </c>
      <c r="O113" s="13">
        <v>1000</v>
      </c>
    </row>
    <row r="114" spans="4:15" x14ac:dyDescent="0.4">
      <c r="D114" s="6">
        <v>0.9</v>
      </c>
      <c r="E114" s="7">
        <f t="shared" si="7"/>
        <v>-0.77677983898377034</v>
      </c>
      <c r="G114">
        <f t="shared" si="9"/>
        <v>3.0123486228787777</v>
      </c>
      <c r="H114" s="10">
        <f t="shared" si="13"/>
        <v>-7.4803898494137098</v>
      </c>
      <c r="I114">
        <f t="shared" si="10"/>
        <v>-59.843118795309678</v>
      </c>
      <c r="K114">
        <f t="shared" si="8"/>
        <v>-1.8513762110467749</v>
      </c>
      <c r="M114">
        <f t="shared" si="11"/>
        <v>-4.9883425004800204</v>
      </c>
      <c r="N114" s="13">
        <f t="shared" si="12"/>
        <v>6210.29998932743</v>
      </c>
      <c r="O114" s="13">
        <v>1000</v>
      </c>
    </row>
    <row r="115" spans="4:15" x14ac:dyDescent="0.4">
      <c r="D115" s="6">
        <v>0.92</v>
      </c>
      <c r="E115" s="7">
        <f t="shared" si="7"/>
        <v>-0.76965606121949426</v>
      </c>
      <c r="G115">
        <f t="shared" si="9"/>
        <v>3.0243949687724641</v>
      </c>
      <c r="H115" s="10">
        <f t="shared" si="13"/>
        <v>-7.4117878695437307</v>
      </c>
      <c r="I115">
        <f t="shared" si="10"/>
        <v>-59.294302956349846</v>
      </c>
      <c r="K115">
        <f t="shared" si="8"/>
        <v>-1.8271500120751023</v>
      </c>
      <c r="M115">
        <f t="shared" si="11"/>
        <v>-4.9025757193093256</v>
      </c>
      <c r="N115" s="13">
        <f t="shared" si="12"/>
        <v>6.296145614883967</v>
      </c>
      <c r="O115" s="13">
        <v>1</v>
      </c>
    </row>
    <row r="116" spans="4:15" x14ac:dyDescent="0.4">
      <c r="D116" s="6">
        <v>0.94</v>
      </c>
      <c r="E116" s="7">
        <f t="shared" si="7"/>
        <v>-0.76252234025540833</v>
      </c>
      <c r="G116">
        <f t="shared" si="9"/>
        <v>3.0364413146661504</v>
      </c>
      <c r="H116" s="10">
        <f t="shared" si="13"/>
        <v>-7.3430901366595833</v>
      </c>
      <c r="I116">
        <f t="shared" si="10"/>
        <v>-58.744721093276667</v>
      </c>
      <c r="K116">
        <f t="shared" si="8"/>
        <v>-1.8031524021281404</v>
      </c>
      <c r="M116">
        <f t="shared" si="11"/>
        <v>-4.8178001715659331</v>
      </c>
      <c r="N116" s="13">
        <f t="shared" si="12"/>
        <v>6.3770894078026892</v>
      </c>
      <c r="O116" s="13">
        <v>1</v>
      </c>
    </row>
    <row r="117" spans="4:15" x14ac:dyDescent="0.4">
      <c r="D117" s="6">
        <v>0.96</v>
      </c>
      <c r="E117" s="7">
        <f t="shared" si="7"/>
        <v>-0.75538188189932887</v>
      </c>
      <c r="G117">
        <f t="shared" si="9"/>
        <v>3.0484876605598368</v>
      </c>
      <c r="H117" s="10">
        <f t="shared" si="13"/>
        <v>-7.2743275226905375</v>
      </c>
      <c r="I117">
        <f t="shared" si="10"/>
        <v>-58.1946201815243</v>
      </c>
      <c r="K117">
        <f t="shared" si="8"/>
        <v>-1.7793868234455779</v>
      </c>
      <c r="M117">
        <f t="shared" si="11"/>
        <v>-4.7340285955357029</v>
      </c>
      <c r="N117" s="13">
        <f t="shared" si="12"/>
        <v>6.4531186393040034</v>
      </c>
      <c r="O117" s="13">
        <v>1</v>
      </c>
    </row>
    <row r="118" spans="4:15" x14ac:dyDescent="0.4">
      <c r="D118" s="6">
        <v>0.98</v>
      </c>
      <c r="E118" s="7">
        <f t="shared" si="7"/>
        <v>-0.74823776324923541</v>
      </c>
      <c r="G118">
        <f t="shared" si="9"/>
        <v>3.0605340064535231</v>
      </c>
      <c r="H118" s="10">
        <f t="shared" si="13"/>
        <v>-7.2055296600901375</v>
      </c>
      <c r="I118">
        <f t="shared" si="10"/>
        <v>-57.6442372807211</v>
      </c>
      <c r="K118">
        <f t="shared" si="8"/>
        <v>-1.7558562858768141</v>
      </c>
      <c r="M118">
        <f t="shared" si="11"/>
        <v>-4.651272087965034</v>
      </c>
      <c r="N118" s="13">
        <f t="shared" si="12"/>
        <v>6.5242317447584286</v>
      </c>
      <c r="O118" s="13">
        <v>1</v>
      </c>
    </row>
    <row r="119" spans="4:15" x14ac:dyDescent="0.4">
      <c r="D119" s="6">
        <v>1</v>
      </c>
      <c r="E119" s="7">
        <f t="shared" si="7"/>
        <v>-0.74109293674991183</v>
      </c>
      <c r="G119">
        <f t="shared" si="9"/>
        <v>3.0725803523472095</v>
      </c>
      <c r="H119" s="10">
        <f t="shared" si="13"/>
        <v>-7.1367249809016515</v>
      </c>
      <c r="I119">
        <f t="shared" si="10"/>
        <v>-57.093799847213212</v>
      </c>
      <c r="K119">
        <f t="shared" si="8"/>
        <v>-1.7325633948148027</v>
      </c>
      <c r="M119">
        <f t="shared" si="11"/>
        <v>-4.5695401947418732</v>
      </c>
      <c r="N119" s="13">
        <f t="shared" si="12"/>
        <v>6.5904377262902267</v>
      </c>
      <c r="O119" s="13">
        <v>1</v>
      </c>
    </row>
    <row r="120" spans="4:15" x14ac:dyDescent="0.4">
      <c r="D120" s="6">
        <v>1.02</v>
      </c>
      <c r="E120" s="7">
        <f t="shared" si="7"/>
        <v>-0.73395023413304727</v>
      </c>
      <c r="G120">
        <f t="shared" si="9"/>
        <v>3.0846266982408959</v>
      </c>
      <c r="H120" s="10">
        <f t="shared" si="13"/>
        <v>-7.0679407547012456</v>
      </c>
      <c r="I120">
        <f t="shared" si="10"/>
        <v>-56.543526037609965</v>
      </c>
      <c r="K120">
        <f t="shared" si="8"/>
        <v>-1.7095103774994318</v>
      </c>
      <c r="M120">
        <f t="shared" si="11"/>
        <v>-4.4888409973559122</v>
      </c>
      <c r="N120" s="13">
        <f t="shared" si="12"/>
        <v>6.6517555583387571</v>
      </c>
      <c r="O120" s="13">
        <v>1</v>
      </c>
    </row>
    <row r="121" spans="4:15" x14ac:dyDescent="0.4">
      <c r="D121" s="6">
        <v>1.04</v>
      </c>
      <c r="E121" s="7">
        <f t="shared" si="7"/>
        <v>-0.72681237024398671</v>
      </c>
      <c r="G121">
        <f t="shared" si="9"/>
        <v>3.0966730441345822</v>
      </c>
      <c r="H121" s="10">
        <f t="shared" si="13"/>
        <v>-6.9992031254495934</v>
      </c>
      <c r="I121">
        <f t="shared" si="10"/>
        <v>-55.993625003596748</v>
      </c>
      <c r="K121">
        <f t="shared" si="8"/>
        <v>-1.6866991077834217</v>
      </c>
      <c r="M121">
        <f t="shared" si="11"/>
        <v>-4.4091811953235558</v>
      </c>
      <c r="N121" s="13">
        <f t="shared" si="12"/>
        <v>6.7082135985338054</v>
      </c>
      <c r="O121" s="13">
        <v>1</v>
      </c>
    </row>
    <row r="122" spans="4:15" x14ac:dyDescent="0.4">
      <c r="D122" s="6">
        <v>1.06</v>
      </c>
      <c r="E122" s="7">
        <f t="shared" si="7"/>
        <v>-0.71968194675824015</v>
      </c>
      <c r="G122">
        <f t="shared" si="9"/>
        <v>3.1087193900282686</v>
      </c>
      <c r="H122" s="10">
        <f t="shared" si="13"/>
        <v>-6.9305371472818535</v>
      </c>
      <c r="I122">
        <f t="shared" si="10"/>
        <v>-55.444297178254828</v>
      </c>
      <c r="K122">
        <f t="shared" si="8"/>
        <v>-1.6641311294484522</v>
      </c>
      <c r="M122">
        <f t="shared" si="11"/>
        <v>-4.3305661847553001</v>
      </c>
      <c r="N122" s="13">
        <f t="shared" si="12"/>
        <v>6.7598490059812528</v>
      </c>
      <c r="O122" s="13">
        <v>1</v>
      </c>
    </row>
    <row r="123" spans="4:15" x14ac:dyDescent="0.4">
      <c r="D123" s="6">
        <v>1.08</v>
      </c>
      <c r="E123" s="7">
        <f t="shared" si="7"/>
        <v>-0.71256145579077201</v>
      </c>
      <c r="G123">
        <f t="shared" si="9"/>
        <v>3.1207657359219541</v>
      </c>
      <c r="H123" s="10">
        <f t="shared" si="13"/>
        <v>-6.8619668192651346</v>
      </c>
      <c r="I123">
        <f t="shared" si="10"/>
        <v>-54.895734554121077</v>
      </c>
      <c r="K123">
        <f t="shared" si="8"/>
        <v>-1.6418076781542474</v>
      </c>
      <c r="M123">
        <f t="shared" si="11"/>
        <v>-4.2530001332353375</v>
      </c>
      <c r="N123" s="13">
        <f t="shared" si="12"/>
        <v>6.8067071688133014</v>
      </c>
      <c r="O123" s="13">
        <v>1</v>
      </c>
    </row>
    <row r="124" spans="4:15" x14ac:dyDescent="0.4">
      <c r="D124" s="6">
        <v>1.1000000000000001</v>
      </c>
      <c r="E124" s="7">
        <f t="shared" si="7"/>
        <v>-0.70545328340101709</v>
      </c>
      <c r="G124">
        <f t="shared" si="9"/>
        <v>3.1328120818156413</v>
      </c>
      <c r="H124" s="10">
        <f t="shared" si="13"/>
        <v>-6.7935151191517944</v>
      </c>
      <c r="I124">
        <f t="shared" si="10"/>
        <v>-54.348120953214355</v>
      </c>
      <c r="K124">
        <f t="shared" si="8"/>
        <v>-1.6197297020986299</v>
      </c>
      <c r="M124">
        <f t="shared" si="11"/>
        <v>-4.1764860511759041</v>
      </c>
      <c r="N124" s="13">
        <f t="shared" si="12"/>
        <v>6.8488411426307572</v>
      </c>
      <c r="O124" s="13">
        <v>1</v>
      </c>
    </row>
    <row r="125" spans="4:15" x14ac:dyDescent="0.4">
      <c r="D125" s="6">
        <v>1.1200000000000001</v>
      </c>
      <c r="E125" s="7">
        <f t="shared" si="7"/>
        <v>-0.69835971299648536</v>
      </c>
      <c r="G125">
        <f t="shared" si="9"/>
        <v>3.1448584277093268</v>
      </c>
      <c r="H125" s="10">
        <f t="shared" si="13"/>
        <v>-6.7252040361561543</v>
      </c>
      <c r="I125">
        <f t="shared" si="10"/>
        <v>-53.801632289249234</v>
      </c>
      <c r="K125">
        <f t="shared" si="8"/>
        <v>-1.5978978814621745</v>
      </c>
      <c r="M125">
        <f t="shared" si="11"/>
        <v>-4.1010258598018456</v>
      </c>
      <c r="N125" s="13">
        <f t="shared" si="12"/>
        <v>6.8863111012542246</v>
      </c>
      <c r="O125" s="13">
        <v>1</v>
      </c>
    </row>
    <row r="126" spans="4:15" x14ac:dyDescent="0.4">
      <c r="D126" s="6">
        <v>1.1399999999999999</v>
      </c>
      <c r="E126" s="7">
        <f t="shared" si="7"/>
        <v>-0.69128292863774743</v>
      </c>
      <c r="G126">
        <f t="shared" si="9"/>
        <v>3.1569047736030131</v>
      </c>
      <c r="H126" s="10">
        <f t="shared" si="13"/>
        <v>-6.6570546027815087</v>
      </c>
      <c r="I126">
        <f t="shared" si="10"/>
        <v>-53.25643682225207</v>
      </c>
      <c r="K126">
        <f t="shared" si="8"/>
        <v>-1.5763126467068289</v>
      </c>
      <c r="M126">
        <f t="shared" si="11"/>
        <v>-4.0266204559140162</v>
      </c>
      <c r="N126" s="13">
        <f t="shared" si="12"/>
        <v>6.919183801006513</v>
      </c>
      <c r="O126" s="13">
        <v>1</v>
      </c>
    </row>
    <row r="127" spans="4:15" x14ac:dyDescent="0.4">
      <c r="D127" s="6">
        <v>1.1599999999999999</v>
      </c>
      <c r="E127" s="7">
        <f t="shared" si="7"/>
        <v>-0.68422501824751336</v>
      </c>
      <c r="G127">
        <f t="shared" si="9"/>
        <v>3.1689511194966995</v>
      </c>
      <c r="H127" s="10">
        <f t="shared" si="13"/>
        <v>-6.5890869257235538</v>
      </c>
      <c r="I127">
        <f t="shared" si="10"/>
        <v>-52.71269540578843</v>
      </c>
      <c r="K127">
        <f t="shared" si="8"/>
        <v>-1.554974195794036</v>
      </c>
      <c r="M127">
        <f t="shared" si="11"/>
        <v>-3.9532697735738767</v>
      </c>
      <c r="N127" s="13">
        <f t="shared" si="12"/>
        <v>6.9475320595664343</v>
      </c>
      <c r="O127" s="13">
        <v>1</v>
      </c>
    </row>
    <row r="128" spans="4:15" x14ac:dyDescent="0.4">
      <c r="D128" s="6">
        <v>1.18</v>
      </c>
      <c r="E128" s="7">
        <f t="shared" si="7"/>
        <v>-0.67718797672644715</v>
      </c>
      <c r="G128">
        <f t="shared" si="9"/>
        <v>3.1809974653903859</v>
      </c>
      <c r="H128" s="10">
        <f t="shared" si="13"/>
        <v>-6.5213202158756864</v>
      </c>
      <c r="I128">
        <f t="shared" si="10"/>
        <v>-52.170561727005492</v>
      </c>
      <c r="K128">
        <f t="shared" si="8"/>
        <v>-1.5338825103840688</v>
      </c>
      <c r="M128">
        <f t="shared" si="11"/>
        <v>-3.8809728428453303</v>
      </c>
      <c r="N128" s="13">
        <f t="shared" si="12"/>
        <v>6.9714342502683024</v>
      </c>
      <c r="O128" s="13">
        <v>1</v>
      </c>
    </row>
    <row r="129" spans="4:15" x14ac:dyDescent="0.4">
      <c r="D129" s="6">
        <v>1.2</v>
      </c>
      <c r="E129" s="7">
        <f t="shared" si="7"/>
        <v>-0.67017370897829165</v>
      </c>
      <c r="G129">
        <f t="shared" si="9"/>
        <v>3.1930438112840722</v>
      </c>
      <c r="H129" s="10">
        <f t="shared" si="13"/>
        <v>-6.4537728174609486</v>
      </c>
      <c r="I129">
        <f t="shared" si="10"/>
        <v>-51.630182539687588</v>
      </c>
      <c r="K129">
        <f t="shared" si="8"/>
        <v>-1.5130373710748657</v>
      </c>
      <c r="M129">
        <f t="shared" si="11"/>
        <v>-3.8097278457240051</v>
      </c>
      <c r="N129" s="13">
        <f t="shared" si="12"/>
        <v>6.9909738125674137</v>
      </c>
      <c r="O129" s="13">
        <v>1</v>
      </c>
    </row>
    <row r="130" spans="4:15" x14ac:dyDescent="0.4">
      <c r="D130" s="6">
        <v>1.22</v>
      </c>
      <c r="E130" s="7">
        <f t="shared" si="7"/>
        <v>-0.66318403284679894</v>
      </c>
      <c r="G130">
        <f t="shared" si="9"/>
        <v>3.2050901571777586</v>
      </c>
      <c r="H130" s="10">
        <f t="shared" si="13"/>
        <v>-6.3864622363146735</v>
      </c>
      <c r="I130">
        <f t="shared" si="10"/>
        <v>-51.091697890517388</v>
      </c>
      <c r="K130">
        <f t="shared" si="8"/>
        <v>-1.4924383717352925</v>
      </c>
      <c r="M130">
        <f t="shared" si="11"/>
        <v>-3.7395321693785681</v>
      </c>
      <c r="N130" s="13">
        <f t="shared" si="12"/>
        <v>7.0062387792503751</v>
      </c>
      <c r="O130" s="13">
        <v>1</v>
      </c>
    </row>
    <row r="131" spans="4:15" x14ac:dyDescent="0.4">
      <c r="D131" s="6">
        <v>1.24</v>
      </c>
      <c r="E131" s="7">
        <f t="shared" si="7"/>
        <v>-0.65622068196691596</v>
      </c>
      <c r="G131">
        <f t="shared" si="9"/>
        <v>3.2171365030714449</v>
      </c>
      <c r="H131" s="10">
        <f t="shared" si="13"/>
        <v>-6.3194051673414009</v>
      </c>
      <c r="I131">
        <f t="shared" si="10"/>
        <v>-50.555241338731207</v>
      </c>
      <c r="K131">
        <f t="shared" si="8"/>
        <v>-1.4720849329846706</v>
      </c>
      <c r="M131">
        <f t="shared" si="11"/>
        <v>-3.6703824568232299</v>
      </c>
      <c r="N131" s="13">
        <f t="shared" si="12"/>
        <v>7.0173213208410372</v>
      </c>
      <c r="O131" s="13">
        <v>1</v>
      </c>
    </row>
    <row r="132" spans="4:15" x14ac:dyDescent="0.4">
      <c r="D132" s="6">
        <v>1.26</v>
      </c>
      <c r="E132" s="7">
        <f t="shared" si="7"/>
        <v>-0.64928530853257982</v>
      </c>
      <c r="G132">
        <f t="shared" si="9"/>
        <v>3.2291828489651309</v>
      </c>
      <c r="H132" s="10">
        <f t="shared" si="13"/>
        <v>-6.2526175211687436</v>
      </c>
      <c r="I132">
        <f t="shared" si="10"/>
        <v>-50.020940169349949</v>
      </c>
      <c r="K132">
        <f t="shared" si="8"/>
        <v>-1.4519763148674572</v>
      </c>
      <c r="M132">
        <f t="shared" si="11"/>
        <v>-3.6022746551354947</v>
      </c>
      <c r="N132" s="13">
        <f t="shared" si="12"/>
        <v>7.0243173075333356</v>
      </c>
      <c r="O132" s="13">
        <v>1</v>
      </c>
    </row>
    <row r="133" spans="4:15" x14ac:dyDescent="0.4">
      <c r="D133" s="6">
        <v>1.28</v>
      </c>
      <c r="E133" s="7">
        <f t="shared" si="7"/>
        <v>-0.64237948598344474</v>
      </c>
      <c r="G133">
        <f t="shared" si="9"/>
        <v>3.2412291948588177</v>
      </c>
      <c r="H133" s="10">
        <f t="shared" si="13"/>
        <v>-6.1861144500205736</v>
      </c>
      <c r="I133">
        <f t="shared" si="10"/>
        <v>-49.488915600164589</v>
      </c>
      <c r="K133">
        <f t="shared" si="8"/>
        <v>-1.4321116287691791</v>
      </c>
      <c r="M133">
        <f t="shared" si="11"/>
        <v>-3.535204061328173</v>
      </c>
      <c r="N133" s="13">
        <f t="shared" si="12"/>
        <v>7.0273258888772947</v>
      </c>
      <c r="O133" s="13">
        <v>1</v>
      </c>
    </row>
    <row r="134" spans="4:15" x14ac:dyDescent="0.4">
      <c r="D134" s="6">
        <v>1.3</v>
      </c>
      <c r="E134" s="7">
        <f t="shared" si="7"/>
        <v>-0.63550471161277788</v>
      </c>
      <c r="G134">
        <f t="shared" si="9"/>
        <v>3.2532755407525036</v>
      </c>
      <c r="H134" s="10">
        <f t="shared" si="13"/>
        <v>-6.1199103728310504</v>
      </c>
      <c r="I134">
        <f t="shared" si="10"/>
        <v>-48.959282982648404</v>
      </c>
      <c r="K134">
        <f t="shared" si="8"/>
        <v>-1.4124898486171382</v>
      </c>
      <c r="M134">
        <f t="shared" si="11"/>
        <v>-3.4691653659801531</v>
      </c>
      <c r="N134" s="13">
        <f t="shared" si="12"/>
        <v>7.026449091344964</v>
      </c>
      <c r="O134" s="13">
        <v>1</v>
      </c>
    </row>
    <row r="135" spans="4:15" x14ac:dyDescent="0.4">
      <c r="D135" s="6">
        <v>1.32</v>
      </c>
      <c r="E135" s="7">
        <f t="shared" si="7"/>
        <v>-0.62866240909871318</v>
      </c>
      <c r="G135">
        <f t="shared" si="9"/>
        <v>3.2653218866461899</v>
      </c>
      <c r="H135" s="10">
        <f t="shared" si="13"/>
        <v>-6.0540189996206077</v>
      </c>
      <c r="I135">
        <f t="shared" si="10"/>
        <v>-48.432151996964862</v>
      </c>
      <c r="K135">
        <f t="shared" si="8"/>
        <v>-1.3931098214068769</v>
      </c>
      <c r="M135">
        <f t="shared" si="11"/>
        <v>-3.4041526947255996</v>
      </c>
      <c r="N135" s="13">
        <f t="shared" si="12"/>
        <v>7.0217914338179241</v>
      </c>
      <c r="O135" s="13">
        <v>1</v>
      </c>
    </row>
    <row r="136" spans="4:15" x14ac:dyDescent="0.4">
      <c r="D136" s="6">
        <v>1.34</v>
      </c>
      <c r="E136" s="7">
        <f t="shared" si="7"/>
        <v>-0.62185393096098884</v>
      </c>
      <c r="G136">
        <f t="shared" si="9"/>
        <v>3.2773682325398763</v>
      </c>
      <c r="H136" s="10">
        <f t="shared" si="13"/>
        <v>-5.9884533551543226</v>
      </c>
      <c r="I136">
        <f t="shared" si="10"/>
        <v>-47.907626841234581</v>
      </c>
      <c r="K136">
        <f t="shared" si="8"/>
        <v>-1.3739702770931408</v>
      </c>
      <c r="M136">
        <f t="shared" si="11"/>
        <v>-3.3401596476973401</v>
      </c>
      <c r="N136" s="13">
        <f t="shared" si="12"/>
        <v>7.0134595609562496</v>
      </c>
      <c r="O136" s="13">
        <v>1</v>
      </c>
    </row>
    <row r="137" spans="4:15" x14ac:dyDescent="0.4">
      <c r="D137" s="6">
        <v>1.36</v>
      </c>
      <c r="E137" s="7">
        <f t="shared" si="7"/>
        <v>-0.61508056094524033</v>
      </c>
      <c r="G137">
        <f t="shared" si="9"/>
        <v>3.2894145784335627</v>
      </c>
      <c r="H137" s="10">
        <f t="shared" si="13"/>
        <v>-5.9232258019026647</v>
      </c>
      <c r="I137">
        <f t="shared" si="10"/>
        <v>-47.385806415221317</v>
      </c>
      <c r="K137">
        <f t="shared" si="8"/>
        <v>-1.3550698378818122</v>
      </c>
      <c r="M137">
        <f t="shared" si="11"/>
        <v>-3.277179337015653</v>
      </c>
      <c r="N137" s="13">
        <f t="shared" si="12"/>
        <v>7.0015618943410516</v>
      </c>
      <c r="O137" s="13">
        <v>1</v>
      </c>
    </row>
    <row r="138" spans="4:15" x14ac:dyDescent="0.4">
      <c r="D138" s="6">
        <v>1.38</v>
      </c>
      <c r="E138" s="7">
        <f t="shared" si="7"/>
        <v>-0.60834351633685979</v>
      </c>
      <c r="G138">
        <f t="shared" si="9"/>
        <v>3.301460924327249</v>
      </c>
      <c r="H138" s="10">
        <f t="shared" si="13"/>
        <v>-5.8583480623239605</v>
      </c>
      <c r="I138">
        <f t="shared" si="10"/>
        <v>-46.866784498591684</v>
      </c>
      <c r="K138">
        <f t="shared" si="8"/>
        <v>-1.3364070269572508</v>
      </c>
      <c r="M138">
        <f t="shared" si="11"/>
        <v>-3.2152044224100278</v>
      </c>
      <c r="N138" s="13">
        <f t="shared" si="12"/>
        <v>6.9862083012174736</v>
      </c>
      <c r="O138" s="13">
        <v>1</v>
      </c>
    </row>
    <row r="139" spans="4:15" x14ac:dyDescent="0.4">
      <c r="D139" s="6">
        <v>1.4</v>
      </c>
      <c r="E139" s="7">
        <f t="shared" si="7"/>
        <v>-0.60164395020638795</v>
      </c>
      <c r="G139">
        <f t="shared" si="9"/>
        <v>3.3135072702209354</v>
      </c>
      <c r="H139" s="10">
        <f t="shared" si="13"/>
        <v>-5.7938312404875161</v>
      </c>
      <c r="I139">
        <f t="shared" si="10"/>
        <v>-46.350649923900129</v>
      </c>
      <c r="K139">
        <f t="shared" si="8"/>
        <v>-1.3179802766775162</v>
      </c>
      <c r="M139">
        <f t="shared" si="11"/>
        <v>-3.1542271450575177</v>
      </c>
      <c r="N139" s="13">
        <f t="shared" si="12"/>
        <v>6.9675097806108202</v>
      </c>
      <c r="O139" s="13">
        <v>1</v>
      </c>
    </row>
    <row r="140" spans="4:15" x14ac:dyDescent="0.4">
      <c r="D140" s="6">
        <v>1.42</v>
      </c>
      <c r="E140" s="7">
        <f t="shared" si="7"/>
        <v>-0.59498295358833941</v>
      </c>
      <c r="G140">
        <f t="shared" si="9"/>
        <v>3.3255536161146217</v>
      </c>
      <c r="H140" s="10">
        <f t="shared" si="13"/>
        <v>-5.7296858430557087</v>
      </c>
      <c r="I140">
        <f t="shared" si="10"/>
        <v>-45.83748674444567</v>
      </c>
      <c r="K140">
        <f t="shared" si="8"/>
        <v>-1.2997879362681022</v>
      </c>
      <c r="M140">
        <f t="shared" si="11"/>
        <v>-3.0942393597177711</v>
      </c>
      <c r="N140" s="13">
        <f t="shared" si="12"/>
        <v>6.9455781665383025</v>
      </c>
      <c r="O140" s="13">
        <v>1</v>
      </c>
    </row>
    <row r="141" spans="4:15" x14ac:dyDescent="0.4">
      <c r="D141" s="6">
        <v>1.44</v>
      </c>
      <c r="E141" s="7">
        <f t="shared" si="7"/>
        <v>-0.58836155759532338</v>
      </c>
      <c r="G141">
        <f t="shared" si="9"/>
        <v>3.3375999620083077</v>
      </c>
      <c r="H141" s="10">
        <f t="shared" si="13"/>
        <v>-5.6659217996429652</v>
      </c>
      <c r="I141">
        <f t="shared" si="10"/>
        <v>-45.327374397143721</v>
      </c>
      <c r="K141">
        <f t="shared" si="8"/>
        <v>-1.2818282790430704</v>
      </c>
      <c r="M141">
        <f t="shared" si="11"/>
        <v>-3.0352325652412939</v>
      </c>
      <c r="N141" s="13">
        <f t="shared" si="12"/>
        <v>6.920525847996851</v>
      </c>
      <c r="O141" s="13">
        <v>1</v>
      </c>
    </row>
    <row r="142" spans="4:15" x14ac:dyDescent="0.4">
      <c r="D142" s="6">
        <v>1.46</v>
      </c>
      <c r="E142" s="7">
        <f t="shared" si="7"/>
        <v>-0.58178073546926312</v>
      </c>
      <c r="G142">
        <f t="shared" si="9"/>
        <v>3.3496463079019945</v>
      </c>
      <c r="H142" s="10">
        <f t="shared" si="13"/>
        <v>-5.602548482569004</v>
      </c>
      <c r="I142">
        <f t="shared" si="10"/>
        <v>-44.820387860552032</v>
      </c>
      <c r="K142">
        <f t="shared" si="8"/>
        <v>-1.2640995091808347</v>
      </c>
      <c r="M142">
        <f t="shared" si="11"/>
        <v>-2.9771979335242444</v>
      </c>
      <c r="N142" s="13">
        <f t="shared" si="12"/>
        <v>6.8924655053696204</v>
      </c>
      <c r="O142" s="13">
        <v>1</v>
      </c>
    </row>
    <row r="143" spans="4:15" x14ac:dyDescent="0.4">
      <c r="D143" s="6">
        <v>1.48</v>
      </c>
      <c r="E143" s="7">
        <f t="shared" si="7"/>
        <v>-0.57524140457147233</v>
      </c>
      <c r="G143">
        <f t="shared" si="9"/>
        <v>3.3616926537956804</v>
      </c>
      <c r="H143" s="10">
        <f t="shared" si="13"/>
        <v>-5.5395747260232788</v>
      </c>
      <c r="I143">
        <f t="shared" si="10"/>
        <v>-44.316597808186231</v>
      </c>
      <c r="K143">
        <f t="shared" si="8"/>
        <v>-1.2465997680803078</v>
      </c>
      <c r="M143">
        <f t="shared" si="11"/>
        <v>-2.9201263369798895</v>
      </c>
      <c r="N143" s="13">
        <f t="shared" si="12"/>
        <v>6.8615098628620075</v>
      </c>
      <c r="O143" s="13">
        <v>1</v>
      </c>
    </row>
    <row r="144" spans="4:15" x14ac:dyDescent="0.4">
      <c r="D144" s="6">
        <v>1.5</v>
      </c>
      <c r="E144" s="7">
        <f t="shared" si="7"/>
        <v>-0.56874442831330041</v>
      </c>
      <c r="G144">
        <f t="shared" si="9"/>
        <v>3.3737389996893667</v>
      </c>
      <c r="H144" s="10">
        <f t="shared" si="13"/>
        <v>-5.4770088446570826</v>
      </c>
      <c r="I144">
        <f t="shared" si="10"/>
        <v>-43.816070757256661</v>
      </c>
      <c r="K144">
        <f t="shared" si="8"/>
        <v>-1.2293271403216266</v>
      </c>
      <c r="M144">
        <f t="shared" si="11"/>
        <v>-2.864008374593709</v>
      </c>
      <c r="N144" s="13">
        <f t="shared" si="12"/>
        <v>6.8277714565514112</v>
      </c>
      <c r="O144" s="13">
        <v>1</v>
      </c>
    </row>
    <row r="145" spans="4:15" x14ac:dyDescent="0.4">
      <c r="D145" s="6">
        <v>1.52</v>
      </c>
      <c r="E145" s="7">
        <f t="shared" si="7"/>
        <v>-0.56229061802900882</v>
      </c>
      <c r="G145">
        <f t="shared" si="9"/>
        <v>3.3857853455830531</v>
      </c>
      <c r="H145" s="10">
        <f t="shared" si="13"/>
        <v>-5.4148586516193546</v>
      </c>
      <c r="I145">
        <f t="shared" si="10"/>
        <v>-43.318869212954837</v>
      </c>
      <c r="K145">
        <f t="shared" si="8"/>
        <v>-1.2122796592543599</v>
      </c>
      <c r="M145">
        <f t="shared" si="11"/>
        <v>-2.8088343966264273</v>
      </c>
      <c r="N145" s="13">
        <f t="shared" si="12"/>
        <v>6.7913624176114418</v>
      </c>
      <c r="O145" s="13">
        <v>1</v>
      </c>
    </row>
    <row r="146" spans="4:15" x14ac:dyDescent="0.4">
      <c r="D146" s="6">
        <v>1.54</v>
      </c>
      <c r="E146" s="7">
        <f t="shared" si="7"/>
        <v>-0.55588073479249933</v>
      </c>
      <c r="G146">
        <f t="shared" si="9"/>
        <v>3.3978316914767395</v>
      </c>
      <c r="H146" s="10">
        <f t="shared" si="13"/>
        <v>-5.353131476051769</v>
      </c>
      <c r="I146">
        <f t="shared" si="10"/>
        <v>-42.825051808414152</v>
      </c>
      <c r="K146">
        <f t="shared" si="8"/>
        <v>-1.1954553122347271</v>
      </c>
      <c r="M146">
        <f t="shared" si="11"/>
        <v>-2.754594528026276</v>
      </c>
      <c r="N146" s="13">
        <f t="shared" si="12"/>
        <v>6.7523942702536432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-0.54951549117946885</v>
      </c>
      <c r="G147">
        <f t="shared" si="9"/>
        <v>3.4098780373704258</v>
      </c>
      <c r="H147" s="10">
        <f t="shared" si="13"/>
        <v>-5.2918341800582853</v>
      </c>
      <c r="I147">
        <f t="shared" si="10"/>
        <v>-42.334673440466283</v>
      </c>
      <c r="K147">
        <f t="shared" ref="K147:K210" si="15">$L$9*$L$6*EXP(-$L$4*(G147/$L$10-1))+6*$L$6*EXP(-$L$4*(2/SQRT(3)*G147/$L$10-1))+12*$L$6*EXP(-$L$4*(SQRT(2)*2/SQRT(3)*G147/$L$10-1))+24*$L$6*EXP(-$L$4*(SQRT(11)/2*2/SQRT(3)*G147/$L$10-1))+8*$L$6*EXP(-$L$4*(2*G147/$L$10-1))-SQRT($L$9*$L$7^2*EXP(-2*$L$5*(G147/$L$10-1))+6*$L$7^2*EXP(-2*$L$5*(2/SQRT(3)*G147/$L$10-1))+12*$L$7^2*EXP(-2*$L$5*(SQRT(2)*2/SQRT(3)*G147/$L$10-1))+24*$L$7^2*EXP(-2*$L$5*(SQRT(11)/2*2/SQRT(3)*G147/$L$10-1))+8*$L$7^2*EXP(-2*$L$5*(2*G147/$L$10-1)))</f>
        <v>-1.1788520455321929</v>
      </c>
      <c r="M147">
        <f t="shared" si="11"/>
        <v>-2.7012786906092394</v>
      </c>
      <c r="N147" s="13">
        <f t="shared" si="12"/>
        <v>6.7109777439145857</v>
      </c>
      <c r="O147" s="13">
        <v>1</v>
      </c>
    </row>
    <row r="148" spans="4:15" x14ac:dyDescent="0.4">
      <c r="D148" s="6">
        <v>1.58</v>
      </c>
      <c r="E148" s="7">
        <f t="shared" si="14"/>
        <v>-0.54319555297652511</v>
      </c>
      <c r="G148">
        <f t="shared" ref="G148:G211" si="16">$E$11*(D148/$E$12+1)</f>
        <v>3.4219243832641122</v>
      </c>
      <c r="H148" s="10">
        <f t="shared" si="13"/>
        <v>-5.2309731751639381</v>
      </c>
      <c r="I148">
        <f t="shared" ref="I148:I211" si="17">H148*$E$6</f>
        <v>-41.847785401311505</v>
      </c>
      <c r="K148">
        <f t="shared" si="15"/>
        <v>-1.1624677689246095</v>
      </c>
      <c r="M148">
        <f t="shared" ref="M148:M211" si="18">$L$9*$O$6*EXP(-$O$4*(G148/$L$10-1))+6*$O$6*EXP(-$O$4*(2/SQRT(3)*G148/$L$10-1))+12*$O$6*EXP(-$O$4*(SQRT(2)*2/SQRT(3)*G148/$L$10-1))+24*$O$6*EXP(-$O$4*(SQRT(11)/2*2/SQRT(3)*G148/$L$10-1))+8*$O$6*EXP(-$O$4*(2*G148/$L$10-1))-SQRT($L$9*$O$7^2*EXP(-2*$O$5*(G148/$L$10-1))+6*$O$7^2*EXP(-2*$O$5*(2/SQRT(3)*G148/$L$10-1))+12*$O$7^2*EXP(-2*$O$5*(SQRT(2)*2/SQRT(3)*G148/$L$10-1))+24*$O$7^2*EXP(-2*$O$5*(SQRT(11)/2*2/SQRT(3)*G148/$L$10-1))+8*$O$7^2*EXP(-2*$O$5*(2*G148/$L$10-1)))</f>
        <v>-2.6488766240634813</v>
      </c>
      <c r="N148" s="13">
        <f t="shared" ref="N148:N211" si="19">(M148-H148)^2*O148</f>
        <v>6.6672225992048739</v>
      </c>
      <c r="O148" s="13">
        <v>1</v>
      </c>
    </row>
    <row r="149" spans="4:15" x14ac:dyDescent="0.4">
      <c r="D149" s="6">
        <v>1.6</v>
      </c>
      <c r="E149" s="7">
        <f t="shared" si="14"/>
        <v>-0.53692154083875354</v>
      </c>
      <c r="G149">
        <f t="shared" si="16"/>
        <v>3.4339707291577981</v>
      </c>
      <c r="H149" s="10">
        <f t="shared" ref="H149:H212" si="20">-(-$B$4)*(1+D149+$E$5*D149^3)*EXP(-D149)</f>
        <v>-5.1705544382771969</v>
      </c>
      <c r="I149">
        <f t="shared" si="17"/>
        <v>-41.364435506217575</v>
      </c>
      <c r="K149">
        <f t="shared" si="15"/>
        <v>-1.146300360000005</v>
      </c>
      <c r="M149">
        <f t="shared" si="18"/>
        <v>-2.5973779058316691</v>
      </c>
      <c r="N149" s="13">
        <f t="shared" si="19"/>
        <v>6.62123746712839</v>
      </c>
      <c r="O149" s="13">
        <v>1</v>
      </c>
    </row>
    <row r="150" spans="4:15" x14ac:dyDescent="0.4">
      <c r="D150" s="6">
        <v>1.62</v>
      </c>
      <c r="E150" s="7">
        <f t="shared" si="14"/>
        <v>-0.53069403189718711</v>
      </c>
      <c r="G150">
        <f t="shared" si="16"/>
        <v>3.4460170750514845</v>
      </c>
      <c r="H150" s="10">
        <f t="shared" si="20"/>
        <v>-5.1105835271699123</v>
      </c>
      <c r="I150">
        <f t="shared" si="17"/>
        <v>-40.884668217359298</v>
      </c>
      <c r="K150">
        <f t="shared" si="15"/>
        <v>-1.1303476681820828</v>
      </c>
      <c r="M150">
        <f t="shared" si="18"/>
        <v>-2.5467719699226277</v>
      </c>
      <c r="N150" s="13">
        <f t="shared" si="19"/>
        <v>6.5731297010747465</v>
      </c>
      <c r="O150" s="13">
        <v>1</v>
      </c>
    </row>
    <row r="151" spans="4:15" x14ac:dyDescent="0.4">
      <c r="D151" s="6">
        <v>1.64</v>
      </c>
      <c r="E151" s="7">
        <f t="shared" si="14"/>
        <v>-0.52451356131759164</v>
      </c>
      <c r="G151">
        <f t="shared" si="16"/>
        <v>3.4580634209451708</v>
      </c>
      <c r="H151" s="10">
        <f t="shared" si="20"/>
        <v>-5.0510655954884083</v>
      </c>
      <c r="I151">
        <f t="shared" si="17"/>
        <v>-40.408524763907266</v>
      </c>
      <c r="K151">
        <f t="shared" si="15"/>
        <v>-1.114607518495518</v>
      </c>
      <c r="M151">
        <f t="shared" si="18"/>
        <v>-2.4970481247014984</v>
      </c>
      <c r="N151" s="13">
        <f t="shared" si="19"/>
        <v>6.5230052410847641</v>
      </c>
      <c r="O151" s="13">
        <v>1</v>
      </c>
    </row>
    <row r="152" spans="4:15" x14ac:dyDescent="0.4">
      <c r="D152" s="6">
        <v>1.66</v>
      </c>
      <c r="E152" s="7">
        <f t="shared" si="14"/>
        <v>-0.5183806238119395</v>
      </c>
      <c r="G152">
        <f t="shared" si="16"/>
        <v>3.4701097668388567</v>
      </c>
      <c r="H152" s="10">
        <f t="shared" si="20"/>
        <v>-4.9920054073089766</v>
      </c>
      <c r="I152">
        <f t="shared" si="17"/>
        <v>-39.936043258471813</v>
      </c>
      <c r="K152">
        <f t="shared" si="15"/>
        <v>-1.0990777150862432</v>
      </c>
      <c r="M152">
        <f t="shared" si="18"/>
        <v>-2.4481955697054314</v>
      </c>
      <c r="N152" s="13">
        <f t="shared" si="19"/>
        <v>6.4709684898885751</v>
      </c>
      <c r="O152" s="13">
        <v>1</v>
      </c>
    </row>
    <row r="153" spans="4:15" x14ac:dyDescent="0.4">
      <c r="D153" s="6">
        <v>1.68</v>
      </c>
      <c r="E153" s="7">
        <f t="shared" si="14"/>
        <v>-0.51229567510390728</v>
      </c>
      <c r="G153">
        <f t="shared" si="16"/>
        <v>3.4821561127325431</v>
      </c>
      <c r="H153" s="10">
        <f t="shared" si="20"/>
        <v>-4.9334073512506267</v>
      </c>
      <c r="I153">
        <f t="shared" si="17"/>
        <v>-39.467258810005013</v>
      </c>
      <c r="K153">
        <f t="shared" si="15"/>
        <v>-1.0837560445110157</v>
      </c>
      <c r="M153">
        <f t="shared" si="18"/>
        <v>-2.4002034115298265</v>
      </c>
      <c r="N153" s="13">
        <f t="shared" si="19"/>
        <v>6.4171222002169834</v>
      </c>
      <c r="O153" s="13">
        <v>1</v>
      </c>
    </row>
    <row r="154" spans="4:15" x14ac:dyDescent="0.4">
      <c r="D154" s="6">
        <v>1.7</v>
      </c>
      <c r="E154" s="7">
        <f t="shared" si="14"/>
        <v>-0.50625913334970185</v>
      </c>
      <c r="G154">
        <f t="shared" si="16"/>
        <v>3.4942024586262295</v>
      </c>
      <c r="H154" s="10">
        <f t="shared" si="20"/>
        <v>-4.8752754541576291</v>
      </c>
      <c r="I154">
        <f t="shared" si="17"/>
        <v>-39.002203633261033</v>
      </c>
      <c r="K154">
        <f t="shared" si="15"/>
        <v>-1.0686402788097926</v>
      </c>
      <c r="M154">
        <f t="shared" si="18"/>
        <v>-2.3530606788281592</v>
      </c>
      <c r="N154" s="13">
        <f t="shared" si="19"/>
        <v>6.3615673728902884</v>
      </c>
      <c r="O154" s="13">
        <v>1</v>
      </c>
    </row>
    <row r="155" spans="4:15" x14ac:dyDescent="0.4">
      <c r="D155" s="6">
        <v>1.72</v>
      </c>
      <c r="E155" s="7">
        <f t="shared" si="14"/>
        <v>-0.50027138051547226</v>
      </c>
      <c r="G155">
        <f t="shared" si="16"/>
        <v>3.5062488045199158</v>
      </c>
      <c r="H155" s="10">
        <f t="shared" si="20"/>
        <v>-4.817613394363998</v>
      </c>
      <c r="I155">
        <f t="shared" si="17"/>
        <v>-38.540907154911984</v>
      </c>
      <c r="K155">
        <f t="shared" si="15"/>
        <v>-1.0537281783736188</v>
      </c>
      <c r="M155">
        <f t="shared" si="18"/>
        <v>-2.3067563364665418</v>
      </c>
      <c r="N155" s="13">
        <f t="shared" si="19"/>
        <v>6.3044031651934702</v>
      </c>
      <c r="O155" s="13">
        <v>1</v>
      </c>
    </row>
    <row r="156" spans="4:15" x14ac:dyDescent="0.4">
      <c r="D156" s="6">
        <v>1.74</v>
      </c>
      <c r="E156" s="7">
        <f t="shared" si="14"/>
        <v>-0.49433276371254636</v>
      </c>
      <c r="G156">
        <f t="shared" si="16"/>
        <v>3.5182951504136022</v>
      </c>
      <c r="H156" s="10">
        <f t="shared" si="20"/>
        <v>-4.760424514551822</v>
      </c>
      <c r="I156">
        <f t="shared" si="17"/>
        <v>-38.083396116414576</v>
      </c>
      <c r="K156">
        <f t="shared" si="15"/>
        <v>-1.0390174946200463</v>
      </c>
      <c r="M156">
        <f t="shared" si="18"/>
        <v>-2.261279298872414</v>
      </c>
      <c r="N156" s="13">
        <f t="shared" si="19"/>
        <v>6.2457268090532754</v>
      </c>
      <c r="O156" s="13">
        <v>1</v>
      </c>
    </row>
    <row r="157" spans="4:15" x14ac:dyDescent="0.4">
      <c r="D157" s="6">
        <v>1.76</v>
      </c>
      <c r="E157" s="7">
        <f t="shared" si="14"/>
        <v>-0.48844359649168151</v>
      </c>
      <c r="G157">
        <f t="shared" si="16"/>
        <v>3.5303414963072886</v>
      </c>
      <c r="H157" s="10">
        <f t="shared" si="20"/>
        <v>-4.7037118342148938</v>
      </c>
      <c r="I157">
        <f t="shared" si="17"/>
        <v>-37.62969467371915</v>
      </c>
      <c r="K157">
        <f t="shared" si="15"/>
        <v>-1.0245059724874042</v>
      </c>
      <c r="M157">
        <f t="shared" si="18"/>
        <v>-2.2166184426149838</v>
      </c>
      <c r="N157" s="13">
        <f t="shared" si="19"/>
        <v>6.1856335385399435</v>
      </c>
      <c r="O157" s="13">
        <v>1</v>
      </c>
    </row>
    <row r="158" spans="4:15" x14ac:dyDescent="0.4">
      <c r="D158" s="6">
        <v>1.78</v>
      </c>
      <c r="E158" s="7">
        <f t="shared" si="14"/>
        <v>-0.48260416009750007</v>
      </c>
      <c r="G158">
        <f t="shared" si="16"/>
        <v>3.5423878422009749</v>
      </c>
      <c r="H158" s="10">
        <f t="shared" si="20"/>
        <v>-4.6474780617389264</v>
      </c>
      <c r="I158">
        <f t="shared" si="17"/>
        <v>-37.179824493911411</v>
      </c>
      <c r="K158">
        <f t="shared" si="15"/>
        <v>-1.0101913527585873</v>
      </c>
      <c r="M158">
        <f t="shared" si="18"/>
        <v>-2.1727626182534685</v>
      </c>
      <c r="N158" s="13">
        <f t="shared" si="19"/>
        <v>6.1242165262254264</v>
      </c>
      <c r="O158" s="13">
        <v>1</v>
      </c>
    </row>
    <row r="159" spans="4:15" x14ac:dyDescent="0.4">
      <c r="D159" s="6">
        <v>1.8</v>
      </c>
      <c r="E159" s="7">
        <f t="shared" si="14"/>
        <v>-0.47681470468423809</v>
      </c>
      <c r="G159">
        <f t="shared" si="16"/>
        <v>3.5544341880946613</v>
      </c>
      <c r="H159" s="10">
        <f t="shared" si="20"/>
        <v>-4.5917256061092138</v>
      </c>
      <c r="I159">
        <f t="shared" si="17"/>
        <v>-36.73380484887371</v>
      </c>
      <c r="K159">
        <f t="shared" si="15"/>
        <v>-0.99607137422444103</v>
      </c>
      <c r="M159">
        <f t="shared" si="18"/>
        <v>-2.1297006614875453</v>
      </c>
      <c r="N159" s="13">
        <f t="shared" si="19"/>
        <v>6.0615668279393295</v>
      </c>
      <c r="O159" s="13">
        <v>1</v>
      </c>
    </row>
    <row r="160" spans="4:15" x14ac:dyDescent="0.4">
      <c r="D160" s="6">
        <v>1.82</v>
      </c>
      <c r="E160" s="7">
        <f t="shared" si="14"/>
        <v>-0.47107545049391125</v>
      </c>
      <c r="G160">
        <f t="shared" si="16"/>
        <v>3.5664805339883476</v>
      </c>
      <c r="H160" s="10">
        <f t="shared" si="20"/>
        <v>-4.5364565882563657</v>
      </c>
      <c r="I160">
        <f t="shared" si="17"/>
        <v>-36.291652706050925</v>
      </c>
      <c r="K160">
        <f t="shared" si="15"/>
        <v>-0.98214377569622036</v>
      </c>
      <c r="M160">
        <f t="shared" si="18"/>
        <v>-2.0874214036429346</v>
      </c>
      <c r="N160" s="13">
        <f t="shared" si="19"/>
        <v>5.9977733354745419</v>
      </c>
      <c r="O160" s="13">
        <v>1</v>
      </c>
    </row>
    <row r="161" spans="4:15" x14ac:dyDescent="0.4">
      <c r="D161" s="6">
        <v>1.84</v>
      </c>
      <c r="E161" s="7">
        <f t="shared" si="14"/>
        <v>-0.46538658899796886</v>
      </c>
      <c r="G161">
        <f t="shared" si="16"/>
        <v>3.5785268798820336</v>
      </c>
      <c r="H161" s="10">
        <f t="shared" si="20"/>
        <v>-4.4816728520504405</v>
      </c>
      <c r="I161">
        <f t="shared" si="17"/>
        <v>-35.853382816403524</v>
      </c>
      <c r="K161">
        <f t="shared" si="15"/>
        <v>-0.96840629787608445</v>
      </c>
      <c r="M161">
        <f t="shared" si="18"/>
        <v>-2.0459136815236394</v>
      </c>
      <c r="N161" s="13">
        <f t="shared" si="19"/>
        <v>5.93292273680541</v>
      </c>
      <c r="O161" s="13">
        <v>1</v>
      </c>
    </row>
    <row r="162" spans="4:15" x14ac:dyDescent="0.4">
      <c r="D162" s="6">
        <v>1.86</v>
      </c>
      <c r="E162" s="7">
        <f t="shared" si="14"/>
        <v>-0.45974828400347911</v>
      </c>
      <c r="G162">
        <f t="shared" si="16"/>
        <v>3.5905732257757204</v>
      </c>
      <c r="H162" s="10">
        <f t="shared" si="20"/>
        <v>-4.4273759749535042</v>
      </c>
      <c r="I162">
        <f t="shared" si="17"/>
        <v>-35.419007799628034</v>
      </c>
      <c r="K162">
        <f t="shared" si="15"/>
        <v>-0.9548566850940553</v>
      </c>
      <c r="M162">
        <f t="shared" si="18"/>
        <v>-2.0051663466608938</v>
      </c>
      <c r="N162" s="13">
        <f t="shared" si="19"/>
        <v>5.8670994833934262</v>
      </c>
      <c r="O162" s="13">
        <v>1</v>
      </c>
    </row>
    <row r="163" spans="4:15" x14ac:dyDescent="0.4">
      <c r="D163" s="6">
        <v>1.88</v>
      </c>
      <c r="E163" s="7">
        <f t="shared" si="14"/>
        <v>-0.45416067272485866</v>
      </c>
      <c r="G163">
        <f t="shared" si="16"/>
        <v>3.6026195716694063</v>
      </c>
      <c r="H163" s="10">
        <f t="shared" si="20"/>
        <v>-4.3735672783403894</v>
      </c>
      <c r="I163">
        <f t="shared" si="17"/>
        <v>-34.988538226723115</v>
      </c>
      <c r="K163">
        <f t="shared" si="15"/>
        <v>-0.94149268691940868</v>
      </c>
      <c r="M163">
        <f t="shared" si="18"/>
        <v>-1.9651682739876808</v>
      </c>
      <c r="N163" s="13">
        <f t="shared" si="19"/>
        <v>5.8003857641671184</v>
      </c>
      <c r="O163" s="13">
        <v>1</v>
      </c>
    </row>
    <row r="164" spans="4:15" x14ac:dyDescent="0.4">
      <c r="D164" s="6">
        <v>1.9</v>
      </c>
      <c r="E164" s="7">
        <f t="shared" si="14"/>
        <v>-0.44862386682213418</v>
      </c>
      <c r="G164">
        <f t="shared" si="16"/>
        <v>3.6146659175630926</v>
      </c>
      <c r="H164" s="10">
        <f t="shared" si="20"/>
        <v>-4.3202478374971527</v>
      </c>
      <c r="I164">
        <f t="shared" si="17"/>
        <v>-34.561982699977222</v>
      </c>
      <c r="K164">
        <f t="shared" si="15"/>
        <v>-0.92831205965397856</v>
      </c>
      <c r="M164">
        <f t="shared" si="18"/>
        <v>-1.9259083699662396</v>
      </c>
      <c r="N164" s="13">
        <f t="shared" si="19"/>
        <v>5.7328614857762163</v>
      </c>
      <c r="O164" s="13">
        <v>1</v>
      </c>
    </row>
    <row r="165" spans="4:15" x14ac:dyDescent="0.4">
      <c r="D165" s="6">
        <v>1.92</v>
      </c>
      <c r="E165" s="7">
        <f t="shared" si="14"/>
        <v>-0.44313795340669421</v>
      </c>
      <c r="G165">
        <f t="shared" si="16"/>
        <v>3.626712263456779</v>
      </c>
      <c r="H165" s="10">
        <f t="shared" si="20"/>
        <v>-4.2674184913064659</v>
      </c>
      <c r="I165">
        <f t="shared" si="17"/>
        <v>-34.139347930451727</v>
      </c>
      <c r="K165">
        <f t="shared" si="15"/>
        <v>-0.91531256771446934</v>
      </c>
      <c r="M165">
        <f t="shared" si="18"/>
        <v>-1.8873755801949812</v>
      </c>
      <c r="N165" s="13">
        <f t="shared" si="19"/>
        <v>5.6646042587320293</v>
      </c>
      <c r="O165" s="13">
        <v>1</v>
      </c>
    </row>
    <row r="166" spans="4:15" x14ac:dyDescent="0.4">
      <c r="D166" s="6">
        <v>1.94</v>
      </c>
      <c r="E166" s="7">
        <f t="shared" si="14"/>
        <v>-0.43770299601546375</v>
      </c>
      <c r="G166">
        <f t="shared" si="16"/>
        <v>3.6387586093504654</v>
      </c>
      <c r="H166" s="10">
        <f t="shared" si="20"/>
        <v>-4.2150798516289161</v>
      </c>
      <c r="I166">
        <f t="shared" si="17"/>
        <v>-33.720638813031329</v>
      </c>
      <c r="K166">
        <f t="shared" si="15"/>
        <v>-0.90249198491042604</v>
      </c>
      <c r="M166">
        <f t="shared" si="18"/>
        <v>-1.8495588965198764</v>
      </c>
      <c r="N166" s="13">
        <f t="shared" si="19"/>
        <v>5.5956893890599844</v>
      </c>
      <c r="O166" s="13">
        <v>1</v>
      </c>
    </row>
    <row r="167" spans="4:15" x14ac:dyDescent="0.4">
      <c r="D167" s="6">
        <v>1.96</v>
      </c>
      <c r="E167" s="7">
        <f t="shared" si="14"/>
        <v>-0.4323190355544112</v>
      </c>
      <c r="G167">
        <f t="shared" si="16"/>
        <v>3.6508049552441517</v>
      </c>
      <c r="H167" s="10">
        <f t="shared" si="20"/>
        <v>-4.1632323123889803</v>
      </c>
      <c r="I167">
        <f t="shared" si="17"/>
        <v>-33.305858499111842</v>
      </c>
      <c r="K167">
        <f t="shared" si="15"/>
        <v>-0.88984809562415246</v>
      </c>
      <c r="M167">
        <f t="shared" si="18"/>
        <v>-1.8124473636744025</v>
      </c>
      <c r="N167" s="13">
        <f t="shared" si="19"/>
        <v>5.5261898751030012</v>
      </c>
      <c r="O167" s="13">
        <v>1</v>
      </c>
    </row>
    <row r="168" spans="4:15" x14ac:dyDescent="0.4">
      <c r="D168" s="6">
        <v>1.98</v>
      </c>
      <c r="E168" s="7">
        <f t="shared" si="14"/>
        <v>-0.42698609121226794</v>
      </c>
      <c r="G168">
        <f t="shared" si="16"/>
        <v>3.6628513011378381</v>
      </c>
      <c r="H168" s="10">
        <f t="shared" si="20"/>
        <v>-4.1118760583741407</v>
      </c>
      <c r="I168">
        <f t="shared" si="17"/>
        <v>-32.895008466993126</v>
      </c>
      <c r="K168">
        <f t="shared" si="15"/>
        <v>-0.87737869589850226</v>
      </c>
      <c r="M168">
        <f t="shared" si="18"/>
        <v>-1.7760300854710107</v>
      </c>
      <c r="N168" s="13">
        <f t="shared" si="19"/>
        <v>5.45617640912777</v>
      </c>
      <c r="O168" s="13">
        <v>1</v>
      </c>
    </row>
    <row r="169" spans="4:15" x14ac:dyDescent="0.4">
      <c r="D169" s="6">
        <v>2</v>
      </c>
      <c r="E169" s="7">
        <f t="shared" si="14"/>
        <v>-0.42170416134531996</v>
      </c>
      <c r="G169">
        <f t="shared" si="16"/>
        <v>3.6748976470315244</v>
      </c>
      <c r="H169" s="10">
        <f t="shared" si="20"/>
        <v>-4.0610110737554317</v>
      </c>
      <c r="I169">
        <f t="shared" si="17"/>
        <v>-32.488088590043454</v>
      </c>
      <c r="K169">
        <f t="shared" si="15"/>
        <v>-0.86508159443812604</v>
      </c>
      <c r="M169">
        <f t="shared" si="18"/>
        <v>-1.7402962305660816</v>
      </c>
      <c r="N169" s="13">
        <f t="shared" si="19"/>
        <v>5.3857173833993697</v>
      </c>
      <c r="O169" s="13">
        <v>1</v>
      </c>
    </row>
    <row r="170" spans="4:15" x14ac:dyDescent="0.4">
      <c r="D170" s="6">
        <v>2.02</v>
      </c>
      <c r="E170" s="7">
        <f t="shared" si="14"/>
        <v>-0.41647322433410622</v>
      </c>
      <c r="G170">
        <f t="shared" si="16"/>
        <v>3.6869439929252099</v>
      </c>
      <c r="H170" s="10">
        <f t="shared" si="20"/>
        <v>-4.0106371503374429</v>
      </c>
      <c r="I170">
        <f t="shared" si="17"/>
        <v>-32.085097202699544</v>
      </c>
      <c r="K170">
        <f t="shared" si="15"/>
        <v>-0.85295461352943813</v>
      </c>
      <c r="M170">
        <f t="shared" si="18"/>
        <v>-1.7052350378193561</v>
      </c>
      <c r="N170" s="13">
        <f t="shared" si="19"/>
        <v>5.3148789004028574</v>
      </c>
      <c r="O170" s="13">
        <v>1</v>
      </c>
    </row>
    <row r="171" spans="4:15" x14ac:dyDescent="0.4">
      <c r="D171" s="6">
        <v>2.04</v>
      </c>
      <c r="E171" s="7">
        <f t="shared" si="14"/>
        <v>-0.41129323941283591</v>
      </c>
      <c r="G171">
        <f t="shared" si="16"/>
        <v>3.6989903388188972</v>
      </c>
      <c r="H171" s="10">
        <f t="shared" si="20"/>
        <v>-3.9607538955456101</v>
      </c>
      <c r="I171">
        <f t="shared" si="17"/>
        <v>-31.686031164364881</v>
      </c>
      <c r="K171">
        <f t="shared" si="15"/>
        <v>-0.84099558988426015</v>
      </c>
      <c r="M171">
        <f t="shared" si="18"/>
        <v>-1.6708358212678833</v>
      </c>
      <c r="N171" s="13">
        <f t="shared" si="19"/>
        <v>5.2437247869038126</v>
      </c>
      <c r="O171" s="13">
        <v>1</v>
      </c>
    </row>
    <row r="172" spans="4:15" x14ac:dyDescent="0.4">
      <c r="D172" s="6">
        <v>2.06</v>
      </c>
      <c r="E172" s="7">
        <f t="shared" si="14"/>
        <v>-0.40616414747231211</v>
      </c>
      <c r="G172">
        <f t="shared" si="16"/>
        <v>3.7110366847125826</v>
      </c>
      <c r="H172" s="10">
        <f t="shared" si="20"/>
        <v>-3.9113607401583659</v>
      </c>
      <c r="I172">
        <f t="shared" si="17"/>
        <v>-31.290885921266927</v>
      </c>
      <c r="K172">
        <f t="shared" si="15"/>
        <v>-0.82920237541182973</v>
      </c>
      <c r="M172">
        <f t="shared" si="18"/>
        <v>-1.6370879747336875</v>
      </c>
      <c r="N172" s="13">
        <f t="shared" si="19"/>
        <v>5.1723166115524135</v>
      </c>
      <c r="O172" s="13">
        <v>1</v>
      </c>
    </row>
    <row r="173" spans="4:15" x14ac:dyDescent="0.4">
      <c r="D173" s="6">
        <v>2.08</v>
      </c>
      <c r="E173" s="7">
        <f t="shared" si="14"/>
        <v>-0.40108587183713273</v>
      </c>
      <c r="G173">
        <f t="shared" si="16"/>
        <v>3.7230830306062699</v>
      </c>
      <c r="H173" s="10">
        <f t="shared" si="20"/>
        <v>-3.862456945791588</v>
      </c>
      <c r="I173">
        <f t="shared" si="17"/>
        <v>-30.899655566332704</v>
      </c>
      <c r="K173">
        <f t="shared" si="15"/>
        <v>-0.81757283792355717</v>
      </c>
      <c r="M173">
        <f t="shared" si="18"/>
        <v>-1.6039809760834047</v>
      </c>
      <c r="N173" s="13">
        <f t="shared" si="19"/>
        <v>5.1007137057493193</v>
      </c>
      <c r="O173" s="13">
        <v>1</v>
      </c>
    </row>
    <row r="174" spans="4:15" x14ac:dyDescent="0.4">
      <c r="D174" s="6">
        <v>2.1</v>
      </c>
      <c r="E174" s="7">
        <f t="shared" si="14"/>
        <v>-0.39605831901791244</v>
      </c>
      <c r="G174">
        <f t="shared" si="16"/>
        <v>3.7351293764999554</v>
      </c>
      <c r="H174" s="10">
        <f t="shared" si="20"/>
        <v>-3.8140416121424967</v>
      </c>
      <c r="I174">
        <f t="shared" si="17"/>
        <v>-30.512332897139974</v>
      </c>
      <c r="K174">
        <f t="shared" si="15"/>
        <v>-0.80610486177471119</v>
      </c>
      <c r="M174">
        <f t="shared" si="18"/>
        <v>-1.5715043911574589</v>
      </c>
      <c r="N174" s="13">
        <f t="shared" si="19"/>
        <v>5.0289731875032961</v>
      </c>
      <c r="O174" s="13">
        <v>1</v>
      </c>
    </row>
    <row r="175" spans="4:15" x14ac:dyDescent="0.4">
      <c r="D175" s="6">
        <v>2.12</v>
      </c>
      <c r="E175" s="7">
        <f t="shared" si="14"/>
        <v>-0.3910813794392527</v>
      </c>
      <c r="G175">
        <f t="shared" si="16"/>
        <v>3.7471757223936417</v>
      </c>
      <c r="H175" s="10">
        <f t="shared" si="20"/>
        <v>-3.766113684000004</v>
      </c>
      <c r="I175">
        <f t="shared" si="17"/>
        <v>-30.128909472000032</v>
      </c>
      <c r="K175">
        <f t="shared" si="15"/>
        <v>-0.79479634844691849</v>
      </c>
      <c r="M175">
        <f t="shared" si="18"/>
        <v>-1.5396478773853983</v>
      </c>
      <c r="N175" s="13">
        <f t="shared" si="19"/>
        <v>4.9571499880240255</v>
      </c>
      <c r="O175" s="13">
        <v>1</v>
      </c>
    </row>
    <row r="176" spans="4:15" x14ac:dyDescent="0.4">
      <c r="D176" s="6">
        <v>2.14</v>
      </c>
      <c r="E176" s="7">
        <f t="shared" si="14"/>
        <v>-0.38615492814416597</v>
      </c>
      <c r="G176">
        <f t="shared" si="16"/>
        <v>3.7592220682873281</v>
      </c>
      <c r="H176" s="10">
        <f t="shared" si="20"/>
        <v>-3.7186719580283185</v>
      </c>
      <c r="I176">
        <f t="shared" si="17"/>
        <v>-29.749375664226548</v>
      </c>
      <c r="K176">
        <f t="shared" si="15"/>
        <v>-0.78364521707518764</v>
      </c>
      <c r="M176">
        <f t="shared" si="18"/>
        <v>-1.5084011871034495</v>
      </c>
      <c r="N176" s="13">
        <f t="shared" si="19"/>
        <v>4.8852968808048161</v>
      </c>
      <c r="O176" s="13">
        <v>1</v>
      </c>
    </row>
    <row r="177" spans="4:15" x14ac:dyDescent="0.4">
      <c r="D177" s="6">
        <v>2.16</v>
      </c>
      <c r="E177" s="7">
        <f t="shared" si="14"/>
        <v>-0.38127882547563957</v>
      </c>
      <c r="G177">
        <f t="shared" si="16"/>
        <v>3.7712684141810144</v>
      </c>
      <c r="H177" s="10">
        <f t="shared" si="20"/>
        <v>-3.6717150893304091</v>
      </c>
      <c r="I177">
        <f t="shared" si="17"/>
        <v>-29.373720714643273</v>
      </c>
      <c r="K177">
        <f t="shared" si="15"/>
        <v>-0.77264940492291267</v>
      </c>
      <c r="M177">
        <f t="shared" si="18"/>
        <v>-1.4777541705894521</v>
      </c>
      <c r="N177" s="13">
        <f t="shared" si="19"/>
        <v>4.8134645129626632</v>
      </c>
      <c r="O177" s="13">
        <v>1</v>
      </c>
    </row>
    <row r="178" spans="4:15" x14ac:dyDescent="0.4">
      <c r="D178" s="6">
        <v>2.1800000000000002</v>
      </c>
      <c r="E178" s="7">
        <f t="shared" si="14"/>
        <v>-0.37645291773600764</v>
      </c>
      <c r="G178">
        <f t="shared" si="16"/>
        <v>3.7833147600747008</v>
      </c>
      <c r="H178" s="10">
        <f t="shared" si="20"/>
        <v>-3.6252415977977535</v>
      </c>
      <c r="I178">
        <f t="shared" si="17"/>
        <v>-29.001932782382028</v>
      </c>
      <c r="K178">
        <f t="shared" si="15"/>
        <v>-0.76180686780814033</v>
      </c>
      <c r="M178">
        <f t="shared" si="18"/>
        <v>-1.4476967788297923</v>
      </c>
      <c r="N178" s="13">
        <f t="shared" si="19"/>
        <v>4.7417014386142107</v>
      </c>
      <c r="O178" s="13">
        <v>1</v>
      </c>
    </row>
    <row r="179" spans="4:15" x14ac:dyDescent="0.4">
      <c r="D179" s="6">
        <v>2.2000000000000002</v>
      </c>
      <c r="E179" s="7">
        <f t="shared" si="14"/>
        <v>-0.37167703782477912</v>
      </c>
      <c r="G179">
        <f t="shared" si="16"/>
        <v>3.7953611059683872</v>
      </c>
      <c r="H179" s="10">
        <f t="shared" si="20"/>
        <v>-3.5792498742526235</v>
      </c>
      <c r="I179">
        <f t="shared" si="17"/>
        <v>-28.633998994020988</v>
      </c>
      <c r="K179">
        <f t="shared" si="15"/>
        <v>-0.75111558048417837</v>
      </c>
      <c r="M179">
        <f t="shared" si="18"/>
        <v>-1.4182190660322009</v>
      </c>
      <c r="N179" s="13">
        <f t="shared" si="19"/>
        <v>4.6700541540778122</v>
      </c>
      <c r="O179" s="13">
        <v>1</v>
      </c>
    </row>
    <row r="180" spans="4:15" x14ac:dyDescent="0.4">
      <c r="D180" s="6">
        <v>2.2200000000000002</v>
      </c>
      <c r="E180" s="7">
        <f t="shared" si="14"/>
        <v>-0.36695100585555313</v>
      </c>
      <c r="G180">
        <f t="shared" si="16"/>
        <v>3.8074074518620735</v>
      </c>
      <c r="H180" s="10">
        <f t="shared" si="20"/>
        <v>-3.5337381863889767</v>
      </c>
      <c r="I180">
        <f t="shared" si="17"/>
        <v>-28.269905491111814</v>
      </c>
      <c r="K180">
        <f t="shared" si="15"/>
        <v>-0.74057353697745132</v>
      </c>
      <c r="M180">
        <f t="shared" si="18"/>
        <v>-1.3893111918977143</v>
      </c>
      <c r="N180" s="13">
        <f t="shared" si="19"/>
        <v>4.5985671347028285</v>
      </c>
      <c r="O180" s="13">
        <v>1</v>
      </c>
    </row>
    <row r="181" spans="4:15" x14ac:dyDescent="0.4">
      <c r="D181" s="6">
        <v>2.2400000000000002</v>
      </c>
      <c r="E181" s="7">
        <f t="shared" si="14"/>
        <v>-0.36227462975263547</v>
      </c>
      <c r="G181">
        <f t="shared" si="16"/>
        <v>3.8194537977557594</v>
      </c>
      <c r="H181" s="10">
        <f t="shared" si="20"/>
        <v>-3.48870468451788</v>
      </c>
      <c r="I181">
        <f t="shared" si="17"/>
        <v>-27.90963747614304</v>
      </c>
      <c r="K181">
        <f t="shared" si="15"/>
        <v>-0.73017875088533579</v>
      </c>
      <c r="M181">
        <f t="shared" si="18"/>
        <v>-1.3609634236644617</v>
      </c>
      <c r="N181" s="13">
        <f t="shared" si="19"/>
        <v>4.5272828731380939</v>
      </c>
      <c r="O181" s="13">
        <v>1</v>
      </c>
    </row>
    <row r="182" spans="4:15" x14ac:dyDescent="0.4">
      <c r="D182" s="6">
        <v>2.2599999999999998</v>
      </c>
      <c r="E182" s="7">
        <f t="shared" si="14"/>
        <v>-0.35764770582795125</v>
      </c>
      <c r="G182">
        <f t="shared" si="16"/>
        <v>3.8315001436494458</v>
      </c>
      <c r="H182" s="10">
        <f t="shared" si="20"/>
        <v>-3.4441474071231712</v>
      </c>
      <c r="I182">
        <f t="shared" si="17"/>
        <v>-27.55317925698537</v>
      </c>
      <c r="K182">
        <f t="shared" si="15"/>
        <v>-0.71992925563655497</v>
      </c>
      <c r="M182">
        <f t="shared" si="18"/>
        <v>-1.3331661379353752</v>
      </c>
      <c r="N182" s="13">
        <f t="shared" si="19"/>
        <v>4.4562419188617195</v>
      </c>
      <c r="O182" s="13">
        <v>1</v>
      </c>
    </row>
    <row r="183" spans="4:15" x14ac:dyDescent="0.4">
      <c r="D183" s="6">
        <v>2.2799999999999998</v>
      </c>
      <c r="E183" s="7">
        <f t="shared" si="14"/>
        <v>-0.35307001933883503</v>
      </c>
      <c r="G183">
        <f t="shared" si="16"/>
        <v>3.8435464895431322</v>
      </c>
      <c r="H183" s="10">
        <f t="shared" si="20"/>
        <v>-3.4000642862329813</v>
      </c>
      <c r="I183">
        <f t="shared" si="17"/>
        <v>-27.20051428986385</v>
      </c>
      <c r="K183">
        <f t="shared" si="15"/>
        <v>-0.70982310471655818</v>
      </c>
      <c r="M183">
        <f t="shared" si="18"/>
        <v>-1.3059098223013794</v>
      </c>
      <c r="N183" s="13">
        <f t="shared" si="19"/>
        <v>4.385482918804656</v>
      </c>
      <c r="O183" s="13">
        <v>1</v>
      </c>
    </row>
    <row r="184" spans="4:15" x14ac:dyDescent="0.4">
      <c r="D184" s="6">
        <v>2.2999999999999998</v>
      </c>
      <c r="E184" s="7">
        <f t="shared" si="14"/>
        <v>-0.34854134502726142</v>
      </c>
      <c r="G184">
        <f t="shared" si="16"/>
        <v>3.8555928354368185</v>
      </c>
      <c r="H184" s="10">
        <f t="shared" si="20"/>
        <v>-3.3564531526125276</v>
      </c>
      <c r="I184">
        <f t="shared" si="17"/>
        <v>-26.851625220900221</v>
      </c>
      <c r="K184">
        <f t="shared" si="15"/>
        <v>-0.69985837186016508</v>
      </c>
      <c r="M184">
        <f t="shared" si="18"/>
        <v>-1.279185076771072</v>
      </c>
      <c r="N184" s="13">
        <f t="shared" si="19"/>
        <v>4.3150426589100643</v>
      </c>
      <c r="O184" s="13">
        <v>1</v>
      </c>
    </row>
    <row r="185" spans="4:15" x14ac:dyDescent="0.4">
      <c r="D185" s="6">
        <v>2.3199999999999998</v>
      </c>
      <c r="E185" s="7">
        <f t="shared" si="14"/>
        <v>-0.34406144764106389</v>
      </c>
      <c r="G185">
        <f t="shared" si="16"/>
        <v>3.8676391813305049</v>
      </c>
      <c r="H185" s="10">
        <f t="shared" si="20"/>
        <v>-3.3133117407834458</v>
      </c>
      <c r="I185">
        <f t="shared" si="17"/>
        <v>-26.506493926267567</v>
      </c>
      <c r="K185">
        <f t="shared" si="15"/>
        <v>-0.69003315121363107</v>
      </c>
      <c r="M185">
        <f t="shared" si="18"/>
        <v>-1.2529826150174148</v>
      </c>
      <c r="N185" s="13">
        <f t="shared" si="19"/>
        <v>4.2449561064798162</v>
      </c>
      <c r="O185" s="13">
        <v>1</v>
      </c>
    </row>
    <row r="186" spans="4:15" x14ac:dyDescent="0.4">
      <c r="D186" s="6">
        <v>2.34</v>
      </c>
      <c r="E186" s="7">
        <f t="shared" si="14"/>
        <v>-0.33963008243767445</v>
      </c>
      <c r="G186">
        <f t="shared" si="16"/>
        <v>3.8796855272241912</v>
      </c>
      <c r="H186" s="10">
        <f t="shared" si="20"/>
        <v>-3.2706376938748054</v>
      </c>
      <c r="I186">
        <f t="shared" si="17"/>
        <v>-26.165101550998443</v>
      </c>
      <c r="K186">
        <f t="shared" si="15"/>
        <v>-0.68034555746815462</v>
      </c>
      <c r="M186">
        <f t="shared" si="18"/>
        <v>-1.2272932654514739</v>
      </c>
      <c r="N186" s="13">
        <f t="shared" si="19"/>
        <v>4.1752564531686724</v>
      </c>
      <c r="O186" s="13">
        <v>1</v>
      </c>
    </row>
    <row r="187" spans="4:15" x14ac:dyDescent="0.4">
      <c r="D187" s="6">
        <v>2.36</v>
      </c>
      <c r="E187" s="7">
        <f t="shared" si="14"/>
        <v>-0.33524699567090255</v>
      </c>
      <c r="G187">
        <f t="shared" si="16"/>
        <v>3.8917318731178776</v>
      </c>
      <c r="H187" s="10">
        <f t="shared" si="20"/>
        <v>-3.2284285683107923</v>
      </c>
      <c r="I187">
        <f t="shared" si="17"/>
        <v>-25.827428546486338</v>
      </c>
      <c r="K187">
        <f t="shared" si="15"/>
        <v>-0.67079372596673781</v>
      </c>
      <c r="M187">
        <f t="shared" si="18"/>
        <v>-1.202107972132769</v>
      </c>
      <c r="N187" s="13">
        <f t="shared" si="19"/>
        <v>4.1059751584952604</v>
      </c>
      <c r="O187" s="13">
        <v>1</v>
      </c>
    </row>
    <row r="188" spans="4:15" x14ac:dyDescent="0.4">
      <c r="D188" s="6">
        <v>2.38</v>
      </c>
      <c r="E188" s="7">
        <f t="shared" si="14"/>
        <v>-0.33091192506125622</v>
      </c>
      <c r="G188">
        <f t="shared" si="16"/>
        <v>3.9037782190115635</v>
      </c>
      <c r="H188" s="10">
        <f t="shared" si="20"/>
        <v>-3.186681838339898</v>
      </c>
      <c r="I188">
        <f t="shared" si="17"/>
        <v>-25.493454706719184</v>
      </c>
      <c r="K188">
        <f t="shared" si="15"/>
        <v>-0.66137581278618585</v>
      </c>
      <c r="M188">
        <f t="shared" si="18"/>
        <v>-1.1774177955253802</v>
      </c>
      <c r="N188" s="13">
        <f t="shared" si="19"/>
        <v>4.0371419937473414</v>
      </c>
      <c r="O188" s="13">
        <v>1</v>
      </c>
    </row>
    <row r="189" spans="4:15" x14ac:dyDescent="0.4">
      <c r="D189" s="6">
        <v>2.4</v>
      </c>
      <c r="E189" s="7">
        <f t="shared" si="14"/>
        <v>-0.32662460025029411</v>
      </c>
      <c r="G189">
        <f t="shared" si="16"/>
        <v>3.9158245649052503</v>
      </c>
      <c r="H189" s="10">
        <f t="shared" si="20"/>
        <v>-3.1453949004103325</v>
      </c>
      <c r="I189">
        <f t="shared" si="17"/>
        <v>-25.16315920328266</v>
      </c>
      <c r="K189">
        <f t="shared" si="15"/>
        <v>-0.65208999479594265</v>
      </c>
      <c r="M189">
        <f t="shared" si="18"/>
        <v>-1.1532139131084971</v>
      </c>
      <c r="N189" s="13">
        <f t="shared" si="19"/>
        <v>3.9687850861669158</v>
      </c>
      <c r="O189" s="13">
        <v>1</v>
      </c>
    </row>
    <row r="190" spans="4:15" x14ac:dyDescent="0.4">
      <c r="D190" s="6">
        <v>2.42</v>
      </c>
      <c r="E190" s="7">
        <f t="shared" si="14"/>
        <v>-0.32238474323948563</v>
      </c>
      <c r="G190">
        <f t="shared" si="16"/>
        <v>3.9278709107989358</v>
      </c>
      <c r="H190" s="10">
        <f t="shared" si="20"/>
        <v>-3.1045650773962468</v>
      </c>
      <c r="I190">
        <f t="shared" si="17"/>
        <v>-24.836520619169974</v>
      </c>
      <c r="K190">
        <f t="shared" si="15"/>
        <v>-0.64293446969535017</v>
      </c>
      <c r="M190">
        <f t="shared" si="18"/>
        <v>-1.1294876198497479</v>
      </c>
      <c r="N190" s="13">
        <f t="shared" si="19"/>
        <v>3.9009309633083422</v>
      </c>
      <c r="O190" s="13">
        <v>1</v>
      </c>
    </row>
    <row r="191" spans="4:15" x14ac:dyDescent="0.4">
      <c r="D191" s="6">
        <v>2.44</v>
      </c>
      <c r="E191" s="7">
        <f t="shared" si="14"/>
        <v>-0.318192068814039</v>
      </c>
      <c r="G191">
        <f t="shared" si="16"/>
        <v>3.939917256692623</v>
      </c>
      <c r="H191" s="10">
        <f t="shared" si="20"/>
        <v>-3.0641896226791956</v>
      </c>
      <c r="I191">
        <f t="shared" si="17"/>
        <v>-24.513516981433565</v>
      </c>
      <c r="K191">
        <f t="shared" si="15"/>
        <v>-0.63390745603081422</v>
      </c>
      <c r="M191">
        <f t="shared" si="18"/>
        <v>-1.106230328549171</v>
      </c>
      <c r="N191" s="13">
        <f t="shared" si="19"/>
        <v>3.8336045974701443</v>
      </c>
      <c r="O191" s="13">
        <v>1</v>
      </c>
    </row>
    <row r="192" spans="4:15" x14ac:dyDescent="0.4">
      <c r="D192" s="6">
        <v>2.46</v>
      </c>
      <c r="E192" s="7">
        <f t="shared" si="14"/>
        <v>-0.31404628495214959</v>
      </c>
      <c r="G192">
        <f t="shared" si="16"/>
        <v>3.9519636025863085</v>
      </c>
      <c r="H192" s="10">
        <f t="shared" si="20"/>
        <v>-3.0242657240892008</v>
      </c>
      <c r="I192">
        <f t="shared" si="17"/>
        <v>-24.194125792713606</v>
      </c>
      <c r="K192">
        <f t="shared" si="15"/>
        <v>-0.62500719319430831</v>
      </c>
      <c r="M192">
        <f t="shared" si="18"/>
        <v>-1.0834335700614448</v>
      </c>
      <c r="N192" s="13">
        <f t="shared" si="19"/>
        <v>3.7668294501080193</v>
      </c>
      <c r="O192" s="13">
        <v>1</v>
      </c>
    </row>
    <row r="193" spans="4:15" x14ac:dyDescent="0.4">
      <c r="D193" s="6">
        <v>2.48</v>
      </c>
      <c r="E193" s="7">
        <f t="shared" si="14"/>
        <v>-0.30994709322010189</v>
      </c>
      <c r="G193">
        <f t="shared" si="16"/>
        <v>3.9640099484799949</v>
      </c>
      <c r="H193" s="10">
        <f t="shared" si="20"/>
        <v>-2.9847905077095813</v>
      </c>
      <c r="I193">
        <f t="shared" si="17"/>
        <v>-23.878324061676651</v>
      </c>
      <c r="K193">
        <f t="shared" si="15"/>
        <v>-0.61623194140450699</v>
      </c>
      <c r="M193">
        <f t="shared" si="18"/>
        <v>-1.0610889934035006</v>
      </c>
      <c r="N193" s="13">
        <f t="shared" si="19"/>
        <v>3.7006275161435083</v>
      </c>
      <c r="O193" s="13">
        <v>1</v>
      </c>
    </row>
    <row r="194" spans="4:15" x14ac:dyDescent="0.4">
      <c r="D194" s="6">
        <v>2.5</v>
      </c>
      <c r="E194" s="7">
        <f t="shared" si="14"/>
        <v>-0.3058941891536523</v>
      </c>
      <c r="G194">
        <f t="shared" si="16"/>
        <v>3.9760562943736812</v>
      </c>
      <c r="H194" s="10">
        <f t="shared" si="20"/>
        <v>-2.9457610415496718</v>
      </c>
      <c r="I194">
        <f t="shared" si="17"/>
        <v>-23.566088332397374</v>
      </c>
      <c r="K194">
        <f t="shared" si="15"/>
        <v>-0.60757998167182325</v>
      </c>
      <c r="M194">
        <f t="shared" si="18"/>
        <v>-1.0391883657544272</v>
      </c>
      <c r="N194" s="13">
        <f t="shared" si="19"/>
        <v>3.635019368089039</v>
      </c>
      <c r="O194" s="13">
        <v>1</v>
      </c>
    </row>
    <row r="195" spans="4:15" x14ac:dyDescent="0.4">
      <c r="D195" s="6">
        <v>2.52</v>
      </c>
      <c r="E195" s="7">
        <f t="shared" si="14"/>
        <v>-0.30188726262610355</v>
      </c>
      <c r="G195">
        <f t="shared" si="16"/>
        <v>3.9881026402673676</v>
      </c>
      <c r="H195" s="10">
        <f t="shared" si="20"/>
        <v>-2.9071743390893774</v>
      </c>
      <c r="I195">
        <f t="shared" si="17"/>
        <v>-23.257394712715019</v>
      </c>
      <c r="K195">
        <f t="shared" si="15"/>
        <v>-0.59904961574849624</v>
      </c>
      <c r="M195">
        <f t="shared" si="18"/>
        <v>-1.0177235723541573</v>
      </c>
      <c r="N195" s="13">
        <f t="shared" si="19"/>
        <v>3.5700241999163111</v>
      </c>
      <c r="O195" s="13">
        <v>1</v>
      </c>
    </row>
    <row r="196" spans="4:15" x14ac:dyDescent="0.4">
      <c r="D196" s="6">
        <v>2.54</v>
      </c>
      <c r="E196" s="7">
        <f t="shared" si="14"/>
        <v>-0.29792599820347221</v>
      </c>
      <c r="G196">
        <f t="shared" si="16"/>
        <v>4.0001489861610544</v>
      </c>
      <c r="H196" s="10">
        <f t="shared" si="20"/>
        <v>-2.8690273626994376</v>
      </c>
      <c r="I196">
        <f t="shared" si="17"/>
        <v>-22.952218901595501</v>
      </c>
      <c r="K196">
        <f t="shared" si="15"/>
        <v>-0.59063916606484246</v>
      </c>
      <c r="M196">
        <f t="shared" si="18"/>
        <v>-0.99668661630718214</v>
      </c>
      <c r="N196" s="13">
        <f t="shared" si="19"/>
        <v>3.5056598706007081</v>
      </c>
      <c r="O196" s="13">
        <v>1</v>
      </c>
    </row>
    <row r="197" spans="4:15" x14ac:dyDescent="0.4">
      <c r="D197" s="6">
        <v>2.56</v>
      </c>
      <c r="E197" s="7">
        <f t="shared" si="14"/>
        <v>-0.29401007548713909</v>
      </c>
      <c r="G197">
        <f t="shared" si="16"/>
        <v>4.0121953320547403</v>
      </c>
      <c r="H197" s="10">
        <f t="shared" si="20"/>
        <v>-2.8313170269411492</v>
      </c>
      <c r="I197">
        <f t="shared" si="17"/>
        <v>-22.650536215529193</v>
      </c>
      <c r="K197">
        <f t="shared" si="15"/>
        <v>-0.58234697565270277</v>
      </c>
      <c r="M197">
        <f t="shared" si="18"/>
        <v>-0.97606961829721051</v>
      </c>
      <c r="N197" s="13">
        <f t="shared" si="19"/>
        <v>3.4419429472800491</v>
      </c>
      <c r="O197" s="13">
        <v>1</v>
      </c>
    </row>
    <row r="198" spans="4:15" x14ac:dyDescent="0.4">
      <c r="D198" s="6">
        <v>2.58</v>
      </c>
      <c r="E198" s="7">
        <f t="shared" si="14"/>
        <v>-0.29013916944435997</v>
      </c>
      <c r="G198">
        <f t="shared" si="16"/>
        <v>4.0242416779484271</v>
      </c>
      <c r="H198" s="10">
        <f t="shared" si="20"/>
        <v>-2.794040201749187</v>
      </c>
      <c r="I198">
        <f t="shared" si="17"/>
        <v>-22.352321613993496</v>
      </c>
      <c r="K198">
        <f t="shared" si="15"/>
        <v>-0.57417140805704825</v>
      </c>
      <c r="M198">
        <f t="shared" si="18"/>
        <v>-0.95586481621839681</v>
      </c>
      <c r="N198" s="13">
        <f t="shared" si="19"/>
        <v>3.3788887479712688</v>
      </c>
      <c r="O198" s="13">
        <v>1</v>
      </c>
    </row>
    <row r="199" spans="4:15" x14ac:dyDescent="0.4">
      <c r="D199" s="6">
        <v>2.6</v>
      </c>
      <c r="E199" s="7">
        <f t="shared" si="14"/>
        <v>-0.28631295072700613</v>
      </c>
      <c r="G199">
        <f t="shared" si="16"/>
        <v>4.036288023842113</v>
      </c>
      <c r="H199" s="10">
        <f t="shared" si="20"/>
        <v>-2.7571937155010691</v>
      </c>
      <c r="I199">
        <f t="shared" si="17"/>
        <v>-22.057549724008553</v>
      </c>
      <c r="K199">
        <f t="shared" si="15"/>
        <v>-0.5661108472366746</v>
      </c>
      <c r="M199">
        <f t="shared" si="18"/>
        <v>-0.93606456472854915</v>
      </c>
      <c r="N199" s="13">
        <f t="shared" si="19"/>
        <v>3.316511383793439</v>
      </c>
      <c r="O199" s="13">
        <v>1</v>
      </c>
    </row>
    <row r="200" spans="4:15" x14ac:dyDescent="0.4">
      <c r="D200" s="6">
        <v>2.62</v>
      </c>
      <c r="E200" s="7">
        <f t="shared" si="14"/>
        <v>-0.28253108597889076</v>
      </c>
      <c r="G200">
        <f t="shared" si="16"/>
        <v>4.0483343697357999</v>
      </c>
      <c r="H200" s="10">
        <f t="shared" si="20"/>
        <v>-2.720774357976719</v>
      </c>
      <c r="I200">
        <f t="shared" si="17"/>
        <v>-21.766194863813752</v>
      </c>
      <c r="K200">
        <f t="shared" si="15"/>
        <v>-0.55816369745482042</v>
      </c>
      <c r="M200">
        <f t="shared" si="18"/>
        <v>-0.91666133472937184</v>
      </c>
      <c r="N200" s="13">
        <f t="shared" si="19"/>
        <v>3.2548238006506831</v>
      </c>
      <c r="O200" s="13">
        <v>1</v>
      </c>
    </row>
    <row r="201" spans="4:15" x14ac:dyDescent="0.4">
      <c r="D201" s="6">
        <v>2.64</v>
      </c>
      <c r="E201" s="7">
        <f t="shared" si="14"/>
        <v>-0.27879323813202955</v>
      </c>
      <c r="G201">
        <f t="shared" si="16"/>
        <v>4.0603807156294858</v>
      </c>
      <c r="H201" s="10">
        <f t="shared" si="20"/>
        <v>-2.684778883211445</v>
      </c>
      <c r="I201">
        <f t="shared" si="17"/>
        <v>-21.47823106569156</v>
      </c>
      <c r="K201">
        <f t="shared" si="15"/>
        <v>-0.55032838316054156</v>
      </c>
      <c r="M201">
        <f t="shared" si="18"/>
        <v>-0.89764771277866939</v>
      </c>
      <c r="N201" s="13">
        <f t="shared" si="19"/>
        <v>3.1938378203324218</v>
      </c>
      <c r="O201" s="13">
        <v>1</v>
      </c>
    </row>
    <row r="202" spans="4:15" x14ac:dyDescent="0.4">
      <c r="D202" s="6">
        <v>2.66</v>
      </c>
      <c r="E202" s="7">
        <f t="shared" si="14"/>
        <v>-0.27509906669217193</v>
      </c>
      <c r="G202">
        <f t="shared" si="16"/>
        <v>4.0724270615231726</v>
      </c>
      <c r="H202" s="10">
        <f t="shared" si="20"/>
        <v>-2.6492040122456162</v>
      </c>
      <c r="I202">
        <f t="shared" si="17"/>
        <v>-21.19363209796493</v>
      </c>
      <c r="K202">
        <f t="shared" si="15"/>
        <v>-0.54260334886156958</v>
      </c>
      <c r="M202">
        <f t="shared" si="18"/>
        <v>-0.87901640043907248</v>
      </c>
      <c r="N202" s="13">
        <f t="shared" si="19"/>
        <v>3.1335641809933543</v>
      </c>
      <c r="O202" s="13">
        <v>1</v>
      </c>
    </row>
    <row r="203" spans="4:15" x14ac:dyDescent="0.4">
      <c r="D203" s="6">
        <v>2.68</v>
      </c>
      <c r="E203" s="7">
        <f t="shared" si="14"/>
        <v>-0.27144822801393226</v>
      </c>
      <c r="G203">
        <f t="shared" si="16"/>
        <v>4.0844734074168576</v>
      </c>
      <c r="H203" s="10">
        <f t="shared" si="20"/>
        <v>-2.6140464357741684</v>
      </c>
      <c r="I203">
        <f t="shared" si="17"/>
        <v>-20.912371486193347</v>
      </c>
      <c r="K203">
        <f t="shared" si="15"/>
        <v>-0.53498705898939447</v>
      </c>
      <c r="M203">
        <f t="shared" si="18"/>
        <v>-0.86076021356775279</v>
      </c>
      <c r="N203" s="13">
        <f t="shared" si="19"/>
        <v>3.0740125769788444</v>
      </c>
      <c r="O203" s="13">
        <v>1</v>
      </c>
    </row>
    <row r="204" spans="4:15" x14ac:dyDescent="0.4">
      <c r="D204" s="6">
        <v>2.7</v>
      </c>
      <c r="E204" s="7">
        <f t="shared" si="14"/>
        <v>-0.26784037556583801</v>
      </c>
      <c r="G204">
        <f t="shared" si="16"/>
        <v>4.0965197533105444</v>
      </c>
      <c r="H204" s="10">
        <f t="shared" si="20"/>
        <v>-2.5793028166990202</v>
      </c>
      <c r="I204">
        <f t="shared" si="17"/>
        <v>-20.634422533592161</v>
      </c>
      <c r="K204">
        <f t="shared" si="15"/>
        <v>-0.52747799775720516</v>
      </c>
      <c r="M204">
        <f t="shared" si="18"/>
        <v>-0.84287208155124305</v>
      </c>
      <c r="N204" s="13">
        <f t="shared" si="19"/>
        <v>3.0151916979658502</v>
      </c>
      <c r="O204" s="13">
        <v>1</v>
      </c>
    </row>
    <row r="205" spans="4:15" x14ac:dyDescent="0.4">
      <c r="D205" s="6">
        <v>2.72</v>
      </c>
      <c r="E205" s="7">
        <f t="shared" si="14"/>
        <v>-0.26427516018560576</v>
      </c>
      <c r="G205">
        <f t="shared" si="16"/>
        <v>4.1085660992042303</v>
      </c>
      <c r="H205" s="10">
        <f t="shared" si="20"/>
        <v>-2.5449697925873838</v>
      </c>
      <c r="I205">
        <f t="shared" si="17"/>
        <v>-20.35975834069907</v>
      </c>
      <c r="K205">
        <f t="shared" si="15"/>
        <v>-0.52007466901135047</v>
      </c>
      <c r="M205">
        <f t="shared" si="18"/>
        <v>-0.82534504648941609</v>
      </c>
      <c r="N205" s="13">
        <f t="shared" si="19"/>
        <v>2.9571092673924997</v>
      </c>
      <c r="O205" s="13">
        <v>1</v>
      </c>
    </row>
    <row r="206" spans="4:15" x14ac:dyDescent="0.4">
      <c r="D206" s="6">
        <v>2.74</v>
      </c>
      <c r="E206" s="7">
        <f t="shared" si="14"/>
        <v>-0.26075223032594497</v>
      </c>
      <c r="G206">
        <f t="shared" si="16"/>
        <v>4.1206124450979171</v>
      </c>
      <c r="H206" s="10">
        <f t="shared" si="20"/>
        <v>-2.5110439780388503</v>
      </c>
      <c r="I206">
        <f t="shared" si="17"/>
        <v>-20.088351824310802</v>
      </c>
      <c r="K206">
        <f t="shared" si="15"/>
        <v>-0.51277559607687107</v>
      </c>
      <c r="M206">
        <f t="shared" si="18"/>
        <v>-0.80817226233231754</v>
      </c>
      <c r="N206" s="13">
        <f t="shared" si="19"/>
        <v>2.8997720801533102</v>
      </c>
      <c r="O206" s="13">
        <v>1</v>
      </c>
    </row>
    <row r="207" spans="4:15" x14ac:dyDescent="0.4">
      <c r="D207" s="6">
        <v>2.76</v>
      </c>
      <c r="E207" s="7">
        <f t="shared" si="14"/>
        <v>-0.25727123229118204</v>
      </c>
      <c r="G207">
        <f t="shared" si="16"/>
        <v>4.132658790991603</v>
      </c>
      <c r="H207" s="10">
        <f t="shared" si="20"/>
        <v>-2.4775219669640833</v>
      </c>
      <c r="I207">
        <f t="shared" si="17"/>
        <v>-19.820175735712667</v>
      </c>
      <c r="K207">
        <f t="shared" si="15"/>
        <v>-0.50557932159768137</v>
      </c>
      <c r="M207">
        <f t="shared" si="18"/>
        <v>-0.79134699397352337</v>
      </c>
      <c r="N207" s="13">
        <f t="shared" si="19"/>
        <v>2.8431860395397157</v>
      </c>
      <c r="O207" s="13">
        <v>1</v>
      </c>
    </row>
    <row r="208" spans="4:15" x14ac:dyDescent="0.4">
      <c r="D208" s="6">
        <v>2.78</v>
      </c>
      <c r="E208" s="7">
        <f t="shared" si="14"/>
        <v>-0.25383181046498793</v>
      </c>
      <c r="G208">
        <f t="shared" si="16"/>
        <v>4.144705136885289</v>
      </c>
      <c r="H208" s="10">
        <f t="shared" si="20"/>
        <v>-2.4444003347778342</v>
      </c>
      <c r="I208">
        <f t="shared" si="17"/>
        <v>-19.555202678222674</v>
      </c>
      <c r="K208">
        <f t="shared" si="15"/>
        <v>-0.49848440737189742</v>
      </c>
      <c r="M208">
        <f t="shared" si="18"/>
        <v>-0.77486261630337094</v>
      </c>
      <c r="N208" s="13">
        <f t="shared" si="19"/>
        <v>2.7873561934089164</v>
      </c>
      <c r="O208" s="13">
        <v>1</v>
      </c>
    </row>
    <row r="209" spans="4:15" x14ac:dyDescent="0.4">
      <c r="D209" s="6">
        <v>2.8</v>
      </c>
      <c r="E209" s="7">
        <f t="shared" si="14"/>
        <v>-0.25043360752948601</v>
      </c>
      <c r="G209">
        <f t="shared" si="16"/>
        <v>4.1567514827789758</v>
      </c>
      <c r="H209" s="10">
        <f t="shared" si="20"/>
        <v>-2.4116756405089506</v>
      </c>
      <c r="I209">
        <f t="shared" si="17"/>
        <v>-19.293405124071604</v>
      </c>
      <c r="K209">
        <f t="shared" si="15"/>
        <v>-0.49148943418280749</v>
      </c>
      <c r="M209">
        <f t="shared" si="18"/>
        <v>-0.75871261322534056</v>
      </c>
      <c r="N209" s="13">
        <f t="shared" si="19"/>
        <v>2.7322867695665964</v>
      </c>
      <c r="O209" s="13">
        <v>1</v>
      </c>
    </row>
    <row r="210" spans="4:15" x14ac:dyDescent="0.4">
      <c r="D210" s="6">
        <v>2.82</v>
      </c>
      <c r="E210" s="7">
        <f t="shared" si="14"/>
        <v>-0.24707626467600705</v>
      </c>
      <c r="G210">
        <f t="shared" si="16"/>
        <v>4.1687978286726617</v>
      </c>
      <c r="H210" s="10">
        <f t="shared" si="20"/>
        <v>-2.3793444288299481</v>
      </c>
      <c r="I210">
        <f t="shared" si="17"/>
        <v>-19.034755430639585</v>
      </c>
      <c r="K210">
        <f t="shared" si="15"/>
        <v>-0.48459300162593244</v>
      </c>
      <c r="M210">
        <f t="shared" si="18"/>
        <v>-0.7428905766386501</v>
      </c>
      <c r="N210" s="13">
        <f t="shared" si="19"/>
        <v>2.6779812103517382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-0.24375942180775156</v>
      </c>
      <c r="G211">
        <f t="shared" si="16"/>
        <v>4.1808441745663485</v>
      </c>
      <c r="H211" s="10">
        <f t="shared" si="20"/>
        <v>-2.3474032320086478</v>
      </c>
      <c r="I211">
        <f t="shared" si="17"/>
        <v>-18.779225856069182</v>
      </c>
      <c r="K211">
        <f t="shared" ref="K211:K274" si="22">$L$9*$L$6*EXP(-$L$4*(G211/$L$10-1))+6*$L$6*EXP(-$L$4*(2/SQRT(3)*G211/$L$10-1))+12*$L$6*EXP(-$L$4*(SQRT(2)*2/SQRT(3)*G211/$L$10-1))+24*$L$6*EXP(-$L$4*(SQRT(11)/2*2/SQRT(3)*G211/$L$10-1))+8*$L$6*EXP(-$L$4*(2*G211/$L$10-1))-SQRT($L$9*$L$7^2*EXP(-2*$L$5*(G211/$L$10-1))+6*$L$7^2*EXP(-2*$L$5*(2/SQRT(3)*G211/$L$10-1))+12*$L$7^2*EXP(-2*$L$5*(SQRT(2)*2/SQRT(3)*G211/$L$10-1))+24*$L$7^2*EXP(-2*$L$5*(SQRT(11)/2*2/SQRT(3)*G211/$L$10-1))+8*$L$7^2*EXP(-2*$L$5*(2*G211/$L$10-1)))</f>
        <v>-0.47779372793259717</v>
      </c>
      <c r="M211">
        <f t="shared" si="18"/>
        <v>-0.72739020538996124</v>
      </c>
      <c r="N211" s="13">
        <f t="shared" si="19"/>
        <v>2.624442206414237</v>
      </c>
      <c r="O211" s="13">
        <v>1</v>
      </c>
    </row>
    <row r="212" spans="4:15" x14ac:dyDescent="0.4">
      <c r="D212" s="6">
        <v>2.86</v>
      </c>
      <c r="E212" s="7">
        <f t="shared" si="21"/>
        <v>-0.24048271773461286</v>
      </c>
      <c r="G212">
        <f t="shared" ref="G212:G275" si="23">$E$11*(D212/$E$12+1)</f>
        <v>4.1928905204600344</v>
      </c>
      <c r="H212" s="10">
        <f t="shared" si="20"/>
        <v>-2.315848571784322</v>
      </c>
      <c r="I212">
        <f t="shared" ref="I212:I275" si="24">H212*$E$6</f>
        <v>-18.526788574274576</v>
      </c>
      <c r="K212">
        <f t="shared" si="22"/>
        <v>-0.47109024979041825</v>
      </c>
      <c r="M212">
        <f t="shared" ref="M212:M275" si="25">$L$9*$O$6*EXP(-$O$4*(G212/$L$10-1))+6*$O$6*EXP(-$O$4*(2/SQRT(3)*G212/$L$10-1))+12*$O$6*EXP(-$O$4*(SQRT(2)*2/SQRT(3)*G212/$L$10-1))+24*$O$6*EXP(-$O$4*(SQRT(11)/2*2/SQRT(3)*G212/$L$10-1))+8*$O$6*EXP(-$O$4*(2*G212/$L$10-1))-SQRT($L$9*$O$7^2*EXP(-2*$O$5*(G212/$L$10-1))+6*$O$7^2*EXP(-2*$O$5*(2/SQRT(3)*G212/$L$10-1))+12*$O$7^2*EXP(-2*$O$5*(SQRT(2)*2/SQRT(3)*G212/$L$10-1))+24*$O$7^2*EXP(-2*$O$5*(SQRT(11)/2*2/SQRT(3)*G212/$L$10-1))+8*$O$7^2*EXP(-2*$O$5*(2*G212/$L$10-1)))</f>
        <v>-0.71220530419699313</v>
      </c>
      <c r="N212" s="13">
        <f t="shared" ref="N212:N275" si="26">(M212-H212)^2*O212</f>
        <v>2.5716717296781653</v>
      </c>
      <c r="O212" s="13">
        <v>1</v>
      </c>
    </row>
    <row r="213" spans="4:15" x14ac:dyDescent="0.4">
      <c r="D213" s="6">
        <v>2.88</v>
      </c>
      <c r="E213" s="7">
        <f t="shared" si="21"/>
        <v>-0.23724579036040527</v>
      </c>
      <c r="G213">
        <f t="shared" si="23"/>
        <v>4.2049368663537212</v>
      </c>
      <c r="H213" s="10">
        <f t="shared" ref="H213:H276" si="27">-(-$B$4)*(1+D213+$E$5*D213^3)*EXP(-D213)</f>
        <v>-2.2846769611707027</v>
      </c>
      <c r="I213">
        <f t="shared" si="24"/>
        <v>-18.277415689365622</v>
      </c>
      <c r="K213">
        <f t="shared" si="22"/>
        <v>-0.46448122216107246</v>
      </c>
      <c r="M213">
        <f t="shared" si="25"/>
        <v>-0.69732978254664602</v>
      </c>
      <c r="N213" s="13">
        <f t="shared" si="26"/>
        <v>2.519671065485753</v>
      </c>
      <c r="O213" s="13">
        <v>1</v>
      </c>
    </row>
    <row r="214" spans="4:15" x14ac:dyDescent="0.4">
      <c r="D214" s="6">
        <v>2.9</v>
      </c>
      <c r="E214" s="7">
        <f t="shared" si="21"/>
        <v>-0.23404827686273674</v>
      </c>
      <c r="G214">
        <f t="shared" si="23"/>
        <v>4.2169832122474071</v>
      </c>
      <c r="H214" s="10">
        <f t="shared" si="27"/>
        <v>-2.2538849061881554</v>
      </c>
      <c r="I214">
        <f t="shared" si="24"/>
        <v>-18.031079249505243</v>
      </c>
      <c r="K214">
        <f t="shared" si="22"/>
        <v>-0.45796531809569718</v>
      </c>
      <c r="M214">
        <f t="shared" si="25"/>
        <v>-0.6827576535701233</v>
      </c>
      <c r="N214" s="13">
        <f t="shared" si="26"/>
        <v>2.4684408439190855</v>
      </c>
      <c r="O214" s="13">
        <v>1</v>
      </c>
    </row>
    <row r="215" spans="4:15" x14ac:dyDescent="0.4">
      <c r="D215" s="6">
        <v>2.92</v>
      </c>
      <c r="E215" s="7">
        <f t="shared" si="21"/>
        <v>-0.23088981386575666</v>
      </c>
      <c r="G215">
        <f t="shared" si="23"/>
        <v>4.2290295581410939</v>
      </c>
      <c r="H215" s="10">
        <f t="shared" si="27"/>
        <v>-2.2234689075272365</v>
      </c>
      <c r="I215">
        <f t="shared" si="24"/>
        <v>-17.787751260217892</v>
      </c>
      <c r="K215">
        <f t="shared" si="22"/>
        <v>-0.45154122854824619</v>
      </c>
      <c r="M215">
        <f t="shared" si="25"/>
        <v>-0.66848303289741007</v>
      </c>
      <c r="N215" s="13">
        <f t="shared" si="26"/>
        <v>2.417981070298286</v>
      </c>
      <c r="O215" s="13">
        <v>1</v>
      </c>
    </row>
    <row r="216" spans="4:15" x14ac:dyDescent="0.4">
      <c r="D216" s="6">
        <v>2.94</v>
      </c>
      <c r="E216" s="7">
        <f t="shared" si="21"/>
        <v>-0.22777003760600406</v>
      </c>
      <c r="G216">
        <f t="shared" si="23"/>
        <v>4.2410759040347799</v>
      </c>
      <c r="H216" s="10">
        <f t="shared" si="27"/>
        <v>-2.1934254621458193</v>
      </c>
      <c r="I216">
        <f t="shared" si="24"/>
        <v>-17.547403697166555</v>
      </c>
      <c r="K216">
        <f t="shared" si="22"/>
        <v>-0.44520766218710522</v>
      </c>
      <c r="M216">
        <f t="shared" si="25"/>
        <v>-0.65450013749333669</v>
      </c>
      <c r="N216" s="13">
        <f t="shared" si="26"/>
        <v>2.3682911548567489</v>
      </c>
      <c r="O216" s="13">
        <v>1</v>
      </c>
    </row>
    <row r="217" spans="4:15" x14ac:dyDescent="0.4">
      <c r="D217" s="6">
        <v>2.96</v>
      </c>
      <c r="E217" s="7">
        <f t="shared" si="21"/>
        <v>-0.22468858409157433</v>
      </c>
      <c r="G217">
        <f t="shared" si="23"/>
        <v>4.2531222499284658</v>
      </c>
      <c r="H217" s="10">
        <f t="shared" si="27"/>
        <v>-2.1637510648018607</v>
      </c>
      <c r="I217">
        <f t="shared" si="24"/>
        <v>-17.310008518414886</v>
      </c>
      <c r="K217">
        <f t="shared" si="22"/>
        <v>-0.43896334520525176</v>
      </c>
      <c r="M217">
        <f t="shared" si="25"/>
        <v>-0.64080328447733714</v>
      </c>
      <c r="N217" s="13">
        <f t="shared" si="26"/>
        <v>2.3193699415953932</v>
      </c>
      <c r="O217" s="13">
        <v>1</v>
      </c>
    </row>
    <row r="218" spans="4:15" x14ac:dyDescent="0.4">
      <c r="D218" s="6">
        <v>2.98</v>
      </c>
      <c r="E218" s="7">
        <f t="shared" si="21"/>
        <v>-0.22164508925481669</v>
      </c>
      <c r="G218">
        <f t="shared" si="23"/>
        <v>4.2651685958221526</v>
      </c>
      <c r="H218" s="10">
        <f t="shared" si="27"/>
        <v>-2.1344422095238844</v>
      </c>
      <c r="I218">
        <f t="shared" si="24"/>
        <v>-17.075537676191075</v>
      </c>
      <c r="K218">
        <f t="shared" si="22"/>
        <v>-0.43280702112921893</v>
      </c>
      <c r="M218">
        <f t="shared" si="25"/>
        <v>-0.62738688992889191</v>
      </c>
      <c r="N218" s="13">
        <f t="shared" si="26"/>
        <v>2.2712157363195651</v>
      </c>
      <c r="O218" s="13">
        <v>1</v>
      </c>
    </row>
    <row r="219" spans="4:15" x14ac:dyDescent="0.4">
      <c r="D219" s="6">
        <v>3</v>
      </c>
      <c r="E219" s="7">
        <f t="shared" si="21"/>
        <v>-0.21863918909876803</v>
      </c>
      <c r="G219">
        <f t="shared" si="23"/>
        <v>4.2772149417158385</v>
      </c>
      <c r="H219" s="10">
        <f t="shared" si="27"/>
        <v>-2.1054953910211363</v>
      </c>
      <c r="I219">
        <f t="shared" si="24"/>
        <v>-16.84396312816909</v>
      </c>
      <c r="K219">
        <f t="shared" si="22"/>
        <v>-0.42673745062712154</v>
      </c>
      <c r="M219">
        <f t="shared" si="25"/>
        <v>-0.61424546768056343</v>
      </c>
      <c r="N219" s="13">
        <f t="shared" si="26"/>
        <v>2.223826333863264</v>
      </c>
      <c r="O219" s="13">
        <v>1</v>
      </c>
    </row>
    <row r="220" spans="4:15" x14ac:dyDescent="0.4">
      <c r="D220" s="6">
        <v>3.02</v>
      </c>
      <c r="E220" s="7">
        <f t="shared" si="21"/>
        <v>-0.21567051983752294</v>
      </c>
      <c r="G220">
        <f t="shared" si="23"/>
        <v>4.2892612876095253</v>
      </c>
      <c r="H220" s="10">
        <f t="shared" si="27"/>
        <v>-2.0769071060353461</v>
      </c>
      <c r="I220">
        <f t="shared" si="24"/>
        <v>-16.615256848282769</v>
      </c>
      <c r="K220">
        <f t="shared" si="22"/>
        <v>-0.42075341131595778</v>
      </c>
      <c r="M220">
        <f t="shared" si="25"/>
        <v>-0.60137362810037542</v>
      </c>
      <c r="N220" s="13">
        <f t="shared" si="26"/>
        <v>2.1771990445068705</v>
      </c>
      <c r="O220" s="13">
        <v>1</v>
      </c>
    </row>
    <row r="221" spans="4:15" x14ac:dyDescent="0.4">
      <c r="D221" s="6">
        <v>3.04</v>
      </c>
      <c r="E221" s="7">
        <f t="shared" si="21"/>
        <v>-0.21273871803073469</v>
      </c>
      <c r="G221">
        <f t="shared" si="23"/>
        <v>4.3013076335032112</v>
      </c>
      <c r="H221" s="10">
        <f t="shared" si="27"/>
        <v>-2.0486738546359753</v>
      </c>
      <c r="I221">
        <f t="shared" si="24"/>
        <v>-16.389390837087802</v>
      </c>
      <c r="K221">
        <f t="shared" si="22"/>
        <v>-0.41485369756841989</v>
      </c>
      <c r="M221">
        <f t="shared" si="25"/>
        <v>-0.58876607686525984</v>
      </c>
      <c r="N221" s="13">
        <f t="shared" si="26"/>
        <v>2.1313307195954287</v>
      </c>
      <c r="O221" s="13">
        <v>1</v>
      </c>
    </row>
    <row r="222" spans="4:15" x14ac:dyDescent="0.4">
      <c r="D222" s="6">
        <v>3.06</v>
      </c>
      <c r="E222" s="7">
        <f t="shared" si="21"/>
        <v>-0.20984342071243442</v>
      </c>
      <c r="G222">
        <f t="shared" si="23"/>
        <v>4.313353979396898</v>
      </c>
      <c r="H222" s="10">
        <f t="shared" si="27"/>
        <v>-2.0207921414607437</v>
      </c>
      <c r="I222">
        <f t="shared" si="24"/>
        <v>-16.16633713168595</v>
      </c>
      <c r="K222">
        <f t="shared" si="22"/>
        <v>-0.40903712031939526</v>
      </c>
      <c r="M222">
        <f t="shared" si="25"/>
        <v>-0.5764176137271233</v>
      </c>
      <c r="N222" s="13">
        <f t="shared" si="26"/>
        <v>2.0862177763657188</v>
      </c>
      <c r="O222" s="13">
        <v>1</v>
      </c>
    </row>
    <row r="223" spans="4:15" x14ac:dyDescent="0.4">
      <c r="D223" s="6">
        <v>3.08</v>
      </c>
      <c r="E223" s="7">
        <f t="shared" si="21"/>
        <v>-0.20698426551435267</v>
      </c>
      <c r="G223">
        <f t="shared" si="23"/>
        <v>4.3254003252905839</v>
      </c>
      <c r="H223" s="10">
        <f t="shared" si="27"/>
        <v>-1.9932584769032164</v>
      </c>
      <c r="I223">
        <f t="shared" si="24"/>
        <v>-15.946067815225732</v>
      </c>
      <c r="K223">
        <f t="shared" si="22"/>
        <v>-0.40330250687236091</v>
      </c>
      <c r="M223">
        <f t="shared" si="25"/>
        <v>-0.56432313127307143</v>
      </c>
      <c r="N223" s="13">
        <f t="shared" si="26"/>
        <v>2.041856221991142</v>
      </c>
      <c r="O223" s="13">
        <v>1</v>
      </c>
    </row>
    <row r="224" spans="4:15" x14ac:dyDescent="0.4">
      <c r="D224" s="6">
        <v>3.1</v>
      </c>
      <c r="E224" s="7">
        <f t="shared" si="21"/>
        <v>-0.20416089078392036</v>
      </c>
      <c r="G224">
        <f t="shared" si="23"/>
        <v>4.3374466711842707</v>
      </c>
      <c r="H224" s="10">
        <f t="shared" si="27"/>
        <v>-1.9660693782491532</v>
      </c>
      <c r="I224">
        <f t="shared" si="24"/>
        <v>-15.728555025993225</v>
      </c>
      <c r="K224">
        <f t="shared" si="22"/>
        <v>-0.39764870070582842</v>
      </c>
      <c r="M224">
        <f t="shared" si="25"/>
        <v>-0.5524776136811691</v>
      </c>
      <c r="N224" s="13">
        <f t="shared" si="26"/>
        <v>1.9982416768544269</v>
      </c>
      <c r="O224" s="13">
        <v>1</v>
      </c>
    </row>
    <row r="225" spans="4:15" x14ac:dyDescent="0.4">
      <c r="D225" s="6">
        <v>3.12</v>
      </c>
      <c r="E225" s="7">
        <f t="shared" si="21"/>
        <v>-0.20137293569712134</v>
      </c>
      <c r="G225">
        <f t="shared" si="23"/>
        <v>4.3494930170779567</v>
      </c>
      <c r="H225" s="10">
        <f t="shared" si="27"/>
        <v>-1.9392213707632786</v>
      </c>
      <c r="I225">
        <f t="shared" si="24"/>
        <v>-15.513770966106229</v>
      </c>
      <c r="K225">
        <f t="shared" si="22"/>
        <v>-0.39207456128001317</v>
      </c>
      <c r="M225">
        <f t="shared" si="25"/>
        <v>-0.5408761354731072</v>
      </c>
      <c r="N225" s="13">
        <f t="shared" si="26"/>
        <v>1.9553693970587245</v>
      </c>
      <c r="O225" s="13">
        <v>1</v>
      </c>
    </row>
    <row r="226" spans="4:15" x14ac:dyDescent="0.4">
      <c r="D226" s="6">
        <v>3.14</v>
      </c>
      <c r="E226" s="7">
        <f t="shared" si="21"/>
        <v>-0.19862004036636466</v>
      </c>
      <c r="G226">
        <f t="shared" si="23"/>
        <v>4.3615393629716435</v>
      </c>
      <c r="H226" s="10">
        <f t="shared" si="27"/>
        <v>-1.912710988728092</v>
      </c>
      <c r="I226">
        <f t="shared" si="24"/>
        <v>-15.301687909824736</v>
      </c>
      <c r="K226">
        <f t="shared" si="22"/>
        <v>-0.3865789638438642</v>
      </c>
      <c r="M226">
        <f t="shared" si="25"/>
        <v>-0.52951386026499281</v>
      </c>
      <c r="N226" s="13">
        <f t="shared" si="26"/>
        <v>1.9132342961885636</v>
      </c>
      <c r="O226" s="13">
        <v>1</v>
      </c>
    </row>
    <row r="227" spans="4:15" x14ac:dyDescent="0.4">
      <c r="D227" s="6">
        <v>3.16</v>
      </c>
      <c r="E227" s="7">
        <f t="shared" si="21"/>
        <v>-0.19590184594353841</v>
      </c>
      <c r="G227">
        <f t="shared" si="23"/>
        <v>4.3735857088653294</v>
      </c>
      <c r="H227" s="10">
        <f t="shared" si="27"/>
        <v>-1.886534776436275</v>
      </c>
      <c r="I227">
        <f t="shared" si="24"/>
        <v>-15.0922782114902</v>
      </c>
      <c r="K227">
        <f t="shared" si="22"/>
        <v>-0.38116079924260537</v>
      </c>
      <c r="M227">
        <f t="shared" si="25"/>
        <v>-0.51838603951748119</v>
      </c>
      <c r="N227" s="13">
        <f t="shared" si="26"/>
        <v>1.8718309663324906</v>
      </c>
      <c r="O227" s="13">
        <v>1</v>
      </c>
    </row>
    <row r="228" spans="4:15" x14ac:dyDescent="0.4">
      <c r="D228" s="6">
        <v>3.18</v>
      </c>
      <c r="E228" s="7">
        <f t="shared" si="21"/>
        <v>-0.19321799471840284</v>
      </c>
      <c r="G228">
        <f t="shared" si="23"/>
        <v>4.3856320547590153</v>
      </c>
      <c r="H228" s="10">
        <f t="shared" si="27"/>
        <v>-1.8606892891382194</v>
      </c>
      <c r="I228">
        <f t="shared" si="24"/>
        <v>-14.885514313105755</v>
      </c>
      <c r="K228">
        <f t="shared" si="22"/>
        <v>-0.37581897372590245</v>
      </c>
      <c r="M228">
        <f t="shared" si="25"/>
        <v>-0.50748801128632437</v>
      </c>
      <c r="N228" s="13">
        <f t="shared" si="26"/>
        <v>1.8311536983800019</v>
      </c>
      <c r="O228" s="13">
        <v>1</v>
      </c>
    </row>
    <row r="229" spans="4:15" x14ac:dyDescent="0.4">
      <c r="D229" s="6">
        <v>3.2</v>
      </c>
      <c r="E229" s="7">
        <f t="shared" si="21"/>
        <v>-0.19056813021247707</v>
      </c>
      <c r="G229">
        <f t="shared" si="23"/>
        <v>4.3976784006527021</v>
      </c>
      <c r="H229" s="10">
        <f t="shared" si="27"/>
        <v>-1.8351710939461543</v>
      </c>
      <c r="I229">
        <f t="shared" si="24"/>
        <v>-14.681368751569234</v>
      </c>
      <c r="K229">
        <f t="shared" si="22"/>
        <v>-0.3705524087567848</v>
      </c>
      <c r="M229">
        <f t="shared" si="25"/>
        <v>-0.49681519897440712</v>
      </c>
      <c r="N229" s="13">
        <f t="shared" si="26"/>
        <v>1.7911965016056262</v>
      </c>
      <c r="O229" s="13">
        <v>1</v>
      </c>
    </row>
    <row r="230" spans="4:15" x14ac:dyDescent="0.4">
      <c r="D230" s="6">
        <v>3.22</v>
      </c>
      <c r="E230" s="7">
        <f t="shared" si="21"/>
        <v>-0.18795189726856509</v>
      </c>
      <c r="G230">
        <f t="shared" si="23"/>
        <v>4.409724746546388</v>
      </c>
      <c r="H230" s="10">
        <f t="shared" si="27"/>
        <v>-1.8099767706962819</v>
      </c>
      <c r="I230">
        <f t="shared" si="24"/>
        <v>-14.479814165570255</v>
      </c>
      <c r="K230">
        <f t="shared" si="22"/>
        <v>-0.36536004082142637</v>
      </c>
      <c r="M230">
        <f t="shared" si="25"/>
        <v>-0.48636311008623401</v>
      </c>
      <c r="N230" s="13">
        <f t="shared" si="26"/>
        <v>1.7519531225535312</v>
      </c>
      <c r="O230" s="13">
        <v>1</v>
      </c>
    </row>
    <row r="231" spans="4:15" x14ac:dyDescent="0.4">
      <c r="D231" s="6">
        <v>3.24</v>
      </c>
      <c r="E231" s="7">
        <f t="shared" si="21"/>
        <v>-0.18536894213606939</v>
      </c>
      <c r="G231">
        <f t="shared" si="23"/>
        <v>4.4217710924400748</v>
      </c>
      <c r="H231" s="10">
        <f t="shared" si="27"/>
        <v>-1.7851029127703484</v>
      </c>
      <c r="I231">
        <f t="shared" si="24"/>
        <v>-14.280823302162787</v>
      </c>
      <c r="K231">
        <f t="shared" si="22"/>
        <v>-0.36024082123988221</v>
      </c>
      <c r="M231">
        <f t="shared" si="25"/>
        <v>-0.47612733498577925</v>
      </c>
      <c r="N231" s="13">
        <f t="shared" si="26"/>
        <v>1.7134170632364465</v>
      </c>
      <c r="O231" s="13">
        <v>1</v>
      </c>
    </row>
    <row r="232" spans="4:15" x14ac:dyDescent="0.4">
      <c r="D232" s="6">
        <v>3.26</v>
      </c>
      <c r="E232" s="7">
        <f t="shared" si="21"/>
        <v>-0.18281891255222829</v>
      </c>
      <c r="G232">
        <f t="shared" si="23"/>
        <v>4.4338174383337607</v>
      </c>
      <c r="H232" s="10">
        <f t="shared" si="27"/>
        <v>-1.7605461278779584</v>
      </c>
      <c r="I232">
        <f t="shared" si="24"/>
        <v>-14.084369023023667</v>
      </c>
      <c r="K232">
        <f t="shared" si="22"/>
        <v>-0.35519371597788357</v>
      </c>
      <c r="M232">
        <f t="shared" si="25"/>
        <v>-0.4661035456585792</v>
      </c>
      <c r="N232" s="13">
        <f t="shared" si="26"/>
        <v>1.6755815986627745</v>
      </c>
      <c r="O232" s="13">
        <v>1</v>
      </c>
    </row>
    <row r="233" spans="4:15" x14ac:dyDescent="0.4">
      <c r="D233" s="6">
        <v>3.28</v>
      </c>
      <c r="E233" s="7">
        <f t="shared" si="21"/>
        <v>-0.18030145781941478</v>
      </c>
      <c r="G233">
        <f t="shared" si="23"/>
        <v>4.4458637842274467</v>
      </c>
      <c r="H233" s="10">
        <f t="shared" si="27"/>
        <v>-1.7363030388009644</v>
      </c>
      <c r="I233">
        <f t="shared" si="24"/>
        <v>-13.890424310407715</v>
      </c>
      <c r="K233">
        <f t="shared" si="22"/>
        <v>-0.35021770545976399</v>
      </c>
      <c r="M233">
        <f t="shared" si="25"/>
        <v>-0.4562874944788412</v>
      </c>
      <c r="N233" s="13">
        <f t="shared" si="26"/>
        <v>1.6384397937062609</v>
      </c>
      <c r="O233" s="13">
        <v>1</v>
      </c>
    </row>
    <row r="234" spans="4:15" x14ac:dyDescent="0.4">
      <c r="D234" s="6">
        <v>3.3</v>
      </c>
      <c r="E234" s="7">
        <f t="shared" si="21"/>
        <v>-0.17781622887862883</v>
      </c>
      <c r="G234">
        <f t="shared" si="23"/>
        <v>4.4579101301211335</v>
      </c>
      <c r="H234" s="10">
        <f t="shared" si="27"/>
        <v>-1.7123702841011958</v>
      </c>
      <c r="I234">
        <f t="shared" si="24"/>
        <v>-13.698962272809567</v>
      </c>
      <c r="K234">
        <f t="shared" si="22"/>
        <v>-0.34531178438260512</v>
      </c>
      <c r="M234">
        <f t="shared" si="25"/>
        <v>-0.44667501298234535</v>
      </c>
      <c r="N234" s="13">
        <f t="shared" si="26"/>
        <v>1.6019845193326205</v>
      </c>
      <c r="O234" s="13">
        <v>1</v>
      </c>
    </row>
    <row r="235" spans="4:15" x14ac:dyDescent="0.4">
      <c r="D235" s="6">
        <v>3.32</v>
      </c>
      <c r="E235" s="7">
        <f t="shared" si="21"/>
        <v>-0.17536287837930981</v>
      </c>
      <c r="G235">
        <f t="shared" si="23"/>
        <v>4.4699564760148194</v>
      </c>
      <c r="H235" s="10">
        <f t="shared" si="27"/>
        <v>-1.6887445187927537</v>
      </c>
      <c r="I235">
        <f t="shared" si="24"/>
        <v>-13.509956150342029</v>
      </c>
      <c r="K235">
        <f t="shared" si="22"/>
        <v>-0.34047496153166834</v>
      </c>
      <c r="M235">
        <f t="shared" si="25"/>
        <v>-0.43726201064582493</v>
      </c>
      <c r="N235" s="13">
        <f t="shared" si="26"/>
        <v>1.5662084681977275</v>
      </c>
      <c r="O235" s="13">
        <v>1</v>
      </c>
    </row>
    <row r="236" spans="4:15" x14ac:dyDescent="0.4">
      <c r="D236" s="6">
        <v>3.34</v>
      </c>
      <c r="E236" s="7">
        <f t="shared" si="21"/>
        <v>-0.17294106074559393</v>
      </c>
      <c r="G236">
        <f t="shared" si="23"/>
        <v>4.4820028219085062</v>
      </c>
      <c r="H236" s="10">
        <f t="shared" si="27"/>
        <v>-1.6654224149800696</v>
      </c>
      <c r="I236">
        <f t="shared" si="24"/>
        <v>-13.323379319840557</v>
      </c>
      <c r="K236">
        <f t="shared" si="22"/>
        <v>-0.33570625959717582</v>
      </c>
      <c r="M236">
        <f t="shared" si="25"/>
        <v>-0.42804447367347587</v>
      </c>
      <c r="N236" s="13">
        <f t="shared" si="26"/>
        <v>1.5311041696321441</v>
      </c>
      <c r="O236" s="13">
        <v>1</v>
      </c>
    </row>
    <row r="237" spans="4:15" x14ac:dyDescent="0.4">
      <c r="D237" s="6">
        <v>3.36</v>
      </c>
      <c r="E237" s="7">
        <f t="shared" si="21"/>
        <v>-0.17055043223913705</v>
      </c>
      <c r="G237">
        <f t="shared" si="23"/>
        <v>4.4940491678021921</v>
      </c>
      <c r="H237" s="10">
        <f t="shared" si="27"/>
        <v>-1.64240066246289</v>
      </c>
      <c r="I237">
        <f t="shared" si="24"/>
        <v>-13.13920529970312</v>
      </c>
      <c r="K237">
        <f t="shared" si="22"/>
        <v>-0.33100471499250561</v>
      </c>
      <c r="M237">
        <f t="shared" si="25"/>
        <v>-0.41901846379121116</v>
      </c>
      <c r="N237" s="13">
        <f t="shared" si="26"/>
        <v>1.4966640040267511</v>
      </c>
      <c r="O237" s="13">
        <v>1</v>
      </c>
    </row>
    <row r="238" spans="4:15" x14ac:dyDescent="0.4">
      <c r="D238" s="6">
        <v>3.38</v>
      </c>
      <c r="E238" s="7">
        <f t="shared" si="21"/>
        <v>-0.16819065101861957</v>
      </c>
      <c r="G238">
        <f t="shared" si="23"/>
        <v>4.5060955136958789</v>
      </c>
      <c r="H238" s="10">
        <f t="shared" si="27"/>
        <v>-1.6196759693093066</v>
      </c>
      <c r="I238">
        <f t="shared" si="24"/>
        <v>-12.957407754474453</v>
      </c>
      <c r="K238">
        <f t="shared" si="22"/>
        <v>-0.32636937767385077</v>
      </c>
      <c r="M238">
        <f t="shared" si="25"/>
        <v>-0.41018011704921398</v>
      </c>
      <c r="N238" s="13">
        <f t="shared" si="26"/>
        <v>1.462880216634368</v>
      </c>
      <c r="O238" s="13">
        <v>1</v>
      </c>
    </row>
    <row r="239" spans="4:15" x14ac:dyDescent="0.4">
      <c r="D239" s="6">
        <v>3.4</v>
      </c>
      <c r="E239" s="7">
        <f t="shared" si="21"/>
        <v>-0.1658613771960461</v>
      </c>
      <c r="G239">
        <f t="shared" si="23"/>
        <v>4.5181418595895648</v>
      </c>
      <c r="H239" s="10">
        <f t="shared" si="27"/>
        <v>-1.597245062397924</v>
      </c>
      <c r="I239">
        <f t="shared" si="24"/>
        <v>-12.777960499183392</v>
      </c>
      <c r="K239">
        <f t="shared" si="22"/>
        <v>-0.32179931096139164</v>
      </c>
      <c r="M239">
        <f t="shared" si="25"/>
        <v>-0.4015256426333173</v>
      </c>
      <c r="N239" s="13">
        <f t="shared" si="26"/>
        <v>1.4297449308022074</v>
      </c>
      <c r="O239" s="13">
        <v>1</v>
      </c>
    </row>
    <row r="240" spans="4:15" x14ac:dyDescent="0.4">
      <c r="D240" s="6">
        <v>3.42</v>
      </c>
      <c r="E240" s="7">
        <f t="shared" si="21"/>
        <v>-0.16356227288995101</v>
      </c>
      <c r="G240">
        <f t="shared" si="23"/>
        <v>4.5301882054832516</v>
      </c>
      <c r="H240" s="10">
        <f t="shared" si="27"/>
        <v>-1.5751046879302284</v>
      </c>
      <c r="I240">
        <f t="shared" si="24"/>
        <v>-12.600837503441827</v>
      </c>
      <c r="K240">
        <f t="shared" si="22"/>
        <v>-0.31729359136202762</v>
      </c>
      <c r="M240">
        <f t="shared" si="25"/>
        <v>-0.39305132168569151</v>
      </c>
      <c r="N240" s="13">
        <f t="shared" si="26"/>
        <v>1.3972501606500414</v>
      </c>
      <c r="O240" s="13">
        <v>1</v>
      </c>
    </row>
    <row r="241" spans="4:15" x14ac:dyDescent="0.4">
      <c r="D241" s="6">
        <v>3.44</v>
      </c>
      <c r="E241" s="7">
        <f t="shared" si="21"/>
        <v>-0.16129300227561522</v>
      </c>
      <c r="G241">
        <f t="shared" si="23"/>
        <v>4.5422345513769375</v>
      </c>
      <c r="H241" s="10">
        <f t="shared" si="27"/>
        <v>-1.5532516119141748</v>
      </c>
      <c r="I241">
        <f t="shared" si="24"/>
        <v>-12.426012895313399</v>
      </c>
      <c r="K241">
        <f t="shared" si="22"/>
        <v>-0.31285130839370545</v>
      </c>
      <c r="M241">
        <f t="shared" si="25"/>
        <v>-0.3847535061352817</v>
      </c>
      <c r="N241" s="13">
        <f t="shared" si="26"/>
        <v>1.3653878232088617</v>
      </c>
      <c r="O241" s="13">
        <v>1</v>
      </c>
    </row>
    <row r="242" spans="4:15" x14ac:dyDescent="0.4">
      <c r="D242" s="6">
        <v>3.46</v>
      </c>
      <c r="E242" s="7">
        <f t="shared" si="21"/>
        <v>-0.15905323163239882</v>
      </c>
      <c r="G242">
        <f t="shared" si="23"/>
        <v>4.5542808972706235</v>
      </c>
      <c r="H242" s="10">
        <f t="shared" si="27"/>
        <v>-1.5316826206200009</v>
      </c>
      <c r="I242">
        <f t="shared" si="24"/>
        <v>-12.253460964960007</v>
      </c>
      <c r="K242">
        <f t="shared" si="22"/>
        <v>-0.30847156441138096</v>
      </c>
      <c r="M242">
        <f t="shared" si="25"/>
        <v>-0.3766286175384117</v>
      </c>
      <c r="N242" s="13">
        <f t="shared" si="26"/>
        <v>1.3341497500348038</v>
      </c>
      <c r="O242" s="13">
        <v>1</v>
      </c>
    </row>
    <row r="243" spans="4:15" x14ac:dyDescent="0.4">
      <c r="D243" s="6">
        <v>3.48</v>
      </c>
      <c r="E243" s="7">
        <f t="shared" si="21"/>
        <v>-0.15684262938828836</v>
      </c>
      <c r="G243">
        <f t="shared" si="23"/>
        <v>4.5663272431643103</v>
      </c>
      <c r="H243" s="10">
        <f t="shared" si="27"/>
        <v>-1.5103945210092171</v>
      </c>
      <c r="I243">
        <f t="shared" si="24"/>
        <v>-12.083156168073737</v>
      </c>
      <c r="K243">
        <f t="shared" si="22"/>
        <v>-0.30415347443464397</v>
      </c>
      <c r="M243">
        <f t="shared" si="25"/>
        <v>-0.36867314592992551</v>
      </c>
      <c r="N243" s="13">
        <f t="shared" si="26"/>
        <v>1.3035276983129485</v>
      </c>
      <c r="O243" s="13">
        <v>1</v>
      </c>
    </row>
    <row r="244" spans="4:15" x14ac:dyDescent="0.4">
      <c r="D244" s="6">
        <v>3.5</v>
      </c>
      <c r="E244" s="7">
        <f t="shared" si="21"/>
        <v>-0.1546608661617577</v>
      </c>
      <c r="G244">
        <f t="shared" si="23"/>
        <v>4.5783735890579962</v>
      </c>
      <c r="H244" s="10">
        <f t="shared" si="27"/>
        <v>-1.4893841411377269</v>
      </c>
      <c r="I244">
        <f t="shared" si="24"/>
        <v>-11.915073129101815</v>
      </c>
      <c r="K244">
        <f t="shared" si="22"/>
        <v>-0.29989616597703733</v>
      </c>
      <c r="M244">
        <f t="shared" si="25"/>
        <v>-0.36088364868521844</v>
      </c>
      <c r="N244" s="13">
        <f t="shared" si="26"/>
        <v>1.2735133614655538</v>
      </c>
      <c r="O244" s="13">
        <v>1</v>
      </c>
    </row>
    <row r="245" spans="4:15" x14ac:dyDescent="0.4">
      <c r="D245" s="6">
        <v>3.52</v>
      </c>
      <c r="E245" s="7">
        <f t="shared" si="21"/>
        <v>-0.15250761480103553</v>
      </c>
      <c r="G245">
        <f t="shared" si="23"/>
        <v>4.590419934951683</v>
      </c>
      <c r="H245" s="10">
        <f t="shared" si="27"/>
        <v>-1.4686483305339724</v>
      </c>
      <c r="I245">
        <f t="shared" si="24"/>
        <v>-11.749186644271779</v>
      </c>
      <c r="K245">
        <f t="shared" si="22"/>
        <v>-0.29569877887708951</v>
      </c>
      <c r="M245">
        <f t="shared" si="25"/>
        <v>-0.35325674939346052</v>
      </c>
      <c r="N245" s="13">
        <f t="shared" si="26"/>
        <v>1.2440983792791314</v>
      </c>
      <c r="O245" s="13">
        <v>1</v>
      </c>
    </row>
    <row r="246" spans="4:15" x14ac:dyDescent="0.4">
      <c r="D246" s="6">
        <v>3.54</v>
      </c>
      <c r="E246" s="7">
        <f t="shared" si="21"/>
        <v>-0.15038255042087173</v>
      </c>
      <c r="G246">
        <f t="shared" si="23"/>
        <v>4.6024662808453689</v>
      </c>
      <c r="H246" s="10">
        <f t="shared" si="27"/>
        <v>-1.4481839605529949</v>
      </c>
      <c r="I246">
        <f t="shared" si="24"/>
        <v>-11.585471684423959</v>
      </c>
      <c r="K246">
        <f t="shared" si="22"/>
        <v>-0.2915604651310888</v>
      </c>
      <c r="M246">
        <f t="shared" si="25"/>
        <v>-0.34578913674231648</v>
      </c>
      <c r="N246" s="13">
        <f t="shared" si="26"/>
        <v>1.2152743475645769</v>
      </c>
      <c r="O246" s="13">
        <v>1</v>
      </c>
    </row>
    <row r="247" spans="4:15" x14ac:dyDescent="0.4">
      <c r="D247" s="6">
        <v>3.56</v>
      </c>
      <c r="E247" s="7">
        <f t="shared" si="21"/>
        <v>-0.14828535043689045</v>
      </c>
      <c r="G247">
        <f t="shared" si="23"/>
        <v>4.6145126267390557</v>
      </c>
      <c r="H247" s="10">
        <f t="shared" si="27"/>
        <v>-1.4279879247072551</v>
      </c>
      <c r="I247">
        <f t="shared" si="24"/>
        <v>-11.423903397658041</v>
      </c>
      <c r="K247">
        <f t="shared" si="22"/>
        <v>-0.28748038872760678</v>
      </c>
      <c r="M247">
        <f t="shared" si="25"/>
        <v>-0.33847756341440077</v>
      </c>
      <c r="N247" s="13">
        <f t="shared" si="26"/>
        <v>1.1870328273644859</v>
      </c>
      <c r="O247" s="13">
        <v>1</v>
      </c>
    </row>
    <row r="248" spans="4:15" x14ac:dyDescent="0.4">
      <c r="D248" s="6">
        <v>3.58</v>
      </c>
      <c r="E248" s="7">
        <f t="shared" si="21"/>
        <v>-0.1462156945976171</v>
      </c>
      <c r="G248">
        <f t="shared" si="23"/>
        <v>4.6265589726327407</v>
      </c>
      <c r="H248" s="10">
        <f t="shared" si="27"/>
        <v>-1.4080571389750529</v>
      </c>
      <c r="I248">
        <f t="shared" si="24"/>
        <v>-11.264457111800423</v>
      </c>
      <c r="K248">
        <f t="shared" si="22"/>
        <v>-0.28345772548380027</v>
      </c>
      <c r="M248">
        <f t="shared" si="25"/>
        <v>-0.33131884499572362</v>
      </c>
      <c r="N248" s="13">
        <f t="shared" si="26"/>
        <v>1.1593653537215165</v>
      </c>
      <c r="O248" s="13">
        <v>1</v>
      </c>
    </row>
    <row r="249" spans="4:15" x14ac:dyDescent="0.4">
      <c r="D249" s="6">
        <v>3.6</v>
      </c>
      <c r="E249" s="7">
        <f t="shared" si="21"/>
        <v>-0.14417326501426178</v>
      </c>
      <c r="G249">
        <f t="shared" si="23"/>
        <v>4.6386053185264284</v>
      </c>
      <c r="H249" s="10">
        <f t="shared" si="27"/>
        <v>-1.3883885420873412</v>
      </c>
      <c r="I249">
        <f t="shared" si="24"/>
        <v>-11.10710833669873</v>
      </c>
      <c r="K249">
        <f t="shared" si="22"/>
        <v>-0.27949166288348765</v>
      </c>
      <c r="M249">
        <f t="shared" si="25"/>
        <v>-0.32430985889630903</v>
      </c>
      <c r="N249" s="13">
        <f t="shared" si="26"/>
        <v>1.1322634440215606</v>
      </c>
      <c r="O249" s="13">
        <v>1</v>
      </c>
    </row>
    <row r="250" spans="4:15" x14ac:dyDescent="0.4">
      <c r="D250" s="6">
        <v>3.62</v>
      </c>
      <c r="E250" s="7">
        <f t="shared" si="21"/>
        <v>-0.1421577461883399</v>
      </c>
      <c r="G250">
        <f t="shared" si="23"/>
        <v>4.6506516644201135</v>
      </c>
      <c r="H250" s="10">
        <f t="shared" si="27"/>
        <v>-1.3689790957937134</v>
      </c>
      <c r="I250">
        <f t="shared" si="24"/>
        <v>-10.951832766349707</v>
      </c>
      <c r="K250">
        <f t="shared" si="22"/>
        <v>-0.27558139991703073</v>
      </c>
      <c r="M250">
        <f t="shared" si="25"/>
        <v>-0.31744754328321045</v>
      </c>
      <c r="N250" s="13">
        <f t="shared" si="26"/>
        <v>1.1057186059251485</v>
      </c>
      <c r="O250" s="13">
        <v>1</v>
      </c>
    </row>
    <row r="251" spans="4:15" x14ac:dyDescent="0.4">
      <c r="D251" s="6">
        <v>3.64</v>
      </c>
      <c r="E251" s="7">
        <f t="shared" si="21"/>
        <v>-0.1401688250372089</v>
      </c>
      <c r="G251">
        <f t="shared" si="23"/>
        <v>4.6626980103138012</v>
      </c>
      <c r="H251" s="10">
        <f t="shared" si="27"/>
        <v>-1.3498257851083217</v>
      </c>
      <c r="I251">
        <f t="shared" si="24"/>
        <v>-10.798606280866574</v>
      </c>
      <c r="K251">
        <f t="shared" si="22"/>
        <v>-0.27172614692300345</v>
      </c>
      <c r="M251">
        <f t="shared" si="25"/>
        <v>-0.31072889602603665</v>
      </c>
      <c r="N251" s="13">
        <f t="shared" si="26"/>
        <v>1.0797223449004829</v>
      </c>
      <c r="O251" s="13">
        <v>1</v>
      </c>
    </row>
    <row r="252" spans="4:15" x14ac:dyDescent="0.4">
      <c r="D252" s="6">
        <v>3.66</v>
      </c>
      <c r="E252" s="7">
        <f t="shared" si="21"/>
        <v>-0.13820619091759662</v>
      </c>
      <c r="G252">
        <f t="shared" si="23"/>
        <v>4.6747443562074862</v>
      </c>
      <c r="H252" s="10">
        <f t="shared" si="27"/>
        <v>-1.3309256185364555</v>
      </c>
      <c r="I252">
        <f t="shared" si="24"/>
        <v>-10.647404948291644</v>
      </c>
      <c r="K252">
        <f t="shared" si="22"/>
        <v>-0.26792512543168368</v>
      </c>
      <c r="M252">
        <f t="shared" si="25"/>
        <v>-0.30415097365518912</v>
      </c>
      <c r="N252" s="13">
        <f t="shared" si="26"/>
        <v>1.0542661713710508</v>
      </c>
      <c r="O252" s="13">
        <v>1</v>
      </c>
    </row>
    <row r="253" spans="4:15" x14ac:dyDescent="0.4">
      <c r="D253" s="6">
        <v>3.68</v>
      </c>
      <c r="E253" s="7">
        <f t="shared" si="21"/>
        <v>-0.13626953564719538</v>
      </c>
      <c r="G253">
        <f t="shared" si="23"/>
        <v>4.686790702101173</v>
      </c>
      <c r="H253" s="10">
        <f t="shared" si="27"/>
        <v>-1.3122756282824917</v>
      </c>
      <c r="I253">
        <f t="shared" si="24"/>
        <v>-10.498205026259933</v>
      </c>
      <c r="K253">
        <f t="shared" si="22"/>
        <v>-0.26417756801034081</v>
      </c>
      <c r="M253">
        <f t="shared" si="25"/>
        <v>-0.29771089033287834</v>
      </c>
      <c r="N253" s="13">
        <f t="shared" si="26"/>
        <v>1.0293416074907678</v>
      </c>
      <c r="O253" s="13">
        <v>1</v>
      </c>
    </row>
    <row r="254" spans="4:15" x14ac:dyDescent="0.4">
      <c r="D254" s="6">
        <v>3.7</v>
      </c>
      <c r="E254" s="7">
        <f t="shared" si="21"/>
        <v>-0.13435855352439244</v>
      </c>
      <c r="G254">
        <f t="shared" si="23"/>
        <v>4.6988370479948589</v>
      </c>
      <c r="H254" s="10">
        <f t="shared" si="27"/>
        <v>-1.2938728704398994</v>
      </c>
      <c r="I254">
        <f t="shared" si="24"/>
        <v>-10.350982963519195</v>
      </c>
      <c r="K254">
        <f t="shared" si="22"/>
        <v>-0.26048271811035112</v>
      </c>
      <c r="M254">
        <f t="shared" si="25"/>
        <v>-0.29140581683707573</v>
      </c>
      <c r="N254" s="13">
        <f t="shared" si="26"/>
        <v>1.0049401935591267</v>
      </c>
      <c r="O254" s="13">
        <v>1</v>
      </c>
    </row>
    <row r="255" spans="4:15" x14ac:dyDescent="0.4">
      <c r="D255" s="6">
        <v>3.72</v>
      </c>
      <c r="E255" s="7">
        <f t="shared" si="21"/>
        <v>-0.13247294134620644</v>
      </c>
      <c r="G255">
        <f t="shared" si="23"/>
        <v>4.7108833938885457</v>
      </c>
      <c r="H255" s="10">
        <f t="shared" si="27"/>
        <v>-1.275714425163968</v>
      </c>
      <c r="I255">
        <f t="shared" si="24"/>
        <v>-10.205715401311744</v>
      </c>
      <c r="K255">
        <f t="shared" si="22"/>
        <v>-0.25683982991611443</v>
      </c>
      <c r="M255">
        <f t="shared" si="25"/>
        <v>-0.2852329795584479</v>
      </c>
      <c r="N255" s="13">
        <f t="shared" si="26"/>
        <v>0.98105349408880105</v>
      </c>
      <c r="O255" s="13">
        <v>1</v>
      </c>
    </row>
    <row r="256" spans="4:15" x14ac:dyDescent="0.4">
      <c r="D256" s="6">
        <v>3.74</v>
      </c>
      <c r="E256" s="7">
        <f t="shared" si="21"/>
        <v>-0.13061239842449707</v>
      </c>
      <c r="G256">
        <f t="shared" si="23"/>
        <v>4.7229297397822316</v>
      </c>
      <c r="H256" s="10">
        <f t="shared" si="27"/>
        <v>-1.2577973968279068</v>
      </c>
      <c r="I256">
        <f t="shared" si="24"/>
        <v>-10.062379174623254</v>
      </c>
      <c r="K256">
        <f t="shared" si="22"/>
        <v>-0.25324816819579166</v>
      </c>
      <c r="M256">
        <f t="shared" si="25"/>
        <v>-0.27918965951037594</v>
      </c>
      <c r="N256" s="13">
        <f t="shared" si="26"/>
        <v>0.95767310353773738</v>
      </c>
      <c r="O256" s="13">
        <v>1</v>
      </c>
    </row>
    <row r="257" spans="4:15" x14ac:dyDescent="0.4">
      <c r="D257" s="6">
        <v>3.76</v>
      </c>
      <c r="E257" s="7">
        <f t="shared" si="21"/>
        <v>-0.12877662660051234</v>
      </c>
      <c r="G257">
        <f t="shared" si="23"/>
        <v>4.7349760856759175</v>
      </c>
      <c r="H257" s="10">
        <f t="shared" si="27"/>
        <v>-1.2401189141629341</v>
      </c>
      <c r="I257">
        <f t="shared" si="24"/>
        <v>-9.9209513133034726</v>
      </c>
      <c r="K257">
        <f t="shared" si="22"/>
        <v>-0.24970700815384578</v>
      </c>
      <c r="M257">
        <f t="shared" si="25"/>
        <v>-0.27327319135209255</v>
      </c>
      <c r="N257" s="13">
        <f t="shared" si="26"/>
        <v>0.93479065171761866</v>
      </c>
      <c r="O257" s="13">
        <v>1</v>
      </c>
    </row>
    <row r="258" spans="4:15" x14ac:dyDescent="0.4">
      <c r="D258" s="6">
        <v>3.78</v>
      </c>
      <c r="E258" s="7">
        <f t="shared" si="21"/>
        <v>-0.12696533025783655</v>
      </c>
      <c r="G258">
        <f t="shared" si="23"/>
        <v>4.7470224315696044</v>
      </c>
      <c r="H258" s="10">
        <f t="shared" si="27"/>
        <v>-1.2226761303829661</v>
      </c>
      <c r="I258">
        <f t="shared" si="24"/>
        <v>-9.7814090430637286</v>
      </c>
      <c r="K258">
        <f t="shared" si="22"/>
        <v>-0.24621563528539264</v>
      </c>
      <c r="M258">
        <f t="shared" si="25"/>
        <v>-0.26748096242499753</v>
      </c>
      <c r="N258" s="13">
        <f t="shared" si="26"/>
        <v>0.91239780889025179</v>
      </c>
      <c r="O258" s="13">
        <v>1</v>
      </c>
    </row>
    <row r="259" spans="4:15" x14ac:dyDescent="0.4">
      <c r="D259" s="6">
        <v>3.8</v>
      </c>
      <c r="E259" s="7">
        <f t="shared" si="21"/>
        <v>-0.12517821633380047</v>
      </c>
      <c r="G259">
        <f t="shared" si="23"/>
        <v>4.7590687774632903</v>
      </c>
      <c r="H259" s="10">
        <f t="shared" si="27"/>
        <v>-1.2054662232944984</v>
      </c>
      <c r="I259">
        <f t="shared" si="24"/>
        <v>-9.643729786355987</v>
      </c>
      <c r="K259">
        <f t="shared" si="22"/>
        <v>-0.24277334523234803</v>
      </c>
      <c r="M259">
        <f t="shared" si="25"/>
        <v>-0.2618104118021663</v>
      </c>
      <c r="N259" s="13">
        <f t="shared" si="26"/>
        <v>0.8904862905632519</v>
      </c>
      <c r="O259" s="13">
        <v>1</v>
      </c>
    </row>
    <row r="260" spans="4:15" x14ac:dyDescent="0.4">
      <c r="D260" s="6">
        <v>3.82</v>
      </c>
      <c r="E260" s="7">
        <f t="shared" si="21"/>
        <v>-0.12341499432941164</v>
      </c>
      <c r="G260">
        <f t="shared" si="23"/>
        <v>4.7711151233569771</v>
      </c>
      <c r="H260" s="10">
        <f t="shared" si="27"/>
        <v>-1.1884863953922342</v>
      </c>
      <c r="I260">
        <f t="shared" si="24"/>
        <v>-9.5078911631378737</v>
      </c>
      <c r="K260">
        <f t="shared" si="22"/>
        <v>-0.23937944364137065</v>
      </c>
      <c r="M260">
        <f t="shared" si="25"/>
        <v>-0.25625902935107309</v>
      </c>
      <c r="N260" s="13">
        <f t="shared" si="26"/>
        <v>0.86904786199604089</v>
      </c>
      <c r="O260" s="13">
        <v>1</v>
      </c>
    </row>
    <row r="261" spans="4:15" x14ac:dyDescent="0.4">
      <c r="D261" s="6">
        <v>3.84</v>
      </c>
      <c r="E261" s="7">
        <f t="shared" si="21"/>
        <v>-0.12167537631786328</v>
      </c>
      <c r="G261">
        <f t="shared" si="23"/>
        <v>4.783161469250663</v>
      </c>
      <c r="H261" s="10">
        <f t="shared" si="27"/>
        <v>-1.1717338739410235</v>
      </c>
      <c r="I261">
        <f t="shared" si="24"/>
        <v>-9.3738709915281877</v>
      </c>
      <c r="K261">
        <f t="shared" si="22"/>
        <v>-0.23603324602358927</v>
      </c>
      <c r="M261">
        <f t="shared" si="25"/>
        <v>-0.25082435480952919</v>
      </c>
      <c r="N261" s="13">
        <f t="shared" si="26"/>
        <v>0.84807434242699986</v>
      </c>
      <c r="O261" s="13">
        <v>1</v>
      </c>
    </row>
    <row r="262" spans="4:15" x14ac:dyDescent="0.4">
      <c r="D262" s="6">
        <v>3.86</v>
      </c>
      <c r="E262" s="7">
        <f t="shared" si="21"/>
        <v>-0.11995907695167628</v>
      </c>
      <c r="G262">
        <f t="shared" si="23"/>
        <v>4.7952078151443498</v>
      </c>
      <c r="H262" s="10">
        <f t="shared" si="27"/>
        <v>-1.1552059110446427</v>
      </c>
      <c r="I262">
        <f t="shared" si="24"/>
        <v>-9.2416472883571412</v>
      </c>
      <c r="K262">
        <f t="shared" si="22"/>
        <v>-0.23273407761610662</v>
      </c>
      <c r="M262">
        <f t="shared" si="25"/>
        <v>-0.245503976874829</v>
      </c>
      <c r="N262" s="13">
        <f t="shared" si="26"/>
        <v>0.82755760903229991</v>
      </c>
      <c r="O262" s="13">
        <v>1</v>
      </c>
    </row>
    <row r="263" spans="4:15" x14ac:dyDescent="0.4">
      <c r="D263" s="6">
        <v>3.88</v>
      </c>
      <c r="E263" s="7">
        <f t="shared" si="21"/>
        <v>-0.11826581346852821</v>
      </c>
      <c r="G263">
        <f t="shared" si="23"/>
        <v>4.8072541610380357</v>
      </c>
      <c r="H263" s="10">
        <f t="shared" si="27"/>
        <v>-1.1388997837019268</v>
      </c>
      <c r="I263">
        <f t="shared" si="24"/>
        <v>-9.1111982696154143</v>
      </c>
      <c r="K263">
        <f t="shared" si="22"/>
        <v>-0.22948127324527282</v>
      </c>
      <c r="M263">
        <f t="shared" si="25"/>
        <v>-0.24029553230608275</v>
      </c>
      <c r="N263" s="13">
        <f t="shared" si="26"/>
        <v>0.8074896006266854</v>
      </c>
      <c r="O263" s="13">
        <v>1</v>
      </c>
    </row>
    <row r="264" spans="4:15" x14ac:dyDescent="0.4">
      <c r="D264" s="6">
        <v>3.9</v>
      </c>
      <c r="E264" s="7">
        <f t="shared" si="21"/>
        <v>-0.11659530569582156</v>
      </c>
      <c r="G264">
        <f t="shared" si="23"/>
        <v>4.8193005069317225</v>
      </c>
      <c r="H264" s="10">
        <f t="shared" si="27"/>
        <v>-1.1228127938507617</v>
      </c>
      <c r="I264">
        <f t="shared" si="24"/>
        <v>-8.9825023508060937</v>
      </c>
      <c r="K264">
        <f t="shared" si="22"/>
        <v>-0.22627417719171225</v>
      </c>
      <c r="M264">
        <f t="shared" si="25"/>
        <v>-0.23519670503970572</v>
      </c>
      <c r="N264" s="13">
        <f t="shared" si="26"/>
        <v>0.78786232111623655</v>
      </c>
      <c r="O264" s="13">
        <v>1</v>
      </c>
    </row>
    <row r="265" spans="4:15" x14ac:dyDescent="0.4">
      <c r="D265" s="6">
        <v>3.92</v>
      </c>
      <c r="E265" s="7">
        <f t="shared" si="21"/>
        <v>-0.11494727605404118</v>
      </c>
      <c r="G265">
        <f t="shared" si="23"/>
        <v>4.8313468528254084</v>
      </c>
      <c r="H265" s="10">
        <f t="shared" si="27"/>
        <v>-1.1069422684004167</v>
      </c>
      <c r="I265">
        <f t="shared" si="24"/>
        <v>-8.8555381472033332</v>
      </c>
      <c r="K265">
        <f t="shared" si="22"/>
        <v>-0.22311214305710014</v>
      </c>
      <c r="M265">
        <f t="shared" si="25"/>
        <v>-0.23020522531803111</v>
      </c>
      <c r="N265" s="13">
        <f t="shared" si="26"/>
        <v>0.76866784271284472</v>
      </c>
      <c r="O265" s="13">
        <v>1</v>
      </c>
    </row>
    <row r="266" spans="4:15" x14ac:dyDescent="0.4">
      <c r="D266" s="6">
        <v>3.94</v>
      </c>
      <c r="E266" s="7">
        <f t="shared" si="21"/>
        <v>-0.11332144955894992</v>
      </c>
      <c r="G266">
        <f t="shared" si="23"/>
        <v>4.8433931987190944</v>
      </c>
      <c r="H266" s="10">
        <f t="shared" si="27"/>
        <v>-1.0912855592526878</v>
      </c>
      <c r="I266">
        <f t="shared" si="24"/>
        <v>-8.7302844740215022</v>
      </c>
      <c r="K266">
        <f t="shared" si="22"/>
        <v>-0.21999453363266977</v>
      </c>
      <c r="M266">
        <f t="shared" si="25"/>
        <v>-0.22531886883098776</v>
      </c>
      <c r="N266" s="13">
        <f t="shared" si="26"/>
        <v>0.74989830891991249</v>
      </c>
      <c r="O266" s="13">
        <v>1</v>
      </c>
    </row>
    <row r="267" spans="4:15" x14ac:dyDescent="0.4">
      <c r="D267" s="6">
        <v>3.96</v>
      </c>
      <c r="E267" s="7">
        <f t="shared" si="21"/>
        <v>-0.11171755382266949</v>
      </c>
      <c r="G267">
        <f t="shared" si="23"/>
        <v>4.8554395446127812</v>
      </c>
      <c r="H267" s="10">
        <f t="shared" si="27"/>
        <v>-1.0758400433123072</v>
      </c>
      <c r="I267">
        <f t="shared" si="24"/>
        <v>-8.6067203464984576</v>
      </c>
      <c r="K267">
        <f t="shared" si="22"/>
        <v>-0.21692072076944288</v>
      </c>
      <c r="M267">
        <f t="shared" si="25"/>
        <v>-0.22053545587079709</v>
      </c>
      <c r="N267" s="13">
        <f t="shared" si="26"/>
        <v>0.73154593729849193</v>
      </c>
      <c r="O267" s="13">
        <v>1</v>
      </c>
    </row>
    <row r="268" spans="4:15" x14ac:dyDescent="0.4">
      <c r="D268" s="6">
        <v>3.98</v>
      </c>
      <c r="E268" s="7">
        <f t="shared" si="21"/>
        <v>-0.11013531905369205</v>
      </c>
      <c r="G268">
        <f t="shared" si="23"/>
        <v>4.8674858905064671</v>
      </c>
      <c r="H268" s="10">
        <f t="shared" si="27"/>
        <v>-1.0606031224870545</v>
      </c>
      <c r="I268">
        <f t="shared" si="24"/>
        <v>-8.4848249798964357</v>
      </c>
      <c r="K268">
        <f t="shared" si="22"/>
        <v>-0.21389008525016903</v>
      </c>
      <c r="M268">
        <f t="shared" si="25"/>
        <v>-0.21585285049962122</v>
      </c>
      <c r="N268" s="13">
        <f t="shared" si="26"/>
        <v>0.71360302202284243</v>
      </c>
      <c r="O268" s="13">
        <v>1</v>
      </c>
    </row>
    <row r="269" spans="4:15" x14ac:dyDescent="0.4">
      <c r="D269" s="6">
        <v>4</v>
      </c>
      <c r="E269" s="7">
        <f t="shared" si="21"/>
        <v>-0.1085744780558673</v>
      </c>
      <c r="G269">
        <f t="shared" si="23"/>
        <v>4.8795322364001539</v>
      </c>
      <c r="H269" s="10">
        <f t="shared" si="27"/>
        <v>-1.0455722236780021</v>
      </c>
      <c r="I269">
        <f t="shared" si="24"/>
        <v>-8.3645777894240165</v>
      </c>
      <c r="K269">
        <f t="shared" si="22"/>
        <v>-0.21090201666295605</v>
      </c>
      <c r="M269">
        <f t="shared" si="25"/>
        <v>-0.21126895973008655</v>
      </c>
      <c r="N269" s="13">
        <f t="shared" si="26"/>
        <v>0.69606193623414525</v>
      </c>
      <c r="O269" s="13">
        <v>1</v>
      </c>
    </row>
    <row r="270" spans="4:15" x14ac:dyDescent="0.4">
      <c r="D270" s="6">
        <v>4.0199999999999996</v>
      </c>
      <c r="E270" s="7">
        <f t="shared" si="21"/>
        <v>-0.10703476622640735</v>
      </c>
      <c r="G270">
        <f t="shared" si="23"/>
        <v>4.8915785822938398</v>
      </c>
      <c r="H270" s="10">
        <f t="shared" si="27"/>
        <v>-1.0307447987603029</v>
      </c>
      <c r="I270">
        <f t="shared" si="24"/>
        <v>-8.2459583900824232</v>
      </c>
      <c r="K270">
        <f t="shared" si="22"/>
        <v>-0.20795591327658597</v>
      </c>
      <c r="M270">
        <f t="shared" si="25"/>
        <v>-0.2067817327186168</v>
      </c>
      <c r="N270" s="13">
        <f t="shared" si="26"/>
        <v>0.67891513420081595</v>
      </c>
      <c r="O270" s="13">
        <v>1</v>
      </c>
    </row>
    <row r="271" spans="4:15" x14ac:dyDescent="0.4">
      <c r="D271" s="6">
        <v>4.04</v>
      </c>
      <c r="E271" s="7">
        <f t="shared" si="21"/>
        <v>-0.10551592155295061</v>
      </c>
      <c r="G271">
        <f t="shared" si="23"/>
        <v>4.9036249281875257</v>
      </c>
      <c r="H271" s="10">
        <f t="shared" si="27"/>
        <v>-1.0161183245549146</v>
      </c>
      <c r="I271">
        <f t="shared" si="24"/>
        <v>-8.1289465964393166</v>
      </c>
      <c r="K271">
        <f t="shared" si="22"/>
        <v>-0.20505118191749189</v>
      </c>
      <c r="M271">
        <f t="shared" si="25"/>
        <v>-0.20238915997147625</v>
      </c>
      <c r="N271" s="13">
        <f t="shared" si="26"/>
        <v>0.66215515329366048</v>
      </c>
      <c r="O271" s="13">
        <v>1</v>
      </c>
    </row>
    <row r="272" spans="4:15" x14ac:dyDescent="0.4">
      <c r="D272" s="6">
        <v>4.0599999999999996</v>
      </c>
      <c r="E272" s="7">
        <f t="shared" si="21"/>
        <v>-0.10401768460972578</v>
      </c>
      <c r="G272">
        <f t="shared" si="23"/>
        <v>4.9156712740812125</v>
      </c>
      <c r="H272" s="10">
        <f t="shared" si="27"/>
        <v>-1.0016903027916595</v>
      </c>
      <c r="I272">
        <f t="shared" si="24"/>
        <v>-8.0135224223332759</v>
      </c>
      <c r="K272">
        <f t="shared" si="22"/>
        <v>-0.20218723784838891</v>
      </c>
      <c r="M272">
        <f t="shared" si="25"/>
        <v>-0.1980892725634473</v>
      </c>
      <c r="N272" s="13">
        <f t="shared" si="26"/>
        <v>0.64577461578384399</v>
      </c>
      <c r="O272" s="13">
        <v>1</v>
      </c>
    </row>
    <row r="273" spans="4:15" x14ac:dyDescent="0.4">
      <c r="D273" s="6">
        <v>4.08</v>
      </c>
      <c r="E273" s="7">
        <f t="shared" si="21"/>
        <v>-0.10253979855285324</v>
      </c>
      <c r="G273">
        <f t="shared" si="23"/>
        <v>4.9277176199748984</v>
      </c>
      <c r="H273" s="10">
        <f t="shared" si="27"/>
        <v>-0.98745826006397686</v>
      </c>
      <c r="I273">
        <f t="shared" si="24"/>
        <v>-7.8996660805118148</v>
      </c>
      <c r="K273">
        <f t="shared" si="22"/>
        <v>-0.19936350464854039</v>
      </c>
      <c r="M273">
        <f t="shared" si="25"/>
        <v>-0.19388014136904033</v>
      </c>
      <c r="N273" s="13">
        <f t="shared" si="26"/>
        <v>0.62976623047139479</v>
      </c>
      <c r="O273" s="13">
        <v>1</v>
      </c>
    </row>
    <row r="274" spans="4:15" x14ac:dyDescent="0.4">
      <c r="D274" s="6">
        <v>4.0999999999999996</v>
      </c>
      <c r="E274" s="7">
        <f t="shared" si="21"/>
        <v>-0.10108200911482289</v>
      </c>
      <c r="G274">
        <f t="shared" si="23"/>
        <v>4.9397639658685852</v>
      </c>
      <c r="H274" s="10">
        <f t="shared" si="27"/>
        <v>-0.97341974777574447</v>
      </c>
      <c r="I274">
        <f t="shared" si="24"/>
        <v>-7.7873579822059558</v>
      </c>
      <c r="K274">
        <f t="shared" si="22"/>
        <v>-0.19657941409564117</v>
      </c>
      <c r="M274">
        <f t="shared" si="25"/>
        <v>-0.18975987630613264</v>
      </c>
      <c r="N274" s="13">
        <f t="shared" si="26"/>
        <v>0.61412279415176851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-9.964406459818323E-2</v>
      </c>
      <c r="G275">
        <f t="shared" si="23"/>
        <v>4.9518103117622712</v>
      </c>
      <c r="H275" s="10">
        <f t="shared" si="27"/>
        <v>-0.95957234208050457</v>
      </c>
      <c r="I275">
        <f t="shared" si="24"/>
        <v>-7.6765787366440366</v>
      </c>
      <c r="K275">
        <f t="shared" ref="K275:K338" si="29">$L$9*$L$6*EXP(-$L$4*(G275/$L$10-1))+6*$L$6*EXP(-$L$4*(2/SQRT(3)*G275/$L$10-1))+12*$L$6*EXP(-$L$4*(SQRT(2)*2/SQRT(3)*G275/$L$10-1))+24*$L$6*EXP(-$L$4*(SQRT(11)/2*2/SQRT(3)*G275/$L$10-1))+8*$L$6*EXP(-$L$4*(2*G275/$L$10-1))-SQRT($L$9*$L$7^2*EXP(-2*$L$5*(G275/$L$10-1))+6*$L$7^2*EXP(-2*$L$5*(2/SQRT(3)*G275/$L$10-1))+12*$L$7^2*EXP(-2*$L$5*(SQRT(2)*2/SQRT(3)*G275/$L$10-1))+24*$L$7^2*EXP(-2*$L$5*(SQRT(11)/2*2/SQRT(3)*G275/$L$10-1))+8*$L$7^2*EXP(-2*$L$5*(2*G275/$L$10-1)))</f>
        <v>-0.19383440604930963</v>
      </c>
      <c r="M275">
        <f t="shared" si="25"/>
        <v>-0.18572662559194214</v>
      </c>
      <c r="N275" s="13">
        <f t="shared" si="26"/>
        <v>0.59883719292769644</v>
      </c>
      <c r="O275" s="13">
        <v>1</v>
      </c>
    </row>
    <row r="276" spans="4:15" x14ac:dyDescent="0.4">
      <c r="D276" s="6">
        <v>4.1399999999999997</v>
      </c>
      <c r="E276" s="7">
        <f t="shared" si="28"/>
        <v>-9.822571586847853E-2</v>
      </c>
      <c r="G276">
        <f t="shared" ref="G276:G339" si="30">$E$11*(D276/$E$12+1)</f>
        <v>4.963856657655958</v>
      </c>
      <c r="H276" s="10">
        <f t="shared" si="27"/>
        <v>-0.94591364381344833</v>
      </c>
      <c r="I276">
        <f t="shared" ref="I276:I339" si="31">H276*$E$6</f>
        <v>-7.5673091505075867</v>
      </c>
      <c r="K276">
        <f t="shared" si="29"/>
        <v>-0.19112792833616202</v>
      </c>
      <c r="M276">
        <f t="shared" ref="M276:M339" si="32">$L$9*$O$6*EXP(-$O$4*(G276/$L$10-1))+6*$O$6*EXP(-$O$4*(2/SQRT(3)*G276/$L$10-1))+12*$O$6*EXP(-$O$4*(SQRT(2)*2/SQRT(3)*G276/$L$10-1))+24*$O$6*EXP(-$O$4*(SQRT(11)/2*2/SQRT(3)*G276/$L$10-1))+8*$O$6*EXP(-$O$4*(2*G276/$L$10-1))-SQRT($L$9*$O$7^2*EXP(-2*$O$5*(G276/$L$10-1))+6*$O$7^2*EXP(-2*$O$5*(2/SQRT(3)*G276/$L$10-1))+12*$O$7^2*EXP(-2*$O$5*(SQRT(2)*2/SQRT(3)*G276/$L$10-1))+24*$O$7^2*EXP(-2*$O$5*(SQRT(11)/2*2/SQRT(3)*G276/$L$10-1))+8*$O$7^2*EXP(-2*$O$5*(2*G276/$L$10-1)))</f>
        <v>-0.18177857501121389</v>
      </c>
      <c r="N276" s="13">
        <f t="shared" ref="N276:N339" si="33">(M276-H276)^2*O276</f>
        <v>0.58390240337339561</v>
      </c>
      <c r="O276" s="13">
        <v>1</v>
      </c>
    </row>
    <row r="277" spans="4:15" x14ac:dyDescent="0.4">
      <c r="D277" s="6">
        <v>4.16</v>
      </c>
      <c r="E277" s="7">
        <f t="shared" si="28"/>
        <v>-9.6826716346465808E-2</v>
      </c>
      <c r="G277">
        <f t="shared" si="30"/>
        <v>4.9759030035496448</v>
      </c>
      <c r="H277" s="10">
        <f t="shared" ref="H277:H340" si="34">-(-$B$4)*(1+D277+$E$5*D277^3)*EXP(-D277)</f>
        <v>-0.93244127841646574</v>
      </c>
      <c r="I277">
        <f t="shared" si="31"/>
        <v>-7.4595302273317259</v>
      </c>
      <c r="K277">
        <f t="shared" si="29"/>
        <v>-0.18845943663646342</v>
      </c>
      <c r="M277">
        <f t="shared" si="32"/>
        <v>-0.17791394719651982</v>
      </c>
      <c r="N277" s="13">
        <f t="shared" si="33"/>
        <v>0.5693114935578939</v>
      </c>
      <c r="O277" s="13">
        <v>1</v>
      </c>
    </row>
    <row r="278" spans="4:15" x14ac:dyDescent="0.4">
      <c r="D278" s="6">
        <v>4.1800000000000104</v>
      </c>
      <c r="E278" s="7">
        <f t="shared" si="28"/>
        <v>-9.5446821999646339E-2</v>
      </c>
      <c r="G278">
        <f t="shared" si="30"/>
        <v>4.987949349443336</v>
      </c>
      <c r="H278" s="10">
        <f t="shared" si="34"/>
        <v>-0.91915289585659421</v>
      </c>
      <c r="I278">
        <f t="shared" si="31"/>
        <v>-7.3532231668527537</v>
      </c>
      <c r="K278">
        <f t="shared" si="29"/>
        <v>-0.18582839437232859</v>
      </c>
      <c r="M278">
        <f t="shared" si="32"/>
        <v>-0.17413100092054198</v>
      </c>
      <c r="N278" s="13">
        <f t="shared" si="33"/>
        <v>0.55505762393410596</v>
      </c>
      <c r="O278" s="13">
        <v>1</v>
      </c>
    </row>
    <row r="279" spans="4:15" x14ac:dyDescent="0.4">
      <c r="D279" s="6">
        <v>4.2</v>
      </c>
      <c r="E279" s="7">
        <f t="shared" si="28"/>
        <v>-9.4085791333145874E-2</v>
      </c>
      <c r="G279">
        <f t="shared" si="30"/>
        <v>4.9999956953370166</v>
      </c>
      <c r="H279" s="10">
        <f t="shared" si="34"/>
        <v>-0.90604617053819481</v>
      </c>
      <c r="I279">
        <f t="shared" si="31"/>
        <v>-7.2483693643055584</v>
      </c>
      <c r="K279">
        <f t="shared" si="29"/>
        <v>-0.18323427259746949</v>
      </c>
      <c r="M279">
        <f t="shared" si="32"/>
        <v>-0.17042803040023902</v>
      </c>
      <c r="N279" s="13">
        <f t="shared" si="33"/>
        <v>0.54113404810002519</v>
      </c>
      <c r="O279" s="13">
        <v>1</v>
      </c>
    </row>
    <row r="280" spans="4:15" x14ac:dyDescent="0.4">
      <c r="D280" s="6">
        <v>4.22</v>
      </c>
      <c r="E280" s="7">
        <f t="shared" si="28"/>
        <v>-9.274338537996149E-2</v>
      </c>
      <c r="G280">
        <f t="shared" si="30"/>
        <v>5.0120420412307034</v>
      </c>
      <c r="H280" s="10">
        <f t="shared" si="34"/>
        <v>-0.8931188012090292</v>
      </c>
      <c r="I280">
        <f t="shared" si="31"/>
        <v>-7.1449504096722336</v>
      </c>
      <c r="K280">
        <f t="shared" si="29"/>
        <v>-0.18067654988844639</v>
      </c>
      <c r="M280">
        <f t="shared" si="32"/>
        <v>-0.16680336461273587</v>
      </c>
      <c r="N280" s="13">
        <f t="shared" si="33"/>
        <v>0.52753411343806422</v>
      </c>
      <c r="O280" s="13">
        <v>1</v>
      </c>
    </row>
    <row r="281" spans="4:15" x14ac:dyDescent="0.4">
      <c r="D281" s="6">
        <v>4.24</v>
      </c>
      <c r="E281" s="7">
        <f t="shared" si="28"/>
        <v>-9.141936769062789E-2</v>
      </c>
      <c r="G281">
        <f t="shared" si="30"/>
        <v>5.0240883871243893</v>
      </c>
      <c r="H281" s="10">
        <f t="shared" si="34"/>
        <v>-0.88036851086074674</v>
      </c>
      <c r="I281">
        <f t="shared" si="31"/>
        <v>-7.042948086885974</v>
      </c>
      <c r="K281">
        <f t="shared" si="29"/>
        <v>-0.17815471223744769</v>
      </c>
      <c r="M281">
        <f t="shared" si="32"/>
        <v>-0.16325536662287154</v>
      </c>
      <c r="N281" s="13">
        <f t="shared" si="33"/>
        <v>0.51425126163873158</v>
      </c>
      <c r="O281" s="13">
        <v>1</v>
      </c>
    </row>
    <row r="282" spans="4:15" x14ac:dyDescent="0.4">
      <c r="D282" s="6">
        <v>4.2600000000000096</v>
      </c>
      <c r="E282" s="7">
        <f t="shared" si="28"/>
        <v>-9.0113504322307969E-2</v>
      </c>
      <c r="G282">
        <f t="shared" si="30"/>
        <v>5.0361347330180815</v>
      </c>
      <c r="H282" s="10">
        <f t="shared" si="34"/>
        <v>-0.86779304662382573</v>
      </c>
      <c r="I282">
        <f t="shared" si="31"/>
        <v>-6.9423443729906058</v>
      </c>
      <c r="K282">
        <f t="shared" si="29"/>
        <v>-0.17566825294653562</v>
      </c>
      <c r="M282">
        <f t="shared" si="32"/>
        <v>-0.15978243292221272</v>
      </c>
      <c r="N282" s="13">
        <f t="shared" si="33"/>
        <v>0.50127902911413469</v>
      </c>
      <c r="O282" s="13">
        <v>1</v>
      </c>
    </row>
    <row r="283" spans="4:15" x14ac:dyDescent="0.4">
      <c r="D283" s="6">
        <v>4.28</v>
      </c>
      <c r="E283" s="7">
        <f t="shared" si="28"/>
        <v>-8.8825563827352821E-2</v>
      </c>
      <c r="G283">
        <f t="shared" si="30"/>
        <v>5.048181078911762</v>
      </c>
      <c r="H283" s="10">
        <f t="shared" si="34"/>
        <v>-0.85539017965740771</v>
      </c>
      <c r="I283">
        <f t="shared" si="31"/>
        <v>-6.8431214372592617</v>
      </c>
      <c r="K283">
        <f t="shared" si="29"/>
        <v>-0.17321667252337983</v>
      </c>
      <c r="M283">
        <f t="shared" si="32"/>
        <v>-0.15638299277945739</v>
      </c>
      <c r="N283" s="13">
        <f t="shared" si="33"/>
        <v>0.48861104730702587</v>
      </c>
      <c r="O283" s="13">
        <v>1</v>
      </c>
    </row>
    <row r="284" spans="4:15" x14ac:dyDescent="0.4">
      <c r="D284" s="6">
        <v>4.3</v>
      </c>
      <c r="E284" s="7">
        <f t="shared" si="28"/>
        <v>-8.7555317241341926E-2</v>
      </c>
      <c r="G284">
        <f t="shared" si="30"/>
        <v>5.0602274248054488</v>
      </c>
      <c r="H284" s="10">
        <f t="shared" si="34"/>
        <v>-0.8431577050341228</v>
      </c>
      <c r="I284">
        <f t="shared" si="31"/>
        <v>-6.7452616402729824</v>
      </c>
      <c r="K284">
        <f t="shared" si="29"/>
        <v>-0.17079947857842173</v>
      </c>
      <c r="M284">
        <f t="shared" si="32"/>
        <v>-0.15305550760204403</v>
      </c>
      <c r="N284" s="13">
        <f t="shared" si="33"/>
        <v>0.47624104290058383</v>
      </c>
      <c r="O284" s="13">
        <v>1</v>
      </c>
    </row>
    <row r="285" spans="4:15" x14ac:dyDescent="0.4">
      <c r="D285" s="6">
        <v>4.32</v>
      </c>
      <c r="E285" s="7">
        <f t="shared" si="28"/>
        <v>-8.6302538070649928E-2</v>
      </c>
      <c r="G285">
        <f t="shared" si="30"/>
        <v>5.0722737706991348</v>
      </c>
      <c r="H285" s="10">
        <f t="shared" si="34"/>
        <v>-0.83109344162035881</v>
      </c>
      <c r="I285">
        <f t="shared" si="31"/>
        <v>-6.6487475329628705</v>
      </c>
      <c r="K285">
        <f t="shared" si="29"/>
        <v>-0.16841618572350167</v>
      </c>
      <c r="M285">
        <f t="shared" si="32"/>
        <v>-0.14979847030889853</v>
      </c>
      <c r="N285" s="13">
        <f t="shared" si="33"/>
        <v>0.46416283793428342</v>
      </c>
      <c r="O285" s="13">
        <v>1</v>
      </c>
    </row>
    <row r="286" spans="4:15" x14ac:dyDescent="0.4">
      <c r="D286" s="6">
        <v>4.3400000000000096</v>
      </c>
      <c r="E286" s="7">
        <f t="shared" si="28"/>
        <v>-8.5067002279544557E-2</v>
      </c>
      <c r="G286">
        <f t="shared" si="30"/>
        <v>5.0843201165928269</v>
      </c>
      <c r="H286" s="10">
        <f t="shared" si="34"/>
        <v>-0.81919523195201427</v>
      </c>
      <c r="I286">
        <f t="shared" si="31"/>
        <v>-6.5535618556161142</v>
      </c>
      <c r="K286">
        <f t="shared" si="29"/>
        <v>-0.16606631547188275</v>
      </c>
      <c r="M286">
        <f t="shared" si="32"/>
        <v>-0.14661040471411804</v>
      </c>
      <c r="N286" s="13">
        <f t="shared" si="33"/>
        <v>0.45237034983063074</v>
      </c>
      <c r="O286" s="13">
        <v>1</v>
      </c>
    </row>
    <row r="287" spans="4:15" x14ac:dyDescent="0.4">
      <c r="D287" s="6">
        <v>4.3600000000000003</v>
      </c>
      <c r="E287" s="7">
        <f t="shared" si="28"/>
        <v>-8.3848488276855093E-2</v>
      </c>
      <c r="G287">
        <f t="shared" si="30"/>
        <v>5.0963664624865075</v>
      </c>
      <c r="H287" s="10">
        <f t="shared" si="34"/>
        <v>-0.80746094210611452</v>
      </c>
      <c r="I287">
        <f t="shared" si="31"/>
        <v>-6.4596875368489162</v>
      </c>
      <c r="K287">
        <f t="shared" si="29"/>
        <v>-0.16374939613969314</v>
      </c>
      <c r="M287">
        <f t="shared" si="32"/>
        <v>-0.1434898649215095</v>
      </c>
      <c r="N287" s="13">
        <f t="shared" si="33"/>
        <v>0.44085759133768471</v>
      </c>
      <c r="O287" s="13">
        <v>1</v>
      </c>
    </row>
    <row r="288" spans="4:15" x14ac:dyDescent="0.4">
      <c r="D288" s="6">
        <v>4.38</v>
      </c>
      <c r="E288" s="7">
        <f t="shared" si="28"/>
        <v>-8.2646776902219832E-2</v>
      </c>
      <c r="G288">
        <f t="shared" si="30"/>
        <v>5.1084128083801934</v>
      </c>
      <c r="H288" s="10">
        <f t="shared" si="34"/>
        <v>-0.79588846156837711</v>
      </c>
      <c r="I288">
        <f t="shared" si="31"/>
        <v>-6.3671076925470169</v>
      </c>
      <c r="K288">
        <f t="shared" si="29"/>
        <v>-0.16146496274873265</v>
      </c>
      <c r="M288">
        <f t="shared" si="32"/>
        <v>-0.14043543472979528</v>
      </c>
      <c r="N288" s="13">
        <f t="shared" si="33"/>
        <v>0.42961867039185869</v>
      </c>
      <c r="O288" s="13">
        <v>1</v>
      </c>
    </row>
    <row r="289" spans="4:15" x14ac:dyDescent="0.4">
      <c r="D289" s="6">
        <v>4.4000000000000004</v>
      </c>
      <c r="E289" s="7">
        <f t="shared" si="28"/>
        <v>-8.146165141195473E-2</v>
      </c>
      <c r="G289">
        <f t="shared" si="30"/>
        <v>5.1204591542738802</v>
      </c>
      <c r="H289" s="10">
        <f t="shared" si="34"/>
        <v>-0.78447570309712411</v>
      </c>
      <c r="I289">
        <f t="shared" si="31"/>
        <v>-6.2758056247769929</v>
      </c>
      <c r="K289">
        <f t="shared" si="29"/>
        <v>-0.15921255693066985</v>
      </c>
      <c r="M289">
        <f t="shared" si="32"/>
        <v>-0.13744572704840707</v>
      </c>
      <c r="N289" s="13">
        <f t="shared" si="33"/>
        <v>0.41864778990560336</v>
      </c>
      <c r="O289" s="13">
        <v>1</v>
      </c>
    </row>
    <row r="290" spans="4:15" x14ac:dyDescent="0.4">
      <c r="D290" s="6">
        <v>4.4200000000000097</v>
      </c>
      <c r="E290" s="7">
        <f t="shared" si="28"/>
        <v>-8.0292897464545168E-2</v>
      </c>
      <c r="G290">
        <f t="shared" si="30"/>
        <v>5.1325055001675723</v>
      </c>
      <c r="H290" s="10">
        <f t="shared" si="34"/>
        <v>-0.77322060258357006</v>
      </c>
      <c r="I290">
        <f t="shared" si="31"/>
        <v>-6.1857648206685605</v>
      </c>
      <c r="K290">
        <f t="shared" si="29"/>
        <v>-0.15699172683257265</v>
      </c>
      <c r="M290">
        <f t="shared" si="32"/>
        <v>-0.13451938332367494</v>
      </c>
      <c r="N290" s="13">
        <f t="shared" si="33"/>
        <v>0.40793924748407656</v>
      </c>
      <c r="O290" s="13">
        <v>1</v>
      </c>
    </row>
    <row r="291" spans="4:15" x14ac:dyDescent="0.4">
      <c r="D291" s="6">
        <v>4.4400000000000004</v>
      </c>
      <c r="E291" s="7">
        <f t="shared" si="28"/>
        <v>-7.9140303105796728E-2</v>
      </c>
      <c r="G291">
        <f t="shared" si="30"/>
        <v>5.1445518460612529</v>
      </c>
      <c r="H291" s="10">
        <f t="shared" si="34"/>
        <v>-0.7621211189088225</v>
      </c>
      <c r="I291">
        <f t="shared" si="31"/>
        <v>-6.09696895127058</v>
      </c>
      <c r="K291">
        <f t="shared" si="29"/>
        <v>-0.15480202702378371</v>
      </c>
      <c r="M291">
        <f t="shared" si="32"/>
        <v>-0.13165507297531115</v>
      </c>
      <c r="N291" s="13">
        <f t="shared" si="33"/>
        <v>0.39748743507503653</v>
      </c>
      <c r="O291" s="13">
        <v>1</v>
      </c>
    </row>
    <row r="292" spans="4:15" x14ac:dyDescent="0.4">
      <c r="D292" s="6">
        <v>4.46</v>
      </c>
      <c r="E292" s="7">
        <f t="shared" si="28"/>
        <v>-7.800365875365084E-2</v>
      </c>
      <c r="G292">
        <f t="shared" si="30"/>
        <v>5.1565981919549388</v>
      </c>
      <c r="H292" s="10">
        <f t="shared" si="34"/>
        <v>-0.75117523379765749</v>
      </c>
      <c r="I292">
        <f t="shared" si="31"/>
        <v>-6.0094018703812599</v>
      </c>
      <c r="K292">
        <f t="shared" si="29"/>
        <v>-0.15264301840409591</v>
      </c>
      <c r="M292">
        <f t="shared" si="32"/>
        <v>-0.1288514928430132</v>
      </c>
      <c r="N292" s="13">
        <f t="shared" si="33"/>
        <v>0.38728683855578316</v>
      </c>
      <c r="O292" s="13">
        <v>1</v>
      </c>
    </row>
    <row r="293" spans="4:15" x14ac:dyDescent="0.4">
      <c r="D293" s="6">
        <v>4.4800000000000004</v>
      </c>
      <c r="E293" s="7">
        <f t="shared" si="28"/>
        <v>-7.6882757182703612E-2</v>
      </c>
      <c r="G293">
        <f t="shared" si="30"/>
        <v>5.1686445378486239</v>
      </c>
      <c r="H293" s="10">
        <f t="shared" si="34"/>
        <v>-0.74038095166943585</v>
      </c>
      <c r="I293">
        <f t="shared" si="31"/>
        <v>-5.9230476133554868</v>
      </c>
      <c r="K293">
        <f t="shared" si="29"/>
        <v>-0.15051426811324922</v>
      </c>
      <c r="M293">
        <f t="shared" si="32"/>
        <v>-0.12610736664309505</v>
      </c>
      <c r="N293" s="13">
        <f t="shared" si="33"/>
        <v>0.37733203726111308</v>
      </c>
      <c r="O293" s="13">
        <v>1</v>
      </c>
    </row>
    <row r="294" spans="4:15" x14ac:dyDescent="0.4">
      <c r="D294" s="6">
        <v>4.5000000000000098</v>
      </c>
      <c r="E294" s="7">
        <f t="shared" si="28"/>
        <v>-7.5777393508427937E-2</v>
      </c>
      <c r="G294">
        <f t="shared" si="30"/>
        <v>5.1806908837423169</v>
      </c>
      <c r="H294" s="10">
        <f t="shared" si="34"/>
        <v>-0.72973629948616103</v>
      </c>
      <c r="I294">
        <f t="shared" si="31"/>
        <v>-5.8378903958892883</v>
      </c>
      <c r="K294">
        <f t="shared" si="29"/>
        <v>-0.14841534944169268</v>
      </c>
      <c r="M294">
        <f t="shared" si="32"/>
        <v>-0.12342144443495588</v>
      </c>
      <c r="N294" s="13">
        <f t="shared" si="33"/>
        <v>0.36761770345576394</v>
      </c>
      <c r="O294" s="13">
        <v>1</v>
      </c>
    </row>
    <row r="295" spans="4:15" x14ac:dyDescent="0.4">
      <c r="D295" s="6">
        <v>4.5199999999999996</v>
      </c>
      <c r="E295" s="7">
        <f t="shared" si="28"/>
        <v>-7.4687365171131059E-2</v>
      </c>
      <c r="G295">
        <f t="shared" si="30"/>
        <v>5.1927372296359966</v>
      </c>
      <c r="H295" s="10">
        <f t="shared" si="34"/>
        <v>-0.71923932659799228</v>
      </c>
      <c r="I295">
        <f t="shared" si="31"/>
        <v>-5.7539146127839382</v>
      </c>
      <c r="K295">
        <f t="shared" si="29"/>
        <v>-0.14634584174262597</v>
      </c>
      <c r="M295">
        <f t="shared" si="32"/>
        <v>-0.12079250209728772</v>
      </c>
      <c r="N295" s="13">
        <f t="shared" si="33"/>
        <v>0.35813860175497703</v>
      </c>
      <c r="O295" s="13">
        <v>1</v>
      </c>
    </row>
    <row r="296" spans="4:15" x14ac:dyDescent="0.4">
      <c r="D296" s="6">
        <v>4.54</v>
      </c>
      <c r="E296" s="7">
        <f t="shared" si="28"/>
        <v>-7.3612471919651687E-2</v>
      </c>
      <c r="G296">
        <f t="shared" si="30"/>
        <v>5.2047835755296834</v>
      </c>
      <c r="H296" s="10">
        <f t="shared" si="34"/>
        <v>-0.70888810458624574</v>
      </c>
      <c r="I296">
        <f t="shared" si="31"/>
        <v>-5.6711048366899659</v>
      </c>
      <c r="K296">
        <f t="shared" si="29"/>
        <v>-0.14430533034527324</v>
      </c>
      <c r="M296">
        <f t="shared" si="32"/>
        <v>-0.11821934081384174</v>
      </c>
      <c r="N296" s="13">
        <f t="shared" si="33"/>
        <v>0.34888958849641993</v>
      </c>
      <c r="O296" s="13">
        <v>1</v>
      </c>
    </row>
    <row r="297" spans="4:15" x14ac:dyDescent="0.4">
      <c r="D297" s="6">
        <v>4.5599999999999996</v>
      </c>
      <c r="E297" s="7">
        <f t="shared" si="28"/>
        <v>-7.2552515794831476E-2</v>
      </c>
      <c r="G297">
        <f t="shared" si="30"/>
        <v>5.2168299214233693</v>
      </c>
      <c r="H297" s="10">
        <f t="shared" si="34"/>
        <v>-0.69868072710422713</v>
      </c>
      <c r="I297">
        <f t="shared" si="31"/>
        <v>-5.589445816833817</v>
      </c>
      <c r="K297">
        <f t="shared" si="29"/>
        <v>-0.14229340646941188</v>
      </c>
      <c r="M297">
        <f t="shared" si="32"/>
        <v>-0.1157007865686647</v>
      </c>
      <c r="N297" s="13">
        <f t="shared" si="33"/>
        <v>0.33986561106684793</v>
      </c>
      <c r="O297" s="13">
        <v>1</v>
      </c>
    </row>
    <row r="298" spans="4:15" x14ac:dyDescent="0.4">
      <c r="D298" s="6">
        <v>4.5800000000000098</v>
      </c>
      <c r="E298" s="7">
        <f t="shared" si="28"/>
        <v>-7.1507301112758492E-2</v>
      </c>
      <c r="G298">
        <f t="shared" si="30"/>
        <v>5.2288762673170623</v>
      </c>
      <c r="H298" s="10">
        <f t="shared" si="34"/>
        <v>-0.68861530971586449</v>
      </c>
      <c r="I298">
        <f t="shared" si="31"/>
        <v>-5.5089224777269159</v>
      </c>
      <c r="K298">
        <f t="shared" si="29"/>
        <v>-0.14030966714110055</v>
      </c>
      <c r="M298">
        <f t="shared" si="32"/>
        <v>-0.11323568965061535</v>
      </c>
      <c r="N298" s="13">
        <f t="shared" si="33"/>
        <v>0.33106170718643041</v>
      </c>
      <c r="O298" s="13">
        <v>1</v>
      </c>
    </row>
    <row r="299" spans="4:15" x14ac:dyDescent="0.4">
      <c r="D299" s="6">
        <v>4.5999999999999996</v>
      </c>
      <c r="E299" s="7">
        <f t="shared" si="28"/>
        <v>-7.0476634447813657E-2</v>
      </c>
      <c r="G299">
        <f t="shared" si="30"/>
        <v>5.240922613210742</v>
      </c>
      <c r="H299" s="10">
        <f t="shared" si="34"/>
        <v>-0.67868998973244554</v>
      </c>
      <c r="I299">
        <f t="shared" si="31"/>
        <v>-5.4295199178595643</v>
      </c>
      <c r="K299">
        <f t="shared" si="29"/>
        <v>-0.13835371510962169</v>
      </c>
      <c r="M299">
        <f t="shared" si="32"/>
        <v>-0.11082292416706321</v>
      </c>
      <c r="N299" s="13">
        <f t="shared" si="33"/>
        <v>0.32247300415383828</v>
      </c>
      <c r="O299" s="13">
        <v>1</v>
      </c>
    </row>
    <row r="300" spans="4:15" x14ac:dyDescent="0.4">
      <c r="D300" s="6">
        <v>4.62</v>
      </c>
      <c r="E300" s="7">
        <f t="shared" si="28"/>
        <v>-6.9460324615519667E-2</v>
      </c>
      <c r="G300">
        <f t="shared" si="30"/>
        <v>5.252968959104428</v>
      </c>
      <c r="H300" s="10">
        <f t="shared" si="34"/>
        <v>-0.66890292604745438</v>
      </c>
      <c r="I300">
        <f t="shared" si="31"/>
        <v>-5.3512234083796351</v>
      </c>
      <c r="K300">
        <f t="shared" si="29"/>
        <v>-0.1364251587655915</v>
      </c>
      <c r="M300">
        <f t="shared" si="32"/>
        <v>-0.10846138756659274</v>
      </c>
      <c r="N300" s="13">
        <f t="shared" si="33"/>
        <v>0.31409471805479511</v>
      </c>
      <c r="O300" s="13">
        <v>1</v>
      </c>
    </row>
    <row r="301" spans="4:15" x14ac:dyDescent="0.4">
      <c r="D301" s="6">
        <v>4.6400000000000103</v>
      </c>
      <c r="E301" s="7">
        <f t="shared" si="28"/>
        <v>-6.8458182655226393E-2</v>
      </c>
      <c r="G301">
        <f t="shared" si="30"/>
        <v>5.2650153049981219</v>
      </c>
      <c r="H301" s="10">
        <f t="shared" si="34"/>
        <v>-0.65925229896983006</v>
      </c>
      <c r="I301">
        <f t="shared" si="31"/>
        <v>-5.2740183917586405</v>
      </c>
      <c r="K301">
        <f t="shared" si="29"/>
        <v>-0.13452361206025801</v>
      </c>
      <c r="M301">
        <f t="shared" si="32"/>
        <v>-0.10615000017061973</v>
      </c>
      <c r="N301" s="13">
        <f t="shared" si="33"/>
        <v>0.30592215293697095</v>
      </c>
      <c r="O301" s="13">
        <v>1</v>
      </c>
    </row>
    <row r="302" spans="4:15" x14ac:dyDescent="0.4">
      <c r="D302" s="6">
        <v>4.6600000000000099</v>
      </c>
      <c r="E302" s="7">
        <f t="shared" si="28"/>
        <v>-6.747002181263069E-2</v>
      </c>
      <c r="G302">
        <f t="shared" si="30"/>
        <v>5.2770616508918078</v>
      </c>
      <c r="H302" s="10">
        <f t="shared" si="34"/>
        <v>-0.64973631005563359</v>
      </c>
      <c r="I302">
        <f t="shared" si="31"/>
        <v>-5.1978904804450687</v>
      </c>
      <c r="K302">
        <f t="shared" si="29"/>
        <v>-0.13264869442594338</v>
      </c>
      <c r="M302">
        <f t="shared" si="32"/>
        <v>-0.10388770471375024</v>
      </c>
      <c r="N302" s="13">
        <f t="shared" si="33"/>
        <v>0.29795069995367918</v>
      </c>
      <c r="O302" s="13">
        <v>1</v>
      </c>
    </row>
    <row r="303" spans="4:15" x14ac:dyDescent="0.4">
      <c r="D303" s="6">
        <v>4.6800000000000104</v>
      </c>
      <c r="E303" s="7">
        <f t="shared" si="28"/>
        <v>-6.6495657522147936E-2</v>
      </c>
      <c r="G303">
        <f t="shared" si="30"/>
        <v>5.2891079967854928</v>
      </c>
      <c r="H303" s="10">
        <f t="shared" si="34"/>
        <v>-0.64035318193828472</v>
      </c>
      <c r="I303">
        <f t="shared" si="31"/>
        <v>-5.1228254555062778</v>
      </c>
      <c r="K303">
        <f t="shared" si="29"/>
        <v>-0.13080003069761761</v>
      </c>
      <c r="M303">
        <f t="shared" si="32"/>
        <v>-0.1016734658927478</v>
      </c>
      <c r="N303" s="13">
        <f t="shared" si="33"/>
        <v>0.29017583647890027</v>
      </c>
      <c r="O303" s="13">
        <v>1</v>
      </c>
    </row>
    <row r="304" spans="4:15" x14ac:dyDescent="0.4">
      <c r="D304" s="6">
        <v>4.7</v>
      </c>
      <c r="E304" s="7">
        <f t="shared" si="28"/>
        <v>-6.5534907389155572E-2</v>
      </c>
      <c r="G304">
        <f t="shared" si="30"/>
        <v>5.3011543426791734</v>
      </c>
      <c r="H304" s="10">
        <f t="shared" si="34"/>
        <v>-0.63110115815756818</v>
      </c>
      <c r="I304">
        <f t="shared" si="31"/>
        <v>-5.0488092652605454</v>
      </c>
      <c r="K304">
        <f t="shared" si="29"/>
        <v>-0.12897725103560559</v>
      </c>
      <c r="M304">
        <f t="shared" si="32"/>
        <v>-9.9506269923997345E-2</v>
      </c>
      <c r="N304" s="13">
        <f t="shared" si="33"/>
        <v>0.28259312519606267</v>
      </c>
      <c r="O304" s="13">
        <v>1</v>
      </c>
    </row>
    <row r="305" spans="4:15" x14ac:dyDescent="0.4">
      <c r="D305" s="6">
        <v>4.7200000000000104</v>
      </c>
      <c r="E305" s="7">
        <f t="shared" si="28"/>
        <v>-6.4587591172110007E-2</v>
      </c>
      <c r="G305">
        <f t="shared" si="30"/>
        <v>5.3132006885728673</v>
      </c>
      <c r="H305" s="10">
        <f t="shared" si="34"/>
        <v>-0.62197850298741941</v>
      </c>
      <c r="I305">
        <f t="shared" si="31"/>
        <v>-4.9758280238993553</v>
      </c>
      <c r="K305">
        <f t="shared" si="29"/>
        <v>-0.12717999084939002</v>
      </c>
      <c r="M305">
        <f t="shared" si="32"/>
        <v>-9.7385124109302945E-2</v>
      </c>
      <c r="N305" s="13">
        <f t="shared" si="33"/>
        <v>0.27519821316275911</v>
      </c>
      <c r="O305" s="13">
        <v>1</v>
      </c>
    </row>
    <row r="306" spans="4:15" x14ac:dyDescent="0.4">
      <c r="D306" s="6">
        <v>4.74000000000001</v>
      </c>
      <c r="E306" s="7">
        <f t="shared" si="28"/>
        <v>-6.3653530764562885E-2</v>
      </c>
      <c r="G306">
        <f t="shared" si="30"/>
        <v>5.3252470344665515</v>
      </c>
      <c r="H306" s="10">
        <f t="shared" si="34"/>
        <v>-0.61298350126274059</v>
      </c>
      <c r="I306">
        <f t="shared" si="31"/>
        <v>-4.9038680101019247</v>
      </c>
      <c r="K306">
        <f t="shared" si="29"/>
        <v>-0.12540789072252082</v>
      </c>
      <c r="M306">
        <f t="shared" si="32"/>
        <v>-9.5309056409917547E-2</v>
      </c>
      <c r="N306" s="13">
        <f t="shared" si="33"/>
        <v>0.26798683085367847</v>
      </c>
      <c r="O306" s="13">
        <v>1</v>
      </c>
    </row>
    <row r="307" spans="4:15" x14ac:dyDescent="0.4">
      <c r="D307" s="6">
        <v>4.7600000000000096</v>
      </c>
      <c r="E307" s="7">
        <f t="shared" si="28"/>
        <v>-6.273255017707044E-2</v>
      </c>
      <c r="G307">
        <f t="shared" si="30"/>
        <v>5.3372933803602383</v>
      </c>
      <c r="H307" s="10">
        <f t="shared" si="34"/>
        <v>-0.6041144582051885</v>
      </c>
      <c r="I307">
        <f t="shared" si="31"/>
        <v>-4.832915665641508</v>
      </c>
      <c r="K307">
        <f t="shared" si="29"/>
        <v>-0.12366059633858054</v>
      </c>
      <c r="M307">
        <f t="shared" si="32"/>
        <v>-9.3277115028631188E-2</v>
      </c>
      <c r="N307" s="13">
        <f t="shared" si="33"/>
        <v>0.26095479118368375</v>
      </c>
      <c r="O307" s="13">
        <v>1</v>
      </c>
    </row>
    <row r="308" spans="4:15" x14ac:dyDescent="0.4">
      <c r="D308" s="6">
        <v>4.78</v>
      </c>
      <c r="E308" s="7">
        <f t="shared" si="28"/>
        <v>-6.1824475519024806E-2</v>
      </c>
      <c r="G308">
        <f t="shared" si="30"/>
        <v>5.3493397262539188</v>
      </c>
      <c r="H308" s="10">
        <f t="shared" si="34"/>
        <v>-0.59536969924820893</v>
      </c>
      <c r="I308">
        <f t="shared" si="31"/>
        <v>-4.7629575939856714</v>
      </c>
      <c r="K308">
        <f t="shared" si="29"/>
        <v>-0.12193775840822944</v>
      </c>
      <c r="M308">
        <f t="shared" si="32"/>
        <v>-9.1288367999831921E-2</v>
      </c>
      <c r="N308" s="13">
        <f t="shared" si="33"/>
        <v>0.25409798851313592</v>
      </c>
      <c r="O308" s="13">
        <v>1</v>
      </c>
    </row>
    <row r="309" spans="4:15" x14ac:dyDescent="0.4">
      <c r="D309" s="6">
        <v>4.8000000000000096</v>
      </c>
      <c r="E309" s="7">
        <f t="shared" si="28"/>
        <v>-6.0929134980404663E-2</v>
      </c>
      <c r="G309">
        <f t="shared" si="30"/>
        <v>5.361386072147611</v>
      </c>
      <c r="H309" s="10">
        <f t="shared" si="34"/>
        <v>-0.58674756986129695</v>
      </c>
      <c r="I309">
        <f t="shared" si="31"/>
        <v>-4.6939805588903756</v>
      </c>
      <c r="K309">
        <f t="shared" si="29"/>
        <v>-0.12023903259728368</v>
      </c>
      <c r="M309">
        <f t="shared" si="32"/>
        <v>-8.9341902787370794E-2</v>
      </c>
      <c r="N309" s="13">
        <f t="shared" si="33"/>
        <v>0.24741239763725745</v>
      </c>
      <c r="O309" s="13">
        <v>1</v>
      </c>
    </row>
    <row r="310" spans="4:15" x14ac:dyDescent="0.4">
      <c r="D310" s="6">
        <v>4.8200000000000101</v>
      </c>
      <c r="E310" s="7">
        <f t="shared" si="28"/>
        <v>-6.0046358813467857E-2</v>
      </c>
      <c r="G310">
        <f t="shared" si="30"/>
        <v>5.3734324180412969</v>
      </c>
      <c r="H310" s="10">
        <f t="shared" si="34"/>
        <v>-0.57824643537369547</v>
      </c>
      <c r="I310">
        <f t="shared" si="31"/>
        <v>-4.6259714829895637</v>
      </c>
      <c r="K310">
        <f t="shared" si="29"/>
        <v>-0.11856407945584112</v>
      </c>
      <c r="M310">
        <f t="shared" si="32"/>
        <v>-8.7436825890137765E-2</v>
      </c>
      <c r="N310" s="13">
        <f t="shared" si="33"/>
        <v>0.2408940727614024</v>
      </c>
      <c r="O310" s="13">
        <v>1</v>
      </c>
    </row>
    <row r="311" spans="4:15" x14ac:dyDescent="0.4">
      <c r="D311" s="6">
        <v>4.8400000000000096</v>
      </c>
      <c r="E311" s="7">
        <f t="shared" si="28"/>
        <v>-5.91759793143809E-2</v>
      </c>
      <c r="G311">
        <f t="shared" si="30"/>
        <v>5.3854787639349837</v>
      </c>
      <c r="H311" s="10">
        <f t="shared" si="34"/>
        <v>-0.5698646807974882</v>
      </c>
      <c r="I311">
        <f t="shared" si="31"/>
        <v>-4.5589174463799056</v>
      </c>
      <c r="K311">
        <f t="shared" si="29"/>
        <v>-0.11691256434840705</v>
      </c>
      <c r="M311">
        <f t="shared" si="32"/>
        <v>-8.5572262455181597E-2</v>
      </c>
      <c r="N311" s="13">
        <f t="shared" si="33"/>
        <v>0.23453914646383975</v>
      </c>
      <c r="O311" s="13">
        <v>1</v>
      </c>
    </row>
    <row r="312" spans="4:15" x14ac:dyDescent="0.4">
      <c r="D312" s="6">
        <v>4.8600000000000003</v>
      </c>
      <c r="E312" s="7">
        <f t="shared" si="28"/>
        <v>-5.8317830804809595E-2</v>
      </c>
      <c r="G312">
        <f t="shared" si="30"/>
        <v>5.3975251098286643</v>
      </c>
      <c r="H312" s="10">
        <f t="shared" si="34"/>
        <v>-0.56160071065031647</v>
      </c>
      <c r="I312">
        <f t="shared" si="31"/>
        <v>-4.4928056852025318</v>
      </c>
      <c r="K312">
        <f t="shared" si="29"/>
        <v>-0.11528415738503839</v>
      </c>
      <c r="M312">
        <f t="shared" si="32"/>
        <v>-8.3747355898284845E-2</v>
      </c>
      <c r="N312" s="13">
        <f t="shared" si="33"/>
        <v>0.22834382864777097</v>
      </c>
      <c r="O312" s="13">
        <v>1</v>
      </c>
    </row>
    <row r="313" spans="4:15" x14ac:dyDescent="0.4">
      <c r="D313" s="6">
        <v>4.8800000000000097</v>
      </c>
      <c r="E313" s="7">
        <f t="shared" si="28"/>
        <v>-5.7471749613468917E-2</v>
      </c>
      <c r="G313">
        <f t="shared" si="30"/>
        <v>5.4095714557223555</v>
      </c>
      <c r="H313" s="10">
        <f t="shared" si="34"/>
        <v>-0.55345294877770568</v>
      </c>
      <c r="I313">
        <f t="shared" si="31"/>
        <v>-4.4276235902216454</v>
      </c>
      <c r="K313">
        <f t="shared" si="29"/>
        <v>-0.11367853335346609</v>
      </c>
      <c r="M313">
        <f t="shared" si="32"/>
        <v>-8.1961267531839632E-2</v>
      </c>
      <c r="N313" s="13">
        <f t="shared" si="33"/>
        <v>0.22230440548405336</v>
      </c>
      <c r="O313" s="13">
        <v>1</v>
      </c>
    </row>
    <row r="314" spans="4:15" x14ac:dyDescent="0.4">
      <c r="D314" s="6">
        <v>4.9000000000000101</v>
      </c>
      <c r="E314" s="7">
        <f t="shared" si="28"/>
        <v>-5.663757405765163E-2</v>
      </c>
      <c r="G314">
        <f t="shared" si="30"/>
        <v>5.4216178016160423</v>
      </c>
      <c r="H314" s="10">
        <f t="shared" si="34"/>
        <v>-0.54541983817518525</v>
      </c>
      <c r="I314">
        <f t="shared" si="31"/>
        <v>-4.363358705401482</v>
      </c>
      <c r="K314">
        <f t="shared" si="29"/>
        <v>-0.11209537165220669</v>
      </c>
      <c r="M314">
        <f t="shared" si="32"/>
        <v>-8.0213176199927669E-2</v>
      </c>
      <c r="N314" s="13">
        <f t="shared" si="33"/>
        <v>0.21641723834616156</v>
      </c>
      <c r="O314" s="13">
        <v>1</v>
      </c>
    </row>
    <row r="315" spans="4:15" x14ac:dyDescent="0.4">
      <c r="D315" s="6">
        <v>4.9200000000000097</v>
      </c>
      <c r="E315" s="7">
        <f t="shared" si="28"/>
        <v>-5.5815144424730366E-2</v>
      </c>
      <c r="G315">
        <f t="shared" si="30"/>
        <v>5.4336641475097291</v>
      </c>
      <c r="H315" s="10">
        <f t="shared" si="34"/>
        <v>-0.53749984081015345</v>
      </c>
      <c r="I315">
        <f t="shared" si="31"/>
        <v>-4.2999987264812276</v>
      </c>
      <c r="K315">
        <f t="shared" si="29"/>
        <v>-0.11053435622462073</v>
      </c>
      <c r="M315">
        <f t="shared" si="32"/>
        <v>-7.8502277920450919E-2</v>
      </c>
      <c r="N315" s="13">
        <f t="shared" si="33"/>
        <v>0.21067876273868641</v>
      </c>
      <c r="O315" s="13">
        <v>1</v>
      </c>
    </row>
    <row r="316" spans="4:15" x14ac:dyDescent="0.4">
      <c r="D316" s="6">
        <v>4.9400000000000004</v>
      </c>
      <c r="E316" s="7">
        <f t="shared" si="28"/>
        <v>-5.5004302953654792E-2</v>
      </c>
      <c r="G316">
        <f t="shared" si="30"/>
        <v>5.4457104934034097</v>
      </c>
      <c r="H316" s="10">
        <f t="shared" si="34"/>
        <v>-0.52969143744369573</v>
      </c>
      <c r="I316">
        <f t="shared" si="31"/>
        <v>-4.2375314995495659</v>
      </c>
      <c r="K316">
        <f t="shared" si="29"/>
        <v>-0.1089951754939307</v>
      </c>
      <c r="M316">
        <f t="shared" si="32"/>
        <v>-7.6827785534220996E-2</v>
      </c>
      <c r="N316" s="13">
        <f t="shared" si="33"/>
        <v>0.20508548722078593</v>
      </c>
      <c r="O316" s="13">
        <v>1</v>
      </c>
    </row>
    <row r="317" spans="4:15" x14ac:dyDescent="0.4">
      <c r="D317" s="6">
        <v>4.9600000000000097</v>
      </c>
      <c r="E317" s="7">
        <f t="shared" si="28"/>
        <v>-5.4204893816441585E-2</v>
      </c>
      <c r="G317">
        <f t="shared" si="30"/>
        <v>5.457756839297101</v>
      </c>
      <c r="H317" s="10">
        <f t="shared" si="34"/>
        <v>-0.52199312745233251</v>
      </c>
      <c r="I317">
        <f t="shared" si="31"/>
        <v>-4.17594501961866</v>
      </c>
      <c r="K317">
        <f t="shared" si="29"/>
        <v>-0.1074775222991657</v>
      </c>
      <c r="M317">
        <f t="shared" si="32"/>
        <v>-7.5188928360864951E-2</v>
      </c>
      <c r="N317" s="13">
        <f t="shared" si="33"/>
        <v>0.19963399232576778</v>
      </c>
      <c r="O317" s="13">
        <v>1</v>
      </c>
    </row>
    <row r="318" spans="4:15" x14ac:dyDescent="0.4">
      <c r="D318" s="6">
        <v>4.9800000000000102</v>
      </c>
      <c r="E318" s="7">
        <f t="shared" si="28"/>
        <v>-5.3416763099674532E-2</v>
      </c>
      <c r="G318">
        <f t="shared" si="30"/>
        <v>5.4698031851907878</v>
      </c>
      <c r="H318" s="10">
        <f t="shared" si="34"/>
        <v>-0.51440342864986577</v>
      </c>
      <c r="I318">
        <f t="shared" si="31"/>
        <v>-4.1152274291989261</v>
      </c>
      <c r="K318">
        <f t="shared" si="29"/>
        <v>-0.10598109383203913</v>
      </c>
      <c r="M318">
        <f t="shared" si="32"/>
        <v>-7.3584951861452447E-2</v>
      </c>
      <c r="N318" s="13">
        <f t="shared" si="33"/>
        <v>0.19432092947805693</v>
      </c>
      <c r="O318" s="13">
        <v>1</v>
      </c>
    </row>
    <row r="319" spans="4:15" x14ac:dyDescent="0.4">
      <c r="D319" s="6">
        <v>5.0000000000000098</v>
      </c>
      <c r="E319" s="7">
        <f t="shared" si="28"/>
        <v>-5.2639758786008822E-2</v>
      </c>
      <c r="G319">
        <f t="shared" si="30"/>
        <v>5.4818495310844746</v>
      </c>
      <c r="H319" s="10">
        <f t="shared" si="34"/>
        <v>-0.50692087710926503</v>
      </c>
      <c r="I319">
        <f t="shared" si="31"/>
        <v>-4.0553670168741203</v>
      </c>
      <c r="K319">
        <f t="shared" si="29"/>
        <v>-0.1045055915747214</v>
      </c>
      <c r="M319">
        <f t="shared" si="32"/>
        <v>-7.2015117307698676E-2</v>
      </c>
      <c r="N319" s="13">
        <f t="shared" si="33"/>
        <v>0.18914301990857774</v>
      </c>
      <c r="O319" s="13">
        <v>1</v>
      </c>
    </row>
    <row r="320" spans="4:15" x14ac:dyDescent="0.4">
      <c r="D320" s="6">
        <v>5.0199999999999996</v>
      </c>
      <c r="E320" s="7">
        <f t="shared" si="28"/>
        <v>-5.1873730735699543E-2</v>
      </c>
      <c r="G320">
        <f t="shared" si="30"/>
        <v>5.4938958769781552</v>
      </c>
      <c r="H320" s="10">
        <f t="shared" si="34"/>
        <v>-0.49954402698478673</v>
      </c>
      <c r="I320">
        <f t="shared" si="31"/>
        <v>-3.9963522158782938</v>
      </c>
      <c r="K320">
        <f t="shared" si="29"/>
        <v>-0.10305072123851887</v>
      </c>
      <c r="M320">
        <f t="shared" si="32"/>
        <v>-7.0478701457654558E-2</v>
      </c>
      <c r="N320" s="13">
        <f t="shared" si="33"/>
        <v>0.18409705356970391</v>
      </c>
      <c r="O320" s="13">
        <v>1</v>
      </c>
    </row>
    <row r="321" spans="4:15" x14ac:dyDescent="0.4">
      <c r="D321" s="6">
        <v>5.0400000000000098</v>
      </c>
      <c r="E321" s="7">
        <f t="shared" si="28"/>
        <v>-5.1118530668150849E-2</v>
      </c>
      <c r="G321">
        <f t="shared" si="30"/>
        <v>5.5059422228718464</v>
      </c>
      <c r="H321" s="10">
        <f t="shared" si="34"/>
        <v>-0.49227145033429276</v>
      </c>
      <c r="I321">
        <f t="shared" si="31"/>
        <v>-3.9381716026743421</v>
      </c>
      <c r="K321">
        <f t="shared" si="29"/>
        <v>-0.10161619270342731</v>
      </c>
      <c r="M321">
        <f t="shared" si="32"/>
        <v>-6.8974996237750011E-2</v>
      </c>
      <c r="N321" s="13">
        <f t="shared" si="33"/>
        <v>0.17917988805070653</v>
      </c>
      <c r="O321" s="13">
        <v>1</v>
      </c>
    </row>
    <row r="322" spans="4:15" x14ac:dyDescent="0.4">
      <c r="D322" s="6">
        <v>5.0600000000000103</v>
      </c>
      <c r="E322" s="7">
        <f t="shared" si="28"/>
        <v>-5.0374012143502234E-2</v>
      </c>
      <c r="G322">
        <f t="shared" si="30"/>
        <v>5.5179885687655332</v>
      </c>
      <c r="H322" s="10">
        <f t="shared" si="34"/>
        <v>-0.48510173694192654</v>
      </c>
      <c r="I322">
        <f t="shared" si="31"/>
        <v>-3.8808138955354123</v>
      </c>
      <c r="K322">
        <f t="shared" si="29"/>
        <v>-0.10020171995856757</v>
      </c>
      <c r="M322">
        <f t="shared" si="32"/>
        <v>-6.7503308431097753E-2</v>
      </c>
      <c r="N322" s="13">
        <f t="shared" si="33"/>
        <v>0.17438844749471377</v>
      </c>
      <c r="O322" s="13">
        <v>1</v>
      </c>
    </row>
    <row r="323" spans="4:15" x14ac:dyDescent="0.4">
      <c r="D323" s="6">
        <v>5.0800000000000098</v>
      </c>
      <c r="E323" s="7">
        <f t="shared" si="28"/>
        <v>-4.9640030544244387E-2</v>
      </c>
      <c r="G323">
        <f t="shared" si="30"/>
        <v>5.53003491465922</v>
      </c>
      <c r="H323" s="10">
        <f t="shared" si="34"/>
        <v>-0.47803349414107354</v>
      </c>
      <c r="I323">
        <f t="shared" si="31"/>
        <v>-3.8242679531285884</v>
      </c>
      <c r="K323">
        <f t="shared" si="29"/>
        <v>-9.8807021043465226E-2</v>
      </c>
      <c r="M323">
        <f t="shared" si="32"/>
        <v>-6.6062959371921831E-2</v>
      </c>
      <c r="N323" s="13">
        <f t="shared" si="33"/>
        <v>0.16971972151798081</v>
      </c>
      <c r="O323" s="13">
        <v>1</v>
      </c>
    </row>
    <row r="324" spans="4:15" x14ac:dyDescent="0.4">
      <c r="D324" s="6">
        <v>5.0999999999999996</v>
      </c>
      <c r="E324" s="7">
        <f t="shared" si="28"/>
        <v>-4.8916443056884036E-2</v>
      </c>
      <c r="G324">
        <f t="shared" si="30"/>
        <v>5.5420812605528997</v>
      </c>
      <c r="H324" s="10">
        <f t="shared" si="34"/>
        <v>-0.47106534663779326</v>
      </c>
      <c r="I324">
        <f t="shared" si="31"/>
        <v>-3.7685227731023461</v>
      </c>
      <c r="K324">
        <f t="shared" si="29"/>
        <v>-9.7431817990186617E-2</v>
      </c>
      <c r="M324">
        <f t="shared" si="32"/>
        <v>-6.4653284646024337E-2</v>
      </c>
      <c r="N324" s="13">
        <f t="shared" si="33"/>
        <v>0.16517076413240145</v>
      </c>
      <c r="O324" s="13">
        <v>1</v>
      </c>
    </row>
    <row r="325" spans="4:15" x14ac:dyDescent="0.4">
      <c r="D325" s="6">
        <v>5.1200000000000099</v>
      </c>
      <c r="E325" s="7">
        <f t="shared" si="28"/>
        <v>-4.8203108653652786E-2</v>
      </c>
      <c r="G325">
        <f t="shared" si="30"/>
        <v>5.5541276064465919</v>
      </c>
      <c r="H325" s="10">
        <f t="shared" si="34"/>
        <v>-0.46419593633467632</v>
      </c>
      <c r="I325">
        <f t="shared" si="31"/>
        <v>-3.7135674906774105</v>
      </c>
      <c r="K325">
        <f t="shared" si="29"/>
        <v>-9.607583676629966E-2</v>
      </c>
      <c r="M325">
        <f t="shared" si="32"/>
        <v>-6.3273633797164358E-2</v>
      </c>
      <c r="N325" s="13">
        <f t="shared" si="33"/>
        <v>0.16073869267198024</v>
      </c>
      <c r="O325" s="13">
        <v>1</v>
      </c>
    </row>
    <row r="326" spans="4:15" x14ac:dyDescent="0.4">
      <c r="D326" s="6">
        <v>5.1400000000000103</v>
      </c>
      <c r="E326" s="7">
        <f t="shared" si="28"/>
        <v>-4.7499888074275312E-2</v>
      </c>
      <c r="G326">
        <f t="shared" si="30"/>
        <v>5.5661739523402787</v>
      </c>
      <c r="H326" s="10">
        <f t="shared" si="34"/>
        <v>-0.45742392215527128</v>
      </c>
      <c r="I326">
        <f t="shared" si="31"/>
        <v>-3.6593913772421702</v>
      </c>
      <c r="K326">
        <f t="shared" si="29"/>
        <v>-9.4738807218668827E-2</v>
      </c>
      <c r="M326">
        <f t="shared" si="32"/>
        <v>-6.192337003926246E-2</v>
      </c>
      <c r="N326" s="13">
        <f t="shared" si="33"/>
        <v>0.15642068672406781</v>
      </c>
      <c r="O326" s="13">
        <v>1</v>
      </c>
    </row>
    <row r="327" spans="4:15" x14ac:dyDescent="0.4">
      <c r="D327" s="6">
        <v>5.1600000000000099</v>
      </c>
      <c r="E327" s="7">
        <f t="shared" si="28"/>
        <v>-4.6806643807789018E-2</v>
      </c>
      <c r="G327">
        <f t="shared" si="30"/>
        <v>5.5782202982339646</v>
      </c>
      <c r="H327" s="10">
        <f t="shared" si="34"/>
        <v>-0.45074797986900828</v>
      </c>
      <c r="I327">
        <f t="shared" si="31"/>
        <v>-3.6059838389520662</v>
      </c>
      <c r="K327">
        <f t="shared" si="29"/>
        <v>-9.3420463018045283E-2</v>
      </c>
      <c r="M327">
        <f t="shared" si="32"/>
        <v>-6.0601869974298693E-2</v>
      </c>
      <c r="N327" s="13">
        <f t="shared" si="33"/>
        <v>0.15221398706597483</v>
      </c>
      <c r="O327" s="13">
        <v>1</v>
      </c>
    </row>
    <row r="328" spans="4:15" x14ac:dyDescent="0.4">
      <c r="D328" s="6">
        <v>5.1800000000000104</v>
      </c>
      <c r="E328" s="7">
        <f t="shared" si="28"/>
        <v>-4.6123240074432172E-2</v>
      </c>
      <c r="G328">
        <f t="shared" si="30"/>
        <v>5.5902666441276514</v>
      </c>
      <c r="H328" s="10">
        <f t="shared" si="34"/>
        <v>-0.44416680191678187</v>
      </c>
      <c r="I328">
        <f t="shared" si="31"/>
        <v>-3.553334415334255</v>
      </c>
      <c r="K328">
        <f t="shared" si="29"/>
        <v>-9.2120541604464867E-2</v>
      </c>
      <c r="M328">
        <f t="shared" si="32"/>
        <v>-5.9308523315825118E-2</v>
      </c>
      <c r="N328" s="13">
        <f t="shared" si="33"/>
        <v>0.14811589460769167</v>
      </c>
      <c r="O328" s="13">
        <v>1</v>
      </c>
    </row>
    <row r="329" spans="4:15" x14ac:dyDescent="0.4">
      <c r="D329" s="6">
        <v>5.2000000000000099</v>
      </c>
      <c r="E329" s="7">
        <f t="shared" si="28"/>
        <v>-4.5449542807598317E-2</v>
      </c>
      <c r="G329">
        <f t="shared" si="30"/>
        <v>5.6023129900213373</v>
      </c>
      <c r="H329" s="10">
        <f t="shared" si="34"/>
        <v>-0.43767909723717185</v>
      </c>
      <c r="I329">
        <f t="shared" si="31"/>
        <v>-3.5014327778973748</v>
      </c>
      <c r="K329">
        <f t="shared" si="29"/>
        <v>-9.0838784133430495E-2</v>
      </c>
      <c r="M329">
        <f t="shared" si="32"/>
        <v>-5.8042732617977738E-2</v>
      </c>
      <c r="N329" s="13">
        <f t="shared" si="33"/>
        <v>0.14412376934127771</v>
      </c>
      <c r="O329" s="13">
        <v>1</v>
      </c>
    </row>
    <row r="330" spans="4:15" x14ac:dyDescent="0.4">
      <c r="D330" s="6">
        <v>5.2200000000000104</v>
      </c>
      <c r="E330" s="7">
        <f t="shared" si="28"/>
        <v>-4.4785419635862564E-2</v>
      </c>
      <c r="G330">
        <f t="shared" si="30"/>
        <v>5.6143593359150241</v>
      </c>
      <c r="H330" s="10">
        <f t="shared" si="34"/>
        <v>-0.43128359109335657</v>
      </c>
      <c r="I330">
        <f t="shared" si="31"/>
        <v>-3.4502687287468525</v>
      </c>
      <c r="K330">
        <f t="shared" si="29"/>
        <v>-8.9574935422868485E-2</v>
      </c>
      <c r="M330">
        <f t="shared" si="32"/>
        <v>-5.6803913009888872E-2</v>
      </c>
      <c r="N330" s="13">
        <f t="shared" si="33"/>
        <v>0.14023502929749762</v>
      </c>
      <c r="O330" s="13">
        <v>1</v>
      </c>
    </row>
    <row r="331" spans="4:15" x14ac:dyDescent="0.4">
      <c r="D331" s="6">
        <v>5.24000000000001</v>
      </c>
      <c r="E331" s="7">
        <f t="shared" si="28"/>
        <v>-4.4130739865084902E-2</v>
      </c>
      <c r="G331">
        <f t="shared" si="30"/>
        <v>5.62640568180871</v>
      </c>
      <c r="H331" s="10">
        <f t="shared" si="34"/>
        <v>-0.42497902490076767</v>
      </c>
      <c r="I331">
        <f t="shared" si="31"/>
        <v>-3.3998321992061413</v>
      </c>
      <c r="K331">
        <f t="shared" si="29"/>
        <v>-8.8328743900851311E-2</v>
      </c>
      <c r="M331">
        <f t="shared" si="32"/>
        <v>-5.5591491935403532E-2</v>
      </c>
      <c r="N331" s="13">
        <f t="shared" si="33"/>
        <v>0.13644714951023798</v>
      </c>
      <c r="O331" s="13">
        <v>1</v>
      </c>
    </row>
    <row r="332" spans="4:15" x14ac:dyDescent="0.4">
      <c r="D332" s="6">
        <v>5.2600000000000096</v>
      </c>
      <c r="E332" s="7">
        <f t="shared" si="28"/>
        <v>-4.3485374460593119E-2</v>
      </c>
      <c r="G332">
        <f t="shared" si="30"/>
        <v>5.638452027702396</v>
      </c>
      <c r="H332" s="10">
        <f t="shared" si="34"/>
        <v>-0.41876415605551182</v>
      </c>
      <c r="I332">
        <f t="shared" si="31"/>
        <v>-3.3501132484440945</v>
      </c>
      <c r="K332">
        <f t="shared" si="29"/>
        <v>-8.7099961554071667E-2</v>
      </c>
      <c r="M332">
        <f t="shared" si="32"/>
        <v>-5.4404908897998011E-2</v>
      </c>
      <c r="N332" s="13">
        <f t="shared" si="33"/>
        <v>0.1327576609891902</v>
      </c>
      <c r="O332" s="13">
        <v>1</v>
      </c>
    </row>
    <row r="333" spans="4:15" x14ac:dyDescent="0.4">
      <c r="D333" s="6">
        <v>5.28000000000001</v>
      </c>
      <c r="E333" s="7">
        <f t="shared" si="28"/>
        <v>-4.2849196029450073E-2</v>
      </c>
      <c r="G333">
        <f t="shared" si="30"/>
        <v>5.6504983735960828</v>
      </c>
      <c r="H333" s="10">
        <f t="shared" si="34"/>
        <v>-0.41263775776360423</v>
      </c>
      <c r="I333">
        <f t="shared" si="31"/>
        <v>-3.3011020621088338</v>
      </c>
      <c r="K333">
        <f t="shared" si="29"/>
        <v>-8.5888343877060014E-2</v>
      </c>
      <c r="M333">
        <f t="shared" si="32"/>
        <v>-5.3243615210807851E-2</v>
      </c>
      <c r="N333" s="13">
        <f t="shared" si="33"/>
        <v>0.12916414970125972</v>
      </c>
      <c r="O333" s="13">
        <v>1</v>
      </c>
    </row>
    <row r="334" spans="4:15" x14ac:dyDescent="0.4">
      <c r="D334" s="6">
        <v>5.3000000000000096</v>
      </c>
      <c r="E334" s="7">
        <f t="shared" si="28"/>
        <v>-4.2222078802808351E-2</v>
      </c>
      <c r="G334">
        <f t="shared" si="30"/>
        <v>5.6625447194897687</v>
      </c>
      <c r="H334" s="10">
        <f t="shared" si="34"/>
        <v>-0.40659861887104443</v>
      </c>
      <c r="I334">
        <f t="shared" si="31"/>
        <v>-3.2527889509683554</v>
      </c>
      <c r="K334">
        <f t="shared" si="29"/>
        <v>-8.4693649822133926E-2</v>
      </c>
      <c r="M334">
        <f t="shared" si="32"/>
        <v>-5.2107073751668391E-2</v>
      </c>
      <c r="N334" s="13">
        <f t="shared" si="33"/>
        <v>0.12566425556112262</v>
      </c>
      <c r="O334" s="13">
        <v>1</v>
      </c>
    </row>
    <row r="335" spans="4:15" x14ac:dyDescent="0.4">
      <c r="D335" s="6">
        <v>5.3200000000000101</v>
      </c>
      <c r="E335" s="7">
        <f t="shared" si="28"/>
        <v>-4.1603898618355534E-2</v>
      </c>
      <c r="G335">
        <f t="shared" si="30"/>
        <v>5.6745910653834555</v>
      </c>
      <c r="H335" s="10">
        <f t="shared" si="34"/>
        <v>-0.40064554369476385</v>
      </c>
      <c r="I335">
        <f t="shared" si="31"/>
        <v>-3.2051643495581108</v>
      </c>
      <c r="K335">
        <f t="shared" si="29"/>
        <v>-8.3515641750067163E-2</v>
      </c>
      <c r="M335">
        <f t="shared" si="32"/>
        <v>-5.0994758723073901E-2</v>
      </c>
      <c r="N335" s="13">
        <f t="shared" si="33"/>
        <v>0.12225567143131896</v>
      </c>
      <c r="O335" s="13">
        <v>1</v>
      </c>
    </row>
    <row r="336" spans="4:15" x14ac:dyDescent="0.4">
      <c r="D336" s="6">
        <v>5.3400000000000096</v>
      </c>
      <c r="E336" s="7">
        <f t="shared" si="28"/>
        <v>-4.0994532902853827E-2</v>
      </c>
      <c r="G336">
        <f t="shared" si="30"/>
        <v>5.6866374112771414</v>
      </c>
      <c r="H336" s="10">
        <f t="shared" si="34"/>
        <v>-0.39477735185448243</v>
      </c>
      <c r="I336">
        <f t="shared" si="31"/>
        <v>-3.1582188148358594</v>
      </c>
      <c r="K336">
        <f t="shared" si="29"/>
        <v>-8.2354085381471251E-2</v>
      </c>
      <c r="M336">
        <f t="shared" si="32"/>
        <v>-4.990615541696547E-2</v>
      </c>
      <c r="N336" s="13">
        <f t="shared" si="33"/>
        <v>0.1189361421322444</v>
      </c>
      <c r="O336" s="13">
        <v>1</v>
      </c>
    </row>
    <row r="337" spans="4:15" x14ac:dyDescent="0.4">
      <c r="D337" s="6">
        <v>5.3600000000000101</v>
      </c>
      <c r="E337" s="7">
        <f t="shared" si="28"/>
        <v>-4.039386065477623E-2</v>
      </c>
      <c r="G337">
        <f t="shared" si="30"/>
        <v>5.6986837571708282</v>
      </c>
      <c r="H337" s="10">
        <f t="shared" si="34"/>
        <v>-0.38899287810549515</v>
      </c>
      <c r="I337">
        <f t="shared" si="31"/>
        <v>-3.1119430248439612</v>
      </c>
      <c r="K337">
        <f t="shared" si="29"/>
        <v>-8.1208749748875625E-2</v>
      </c>
      <c r="M337">
        <f t="shared" si="32"/>
        <v>-4.8840759984254169E-2</v>
      </c>
      <c r="N337" s="13">
        <f t="shared" si="33"/>
        <v>0.11570346346236667</v>
      </c>
      <c r="O337" s="13">
        <v>1</v>
      </c>
    </row>
    <row r="338" spans="4:15" x14ac:dyDescent="0.4">
      <c r="D338" s="6">
        <v>5.3800000000000097</v>
      </c>
      <c r="E338" s="7">
        <f t="shared" si="28"/>
        <v>-3.9801762427042996E-2</v>
      </c>
      <c r="G338">
        <f t="shared" si="30"/>
        <v>5.7107301030645141</v>
      </c>
      <c r="H338" s="10">
        <f t="shared" si="34"/>
        <v>-0.38329097217242408</v>
      </c>
      <c r="I338">
        <f t="shared" si="31"/>
        <v>-3.0663277773793927</v>
      </c>
      <c r="K338">
        <f t="shared" si="29"/>
        <v>-8.0079407149499737E-2</v>
      </c>
      <c r="M338">
        <f t="shared" si="32"/>
        <v>-4.7798079208993184E-2</v>
      </c>
      <c r="N338" s="13">
        <f t="shared" si="33"/>
        <v>0.11255548122897209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-3.9218120309860133E-2</v>
      </c>
      <c r="G339">
        <f t="shared" si="30"/>
        <v>5.7227764489582</v>
      </c>
      <c r="H339" s="10">
        <f t="shared" si="34"/>
        <v>-0.37767049858395313</v>
      </c>
      <c r="I339">
        <f t="shared" si="31"/>
        <v>-3.021363988671625</v>
      </c>
      <c r="K339">
        <f t="shared" ref="K339:K402" si="36">$L$9*$L$6*EXP(-$L$4*(G339/$L$10-1))+6*$L$6*EXP(-$L$4*(2/SQRT(3)*G339/$L$10-1))+12*$L$6*EXP(-$L$4*(SQRT(2)*2/SQRT(3)*G339/$L$10-1))+24*$L$6*EXP(-$L$4*(SQRT(11)/2*2/SQRT(3)*G339/$L$10-1))+8*$L$6*EXP(-$L$4*(2*G339/$L$10-1))-SQRT($L$9*$L$7^2*EXP(-2*$L$5*(G339/$L$10-1))+6*$L$7^2*EXP(-2*$L$5*(2/SQRT(3)*G339/$L$10-1))+12*$L$7^2*EXP(-2*$L$5*(SQRT(2)*2/SQRT(3)*G339/$L$10-1))+24*$L$7^2*EXP(-2*$L$5*(SQRT(11)/2*2/SQRT(3)*G339/$L$10-1))+8*$L$7^2*EXP(-2*$L$5*(2*G339/$L$10-1)))</f>
        <v>-7.896583309870378E-2</v>
      </c>
      <c r="M339">
        <f t="shared" si="32"/>
        <v>-4.6777630287108685E-2</v>
      </c>
      <c r="N339" s="13">
        <f t="shared" si="33"/>
        <v>0.10949009028971285</v>
      </c>
      <c r="O339" s="13">
        <v>1</v>
      </c>
    </row>
    <row r="340" spans="4:15" x14ac:dyDescent="0.4">
      <c r="D340" s="6">
        <v>5.4200000000000097</v>
      </c>
      <c r="E340" s="7">
        <f t="shared" si="35"/>
        <v>-3.8642817913663419E-2</v>
      </c>
      <c r="G340">
        <f t="shared" ref="G340:G403" si="37">$E$11*(D340/$E$12+1)</f>
        <v>5.7348227948518868</v>
      </c>
      <c r="H340" s="10">
        <f t="shared" si="34"/>
        <v>-0.37213033650857874</v>
      </c>
      <c r="I340">
        <f t="shared" ref="I340:I403" si="38">H340*$E$6</f>
        <v>-2.9770426920686299</v>
      </c>
      <c r="K340">
        <f t="shared" si="36"/>
        <v>-7.7867806284110747E-2</v>
      </c>
      <c r="M340">
        <f t="shared" ref="M340:M403" si="39">$L$9*$O$6*EXP(-$O$4*(G340/$L$10-1))+6*$O$6*EXP(-$O$4*(2/SQRT(3)*G340/$L$10-1))+12*$O$6*EXP(-$O$4*(SQRT(2)*2/SQRT(3)*G340/$L$10-1))+24*$O$6*EXP(-$O$4*(SQRT(11)/2*2/SQRT(3)*G340/$L$10-1))+8*$O$6*EXP(-$O$4*(2*G340/$L$10-1))-SQRT($L$9*$O$7^2*EXP(-2*$O$5*(G340/$L$10-1))+6*$O$7^2*EXP(-2*$O$5*(2/SQRT(3)*G340/$L$10-1))+12*$O$7^2*EXP(-2*$O$5*(SQRT(2)*2/SQRT(3)*G340/$L$10-1))+24*$O$7^2*EXP(-2*$O$5*(SQRT(11)/2*2/SQRT(3)*G340/$L$10-1))+8*$O$7^2*EXP(-2*$O$5*(2*G340/$L$10-1)))</f>
        <v>-4.5778940609604475E-2</v>
      </c>
      <c r="N340" s="13">
        <f t="shared" ref="N340:N403" si="40">(M340-H340)^2*O340</f>
        <v>0.10650523360520904</v>
      </c>
      <c r="O340" s="13">
        <v>1</v>
      </c>
    </row>
    <row r="341" spans="4:15" x14ac:dyDescent="0.4">
      <c r="D341" s="6">
        <v>5.4400000000000102</v>
      </c>
      <c r="E341" s="7">
        <f t="shared" si="35"/>
        <v>-3.8075740352169346E-2</v>
      </c>
      <c r="G341">
        <f t="shared" si="37"/>
        <v>5.7468691407455736</v>
      </c>
      <c r="H341" s="10">
        <f t="shared" ref="H341:H404" si="41">-(-$B$4)*(1+D341+$E$5*D341^3)*EXP(-D341)</f>
        <v>-0.36666937959139084</v>
      </c>
      <c r="I341">
        <f t="shared" si="38"/>
        <v>-2.9333550367311267</v>
      </c>
      <c r="K341">
        <f t="shared" si="36"/>
        <v>-7.6785108520389486E-2</v>
      </c>
      <c r="M341">
        <f t="shared" si="39"/>
        <v>-4.4801547550155502E-2</v>
      </c>
      <c r="N341" s="13">
        <f t="shared" si="40"/>
        <v>0.1035989013029249</v>
      </c>
      <c r="O341" s="13">
        <v>1</v>
      </c>
    </row>
    <row r="342" spans="4:15" x14ac:dyDescent="0.4">
      <c r="D342" s="6">
        <v>5.4600000000000097</v>
      </c>
      <c r="E342" s="7">
        <f t="shared" si="35"/>
        <v>-3.7516774225536197E-2</v>
      </c>
      <c r="G342">
        <f t="shared" si="37"/>
        <v>5.7589154866392578</v>
      </c>
      <c r="H342" s="10">
        <f t="shared" si="41"/>
        <v>-0.36128653579191361</v>
      </c>
      <c r="I342">
        <f t="shared" si="38"/>
        <v>-2.8902922863353089</v>
      </c>
      <c r="K342">
        <f t="shared" si="36"/>
        <v>-7.5717524704687983E-2</v>
      </c>
      <c r="M342">
        <f t="shared" si="39"/>
        <v>-4.3844998257005718E-2</v>
      </c>
      <c r="N342" s="13">
        <f t="shared" si="40"/>
        <v>0.10076912975252633</v>
      </c>
      <c r="O342" s="13">
        <v>1</v>
      </c>
    </row>
    <row r="343" spans="4:15" x14ac:dyDescent="0.4">
      <c r="D343" s="6">
        <v>5.4800000000000102</v>
      </c>
      <c r="E343" s="7">
        <f t="shared" si="35"/>
        <v>-3.6965807603636408E-2</v>
      </c>
      <c r="G343">
        <f t="shared" si="37"/>
        <v>5.7709618325329455</v>
      </c>
      <c r="H343" s="10">
        <f t="shared" si="41"/>
        <v>-0.35598072722301866</v>
      </c>
      <c r="I343">
        <f t="shared" si="38"/>
        <v>-2.8478458177841492</v>
      </c>
      <c r="K343">
        <f t="shared" si="36"/>
        <v>-7.4664842772708143E-2</v>
      </c>
      <c r="M343">
        <f t="shared" si="39"/>
        <v>-4.2908849449088224E-2</v>
      </c>
      <c r="N343" s="13">
        <f t="shared" si="40"/>
        <v>9.8014000652894825E-2</v>
      </c>
      <c r="O343" s="13">
        <v>1</v>
      </c>
    </row>
    <row r="344" spans="4:15" x14ac:dyDescent="0.4">
      <c r="D344" s="6">
        <v>5.5000000000000098</v>
      </c>
      <c r="E344" s="7">
        <f t="shared" si="35"/>
        <v>-3.6422730009443141E-2</v>
      </c>
      <c r="G344">
        <f t="shared" si="37"/>
        <v>5.7830081784266323</v>
      </c>
      <c r="H344" s="10">
        <f t="shared" si="41"/>
        <v>-0.35075088999093751</v>
      </c>
      <c r="I344">
        <f t="shared" si="38"/>
        <v>-2.8060071199275001</v>
      </c>
      <c r="K344">
        <f t="shared" si="36"/>
        <v>-7.3626853655414673E-2</v>
      </c>
      <c r="M344">
        <f t="shared" si="39"/>
        <v>-4.1992667216288575E-2</v>
      </c>
      <c r="N344" s="13">
        <f t="shared" si="40"/>
        <v>9.5331640130959738E-2</v>
      </c>
      <c r="O344" s="13">
        <v>1</v>
      </c>
    </row>
    <row r="345" spans="4:15" x14ac:dyDescent="0.4">
      <c r="D345" s="6">
        <v>5.5200000000000102</v>
      </c>
      <c r="E345" s="7">
        <f t="shared" si="35"/>
        <v>-3.5887432402531984E-2</v>
      </c>
      <c r="G345">
        <f t="shared" si="37"/>
        <v>5.7950545243203191</v>
      </c>
      <c r="H345" s="10">
        <f t="shared" si="41"/>
        <v>-0.34559597403638304</v>
      </c>
      <c r="I345">
        <f t="shared" si="38"/>
        <v>-2.7647677922910643</v>
      </c>
      <c r="K345">
        <f t="shared" si="36"/>
        <v>-7.2603351236365063E-2</v>
      </c>
      <c r="M345">
        <f t="shared" si="39"/>
        <v>-4.1096026823768776E-2</v>
      </c>
      <c r="N345" s="13">
        <f t="shared" si="40"/>
        <v>9.2720217852484868E-2</v>
      </c>
      <c r="O345" s="13">
        <v>1</v>
      </c>
    </row>
    <row r="346" spans="4:15" x14ac:dyDescent="0.4">
      <c r="D346" s="6">
        <v>5.5400000000000098</v>
      </c>
      <c r="E346" s="7">
        <f t="shared" si="35"/>
        <v>-3.5359807162700249E-2</v>
      </c>
      <c r="G346">
        <f t="shared" si="37"/>
        <v>5.8071008702140032</v>
      </c>
      <c r="H346" s="10">
        <f t="shared" si="41"/>
        <v>-0.3405149429768034</v>
      </c>
      <c r="I346">
        <f t="shared" si="38"/>
        <v>-2.7241195438144272</v>
      </c>
      <c r="K346">
        <f t="shared" si="36"/>
        <v>-7.1594132309655056E-2</v>
      </c>
      <c r="M346">
        <f t="shared" si="39"/>
        <v>-4.0218512520276528E-2</v>
      </c>
      <c r="N346" s="13">
        <f t="shared" si="40"/>
        <v>9.0177946144931687E-2</v>
      </c>
      <c r="O346" s="13">
        <v>1</v>
      </c>
    </row>
    <row r="347" spans="4:15" x14ac:dyDescent="0.4">
      <c r="D347" s="6">
        <v>5.5600000000000103</v>
      </c>
      <c r="E347" s="7">
        <f t="shared" si="35"/>
        <v>-3.4839748073705053E-2</v>
      </c>
      <c r="G347">
        <f t="shared" si="37"/>
        <v>5.8191472161076909</v>
      </c>
      <c r="H347" s="10">
        <f t="shared" si="41"/>
        <v>-0.33550677394977974</v>
      </c>
      <c r="I347">
        <f t="shared" si="38"/>
        <v>-2.6840541915982379</v>
      </c>
      <c r="K347">
        <f t="shared" si="36"/>
        <v>-7.0598996538468101E-2</v>
      </c>
      <c r="M347">
        <f t="shared" si="39"/>
        <v>-3.9359717350360097E-2</v>
      </c>
      <c r="N347" s="13">
        <f t="shared" si="40"/>
        <v>8.7703079132499862E-2</v>
      </c>
      <c r="O347" s="13">
        <v>1</v>
      </c>
    </row>
    <row r="348" spans="4:15" x14ac:dyDescent="0.4">
      <c r="D348" s="6">
        <v>5.5800000000000098</v>
      </c>
      <c r="E348" s="7">
        <f t="shared" si="35"/>
        <v>-3.4327150307121808E-2</v>
      </c>
      <c r="G348">
        <f t="shared" si="37"/>
        <v>5.8311935620013777</v>
      </c>
      <c r="H348" s="10">
        <f t="shared" si="41"/>
        <v>-0.33057045745758301</v>
      </c>
      <c r="I348">
        <f t="shared" si="38"/>
        <v>-2.6445636596606641</v>
      </c>
      <c r="K348">
        <f t="shared" si="36"/>
        <v>-6.9617746414223261E-2</v>
      </c>
      <c r="M348">
        <f t="shared" si="39"/>
        <v>-3.8519242970417242E-2</v>
      </c>
      <c r="N348" s="13">
        <f t="shared" si="40"/>
        <v>8.5293911883428497E-2</v>
      </c>
      <c r="O348" s="13">
        <v>1</v>
      </c>
    </row>
    <row r="349" spans="4:15" x14ac:dyDescent="0.4">
      <c r="D349" s="6">
        <v>5.6000000000000103</v>
      </c>
      <c r="E349" s="7">
        <f t="shared" si="35"/>
        <v>-3.3821910406324381E-2</v>
      </c>
      <c r="G349">
        <f t="shared" si="37"/>
        <v>5.8432399078950636</v>
      </c>
      <c r="H349" s="10">
        <f t="shared" si="41"/>
        <v>-0.32570499721290386</v>
      </c>
      <c r="I349">
        <f t="shared" si="38"/>
        <v>-2.6056399777032309</v>
      </c>
      <c r="K349">
        <f t="shared" si="36"/>
        <v>-6.8650187216308819E-2</v>
      </c>
      <c r="M349">
        <f t="shared" si="39"/>
        <v>-3.7696699468499163E-2</v>
      </c>
      <c r="N349" s="13">
        <f t="shared" si="40"/>
        <v>8.2948779569629649E-2</v>
      </c>
      <c r="O349" s="13">
        <v>1</v>
      </c>
    </row>
    <row r="350" spans="4:15" x14ac:dyDescent="0.4">
      <c r="D350" s="6">
        <v>5.6200000000000099</v>
      </c>
      <c r="E350" s="7">
        <f t="shared" si="35"/>
        <v>-3.3323926270588548E-2</v>
      </c>
      <c r="G350">
        <f t="shared" si="37"/>
        <v>5.8552862537887487</v>
      </c>
      <c r="H350" s="10">
        <f t="shared" si="41"/>
        <v>-0.32090940998576778</v>
      </c>
      <c r="I350">
        <f t="shared" si="38"/>
        <v>-2.5672752798861422</v>
      </c>
      <c r="K350">
        <f t="shared" si="36"/>
        <v>-6.7696126972396048E-2</v>
      </c>
      <c r="M350">
        <f t="shared" si="39"/>
        <v>-3.6891705187799766E-2</v>
      </c>
      <c r="N350" s="13">
        <f t="shared" si="40"/>
        <v>8.0666056638705699E-2</v>
      </c>
      <c r="O350" s="13">
        <v>1</v>
      </c>
    </row>
    <row r="351" spans="4:15" x14ac:dyDescent="0.4">
      <c r="D351" s="6">
        <v>5.6400000000000103</v>
      </c>
      <c r="E351" s="7">
        <f t="shared" si="35"/>
        <v>-3.283309713931927E-2</v>
      </c>
      <c r="G351">
        <f t="shared" si="37"/>
        <v>5.8673325996824355</v>
      </c>
      <c r="H351" s="10">
        <f t="shared" si="41"/>
        <v>-0.31618272545164461</v>
      </c>
      <c r="I351">
        <f t="shared" si="38"/>
        <v>-2.5294618036131569</v>
      </c>
      <c r="K351">
        <f t="shared" si="36"/>
        <v>-6.6755376419323914E-2</v>
      </c>
      <c r="M351">
        <f t="shared" si="39"/>
        <v>-3.6103886553757576E-2</v>
      </c>
      <c r="N351" s="13">
        <f t="shared" si="40"/>
        <v>7.8444155998388568E-2</v>
      </c>
      <c r="O351" s="13">
        <v>1</v>
      </c>
    </row>
    <row r="352" spans="4:15" x14ac:dyDescent="0.4">
      <c r="D352" s="6">
        <v>5.6600000000000099</v>
      </c>
      <c r="E352" s="7">
        <f t="shared" si="35"/>
        <v>-3.2349323576403702E-2</v>
      </c>
      <c r="G352">
        <f t="shared" si="37"/>
        <v>5.8793789455761232</v>
      </c>
      <c r="H352" s="10">
        <f t="shared" si="41"/>
        <v>-0.3115239860407677</v>
      </c>
      <c r="I352">
        <f t="shared" si="38"/>
        <v>-2.4921918883261416</v>
      </c>
      <c r="K352">
        <f t="shared" si="36"/>
        <v>-6.5827748964546337E-2</v>
      </c>
      <c r="M352">
        <f t="shared" si="39"/>
        <v>-3.5332877904699751E-2</v>
      </c>
      <c r="N352" s="13">
        <f t="shared" si="40"/>
        <v>7.6281528213429178E-2</v>
      </c>
      <c r="O352" s="13">
        <v>1</v>
      </c>
    </row>
    <row r="353" spans="4:15" x14ac:dyDescent="0.4">
      <c r="D353" s="6">
        <v>5.6800000000000104</v>
      </c>
      <c r="E353" s="7">
        <f t="shared" si="35"/>
        <v>-3.1872507454690002E-2</v>
      </c>
      <c r="G353">
        <f t="shared" si="37"/>
        <v>5.8914252914698082</v>
      </c>
      <c r="H353" s="10">
        <f t="shared" si="41"/>
        <v>-0.30693224678866476</v>
      </c>
      <c r="I353">
        <f t="shared" si="38"/>
        <v>-2.4554579743093181</v>
      </c>
      <c r="K353">
        <f t="shared" si="36"/>
        <v>-6.4913060648133333E-2</v>
      </c>
      <c r="M353">
        <f t="shared" si="39"/>
        <v>-3.4578321325958575E-2</v>
      </c>
      <c r="N353" s="13">
        <f t="shared" si="40"/>
        <v>7.4176660714945331E-2</v>
      </c>
      <c r="O353" s="13">
        <v>1</v>
      </c>
    </row>
    <row r="354" spans="4:15" x14ac:dyDescent="0.4">
      <c r="D354" s="6">
        <v>5.7000000000000099</v>
      </c>
      <c r="E354" s="7">
        <f t="shared" si="35"/>
        <v>-3.1402551940593736E-2</v>
      </c>
      <c r="G354">
        <f t="shared" si="37"/>
        <v>5.9034716373634941</v>
      </c>
      <c r="H354" s="10">
        <f t="shared" si="41"/>
        <v>-0.30240657518791769</v>
      </c>
      <c r="I354">
        <f t="shared" si="38"/>
        <v>-2.4192526015033415</v>
      </c>
      <c r="K354">
        <f t="shared" si="36"/>
        <v>-6.4011130105318781E-2</v>
      </c>
      <c r="M354">
        <f t="shared" si="39"/>
        <v>-3.3839866487392796E-2</v>
      </c>
      <c r="N354" s="13">
        <f t="shared" si="40"/>
        <v>7.2128077022232603E-2</v>
      </c>
      <c r="O354" s="13">
        <v>1</v>
      </c>
    </row>
    <row r="355" spans="4:15" x14ac:dyDescent="0.4">
      <c r="D355" s="6">
        <v>5.7200000000000104</v>
      </c>
      <c r="E355" s="7">
        <f t="shared" si="35"/>
        <v>-3.0939361478831813E-2</v>
      </c>
      <c r="G355">
        <f t="shared" si="37"/>
        <v>5.9155179832571809</v>
      </c>
      <c r="H355" s="10">
        <f t="shared" si="41"/>
        <v>-0.29794605104115035</v>
      </c>
      <c r="I355">
        <f t="shared" si="38"/>
        <v>-2.3835684083292028</v>
      </c>
      <c r="K355">
        <f t="shared" si="36"/>
        <v>-6.3121778529586614E-2</v>
      </c>
      <c r="M355">
        <f t="shared" si="39"/>
        <v>-3.3117170484247317E-2</v>
      </c>
      <c r="N355" s="13">
        <f t="shared" si="40"/>
        <v>7.01343359770224E-2</v>
      </c>
      <c r="O355" s="13">
        <v>1</v>
      </c>
    </row>
    <row r="356" spans="4:15" x14ac:dyDescent="0.4">
      <c r="D356" s="6">
        <v>5.74000000000001</v>
      </c>
      <c r="E356" s="7">
        <f t="shared" si="35"/>
        <v>-3.0482841777285521E-2</v>
      </c>
      <c r="G356">
        <f t="shared" si="37"/>
        <v>5.9275643291508668</v>
      </c>
      <c r="H356" s="10">
        <f t="shared" si="41"/>
        <v>-0.29354976631525959</v>
      </c>
      <c r="I356">
        <f t="shared" si="38"/>
        <v>-2.3483981305220767</v>
      </c>
      <c r="K356">
        <f t="shared" si="36"/>
        <v>-6.2244829636287829E-2</v>
      </c>
      <c r="M356">
        <f t="shared" si="39"/>
        <v>-3.2409897681284758E-2</v>
      </c>
      <c r="N356" s="13">
        <f t="shared" si="40"/>
        <v>6.819403099016963E-2</v>
      </c>
      <c r="O356" s="13">
        <v>1</v>
      </c>
    </row>
    <row r="357" spans="4:15" x14ac:dyDescent="0.4">
      <c r="D357" s="6">
        <v>5.7600000000000096</v>
      </c>
      <c r="E357" s="7">
        <f t="shared" si="35"/>
        <v>-3.0032899791992421E-2</v>
      </c>
      <c r="G357">
        <f t="shared" si="37"/>
        <v>5.9396106750445528</v>
      </c>
      <c r="H357" s="10">
        <f t="shared" si="41"/>
        <v>-0.28921682499688706</v>
      </c>
      <c r="I357">
        <f t="shared" si="38"/>
        <v>-2.3137345999750965</v>
      </c>
      <c r="K357">
        <f t="shared" si="36"/>
        <v>-6.1380109626779547E-2</v>
      </c>
      <c r="M357">
        <f t="shared" si="39"/>
        <v>-3.1717719560124667E-2</v>
      </c>
      <c r="N357" s="13">
        <f t="shared" si="40"/>
        <v>6.6305789300732887E-2</v>
      </c>
      <c r="O357" s="13">
        <v>1</v>
      </c>
    </row>
    <row r="358" spans="4:15" x14ac:dyDescent="0.4">
      <c r="D358" s="6">
        <v>5.78000000000001</v>
      </c>
      <c r="E358" s="7">
        <f t="shared" si="35"/>
        <v>-2.9589443712268435E-2</v>
      </c>
      <c r="G358">
        <f t="shared" si="37"/>
        <v>5.9516570209382396</v>
      </c>
      <c r="H358" s="10">
        <f t="shared" si="41"/>
        <v>-0.28494634294914506</v>
      </c>
      <c r="I358">
        <f t="shared" si="38"/>
        <v>-2.2795707435931605</v>
      </c>
      <c r="K358">
        <f t="shared" si="36"/>
        <v>-6.0527447153079998E-2</v>
      </c>
      <c r="M358">
        <f t="shared" si="39"/>
        <v>-3.1040314569727501E-2</v>
      </c>
      <c r="N358" s="13">
        <f t="shared" si="40"/>
        <v>6.44682712474096E-2</v>
      </c>
      <c r="O358" s="13">
        <v>1</v>
      </c>
    </row>
    <row r="359" spans="4:15" x14ac:dyDescent="0.4">
      <c r="D359" s="6">
        <v>5.8000000000000096</v>
      </c>
      <c r="E359" s="7">
        <f t="shared" si="35"/>
        <v>-2.9152382945960214E-2</v>
      </c>
      <c r="G359">
        <f t="shared" si="37"/>
        <v>5.9637033668319264</v>
      </c>
      <c r="H359" s="10">
        <f t="shared" si="41"/>
        <v>-0.28073744776959686</v>
      </c>
      <c r="I359">
        <f t="shared" si="38"/>
        <v>-2.2458995821567749</v>
      </c>
      <c r="K359">
        <f t="shared" si="36"/>
        <v>-5.9686673283031247E-2</v>
      </c>
      <c r="M359">
        <f t="shared" si="39"/>
        <v>-3.0377367979960785E-2</v>
      </c>
      <c r="N359" s="13">
        <f t="shared" si="40"/>
        <v>6.2680169552272944E-2</v>
      </c>
      <c r="O359" s="13">
        <v>1</v>
      </c>
    </row>
    <row r="360" spans="4:15" x14ac:dyDescent="0.4">
      <c r="D360" s="6">
        <v>5.8200000000000101</v>
      </c>
      <c r="E360" s="7">
        <f t="shared" si="35"/>
        <v>-2.8721628104828052E-2</v>
      </c>
      <c r="G360">
        <f t="shared" si="37"/>
        <v>5.9757497127256123</v>
      </c>
      <c r="H360" s="10">
        <f t="shared" si="41"/>
        <v>-0.27658927864949417</v>
      </c>
      <c r="I360">
        <f t="shared" si="38"/>
        <v>-2.2127142291959534</v>
      </c>
      <c r="K360">
        <f t="shared" si="36"/>
        <v>-5.8857621465961969E-2</v>
      </c>
      <c r="M360">
        <f t="shared" si="39"/>
        <v>-2.9728571738186178E-2</v>
      </c>
      <c r="N360" s="13">
        <f t="shared" si="40"/>
        <v>6.0940208616750702E-2</v>
      </c>
      <c r="O360" s="13">
        <v>1</v>
      </c>
    </row>
    <row r="361" spans="4:15" x14ac:dyDescent="0.4">
      <c r="D361" s="6">
        <v>5.8400000000000096</v>
      </c>
      <c r="E361" s="7">
        <f t="shared" si="35"/>
        <v>-2.8297090990060236E-2</v>
      </c>
      <c r="G361">
        <f t="shared" si="37"/>
        <v>5.9877960586192982</v>
      </c>
      <c r="H361" s="10">
        <f t="shared" si="41"/>
        <v>-0.2725009862342801</v>
      </c>
      <c r="I361">
        <f t="shared" si="38"/>
        <v>-2.1800078898742408</v>
      </c>
      <c r="K361">
        <f t="shared" si="36"/>
        <v>-5.8040127498843477E-2</v>
      </c>
      <c r="M361">
        <f t="shared" si="39"/>
        <v>-2.9093624328807712E-2</v>
      </c>
      <c r="N361" s="13">
        <f t="shared" si="40"/>
        <v>5.9247143829781607E-2</v>
      </c>
      <c r="O361" s="13">
        <v>1</v>
      </c>
    </row>
    <row r="362" spans="4:15" x14ac:dyDescent="0.4">
      <c r="D362" s="6">
        <v>5.8600000000000101</v>
      </c>
      <c r="E362" s="7">
        <f t="shared" si="35"/>
        <v>-2.7878684577918429E-2</v>
      </c>
      <c r="G362">
        <f t="shared" si="37"/>
        <v>5.999842404512985</v>
      </c>
      <c r="H362" s="10">
        <f t="shared" si="41"/>
        <v>-0.2684717324853545</v>
      </c>
      <c r="I362">
        <f t="shared" si="38"/>
        <v>-2.147773859882836</v>
      </c>
      <c r="K362">
        <f t="shared" si="36"/>
        <v>-5.7234029492931757E-2</v>
      </c>
      <c r="M362">
        <f t="shared" si="39"/>
        <v>-2.8472230635722528E-2</v>
      </c>
      <c r="N362" s="13">
        <f t="shared" si="40"/>
        <v>5.7599760888071505E-2</v>
      </c>
      <c r="O362" s="13">
        <v>1</v>
      </c>
    </row>
    <row r="363" spans="4:15" x14ac:dyDescent="0.4">
      <c r="D363" s="6">
        <v>5.8800000000000097</v>
      </c>
      <c r="E363" s="7">
        <f t="shared" si="35"/>
        <v>-2.7466323005514947E-2</v>
      </c>
      <c r="G363">
        <f t="shared" si="37"/>
        <v>6.0118887504066709</v>
      </c>
      <c r="H363" s="10">
        <f t="shared" si="41"/>
        <v>-0.26450069054310893</v>
      </c>
      <c r="I363">
        <f t="shared" si="38"/>
        <v>-2.1160055243448714</v>
      </c>
      <c r="K363">
        <f t="shared" si="36"/>
        <v>-5.6439167840888739E-2</v>
      </c>
      <c r="M363">
        <f t="shared" si="39"/>
        <v>-2.7864101807616243E-2</v>
      </c>
      <c r="N363" s="13">
        <f t="shared" si="40"/>
        <v>5.5996875128370698E-2</v>
      </c>
      <c r="O363" s="13">
        <v>1</v>
      </c>
    </row>
    <row r="364" spans="4:15" x14ac:dyDescent="0.4">
      <c r="D364" s="6">
        <v>5.9000000000000101</v>
      </c>
      <c r="E364" s="7">
        <f t="shared" si="35"/>
        <v>-2.7059921556721465E-2</v>
      </c>
      <c r="G364">
        <f t="shared" si="37"/>
        <v>6.0239350963003577</v>
      </c>
      <c r="H364" s="10">
        <f t="shared" si="41"/>
        <v>-0.26058704459122772</v>
      </c>
      <c r="I364">
        <f t="shared" si="38"/>
        <v>-2.0846963567298218</v>
      </c>
      <c r="K364">
        <f t="shared" si="36"/>
        <v>-5.5655385184374496E-2</v>
      </c>
      <c r="M364">
        <f t="shared" si="39"/>
        <v>-2.7268955126045293E-2</v>
      </c>
      <c r="N364" s="13">
        <f t="shared" si="40"/>
        <v>5.4437330871682871E-2</v>
      </c>
      <c r="O364" s="13">
        <v>1</v>
      </c>
    </row>
    <row r="365" spans="4:15" x14ac:dyDescent="0.4">
      <c r="D365" s="6">
        <v>5.9200000000000097</v>
      </c>
      <c r="E365" s="7">
        <f t="shared" si="35"/>
        <v>-2.6659396648209877E-2</v>
      </c>
      <c r="G365">
        <f t="shared" si="37"/>
        <v>6.0359814421940436</v>
      </c>
      <c r="H365" s="10">
        <f t="shared" si="41"/>
        <v>-0.25672998972226113</v>
      </c>
      <c r="I365">
        <f t="shared" si="38"/>
        <v>-2.0538399177780891</v>
      </c>
      <c r="K365">
        <f t="shared" si="36"/>
        <v>-5.4882526382105827E-2</v>
      </c>
      <c r="M365">
        <f t="shared" si="39"/>
        <v>-2.6686513876252319E-2</v>
      </c>
      <c r="N365" s="13">
        <f t="shared" si="40"/>
        <v>5.2920000779313241E-2</v>
      </c>
      <c r="O365" s="13">
        <v>1</v>
      </c>
    </row>
    <row r="366" spans="4:15" x14ac:dyDescent="0.4">
      <c r="D366" s="6">
        <v>5.9400000000000102</v>
      </c>
      <c r="E366" s="7">
        <f t="shared" si="35"/>
        <v>-2.6264665815624696E-2</v>
      </c>
      <c r="G366">
        <f t="shared" si="37"/>
        <v>6.0480277880877304</v>
      </c>
      <c r="H366" s="10">
        <f t="shared" si="41"/>
        <v>-0.25292873180446585</v>
      </c>
      <c r="I366">
        <f t="shared" si="38"/>
        <v>-2.0234298544357268</v>
      </c>
      <c r="K366">
        <f t="shared" si="36"/>
        <v>-5.4120438478372015E-2</v>
      </c>
      <c r="M366">
        <f t="shared" si="39"/>
        <v>-2.6116507220658006E-2</v>
      </c>
      <c r="N366" s="13">
        <f t="shared" si="40"/>
        <v>5.1443785220655687E-2</v>
      </c>
      <c r="O366" s="13">
        <v>1</v>
      </c>
    </row>
    <row r="367" spans="4:15" x14ac:dyDescent="0.4">
      <c r="D367" s="6">
        <v>5.9600000000000097</v>
      </c>
      <c r="E367" s="7">
        <f t="shared" si="35"/>
        <v>-2.5875647699887601E-2</v>
      </c>
      <c r="G367">
        <f t="shared" si="37"/>
        <v>6.0600741339814164</v>
      </c>
      <c r="H367" s="10">
        <f t="shared" si="41"/>
        <v>-0.2491824873499176</v>
      </c>
      <c r="I367">
        <f t="shared" si="38"/>
        <v>-1.9934598987993408</v>
      </c>
      <c r="K367">
        <f t="shared" si="36"/>
        <v>-5.3368970672003233E-2</v>
      </c>
      <c r="M367">
        <f t="shared" si="39"/>
        <v>-2.5558670074977446E-2</v>
      </c>
      <c r="N367" s="13">
        <f t="shared" si="40"/>
        <v>5.0007611652615823E-2</v>
      </c>
      <c r="O367" s="13">
        <v>1</v>
      </c>
    </row>
    <row r="368" spans="4:15" x14ac:dyDescent="0.4">
      <c r="D368" s="6">
        <v>5.9800000000000102</v>
      </c>
      <c r="E368" s="7">
        <f t="shared" si="35"/>
        <v>-2.5492262033633483E-2</v>
      </c>
      <c r="G368">
        <f t="shared" si="37"/>
        <v>6.0721204798751023</v>
      </c>
      <c r="H368" s="10">
        <f t="shared" si="41"/>
        <v>-0.24549048338389046</v>
      </c>
      <c r="I368">
        <f t="shared" si="38"/>
        <v>-1.9639238670711237</v>
      </c>
      <c r="K368">
        <f t="shared" si="36"/>
        <v>-5.2627974285783155E-2</v>
      </c>
      <c r="M368">
        <f t="shared" si="39"/>
        <v>-2.5012742986906797E-2</v>
      </c>
      <c r="N368" s="13">
        <f t="shared" si="40"/>
        <v>4.8610434010559714E-2</v>
      </c>
      <c r="O368" s="13">
        <v>1</v>
      </c>
    </row>
    <row r="369" spans="4:15" x14ac:dyDescent="0.4">
      <c r="D369" s="6">
        <v>6.0000000000000098</v>
      </c>
      <c r="E369" s="7">
        <f t="shared" si="35"/>
        <v>-2.511442962777842E-2</v>
      </c>
      <c r="G369">
        <f t="shared" si="37"/>
        <v>6.0841668257687891</v>
      </c>
      <c r="H369" s="10">
        <f t="shared" si="41"/>
        <v>-0.24185195731550618</v>
      </c>
      <c r="I369">
        <f t="shared" si="38"/>
        <v>-1.9348156585240495</v>
      </c>
      <c r="K369">
        <f t="shared" si="36"/>
        <v>-5.1897302736300978E-2</v>
      </c>
      <c r="M369">
        <f t="shared" si="39"/>
        <v>-2.4478472017329854E-2</v>
      </c>
      <c r="N369" s="13">
        <f t="shared" si="40"/>
        <v>4.7251232110676479E-2</v>
      </c>
      <c r="O369" s="13">
        <v>1</v>
      </c>
    </row>
    <row r="370" spans="4:15" x14ac:dyDescent="0.4">
      <c r="D370" s="6">
        <v>6.0200000000000102</v>
      </c>
      <c r="E370" s="7">
        <f t="shared" si="35"/>
        <v>-2.4742072358218875E-2</v>
      </c>
      <c r="G370">
        <f t="shared" si="37"/>
        <v>6.0962131716624759</v>
      </c>
      <c r="H370" s="10">
        <f t="shared" si="41"/>
        <v>-0.2382661568096478</v>
      </c>
      <c r="I370">
        <f t="shared" si="38"/>
        <v>-1.9061292544771824</v>
      </c>
      <c r="K370">
        <f t="shared" si="36"/>
        <v>-5.1176811504235323E-2</v>
      </c>
      <c r="M370">
        <f t="shared" si="39"/>
        <v>-2.3955608623993235E-2</v>
      </c>
      <c r="N370" s="13">
        <f t="shared" si="40"/>
        <v>4.5929011063635769E-2</v>
      </c>
      <c r="O370" s="13">
        <v>1</v>
      </c>
    </row>
    <row r="371" spans="4:15" x14ac:dyDescent="0.4">
      <c r="D371" s="6">
        <v>6.0400000000000098</v>
      </c>
      <c r="E371" s="7">
        <f t="shared" si="35"/>
        <v>-2.4375113152662473E-2</v>
      </c>
      <c r="G371">
        <f t="shared" si="37"/>
        <v>6.1082595175561618</v>
      </c>
      <c r="H371" s="10">
        <f t="shared" si="41"/>
        <v>-0.23473233966013965</v>
      </c>
      <c r="I371">
        <f t="shared" si="38"/>
        <v>-1.8778587172811172</v>
      </c>
      <c r="K371">
        <f t="shared" si="36"/>
        <v>-5.0466358105064377E-2</v>
      </c>
      <c r="M371">
        <f t="shared" si="39"/>
        <v>-2.3443909547600218E-2</v>
      </c>
      <c r="N371" s="13">
        <f t="shared" si="40"/>
        <v>4.4642800699421455E-2</v>
      </c>
      <c r="O371" s="13">
        <v>1</v>
      </c>
    </row>
    <row r="372" spans="4:15" x14ac:dyDescent="0.4">
      <c r="D372" s="6">
        <v>6.0600000000000103</v>
      </c>
      <c r="E372" s="7">
        <f t="shared" si="35"/>
        <v>-2.4013475977589457E-2</v>
      </c>
      <c r="G372">
        <f t="shared" si="37"/>
        <v>6.1203058634498477</v>
      </c>
      <c r="H372" s="10">
        <f t="shared" si="41"/>
        <v>-0.23124977366418648</v>
      </c>
      <c r="I372">
        <f t="shared" si="38"/>
        <v>-1.8499981893134918</v>
      </c>
      <c r="K372">
        <f t="shared" si="36"/>
        <v>-4.9765802060195437E-2</v>
      </c>
      <c r="M372">
        <f t="shared" si="39"/>
        <v>-2.2943136700274803E-2</v>
      </c>
      <c r="N372" s="13">
        <f t="shared" si="40"/>
        <v>4.3391655003214888E-2</v>
      </c>
      <c r="O372" s="13">
        <v>1</v>
      </c>
    </row>
    <row r="373" spans="4:15" x14ac:dyDescent="0.4">
      <c r="D373" s="6">
        <v>6.0800000000000098</v>
      </c>
      <c r="E373" s="7">
        <f t="shared" si="35"/>
        <v>-2.3657085825345238E-2</v>
      </c>
      <c r="G373">
        <f t="shared" si="37"/>
        <v>6.1323522093435345</v>
      </c>
      <c r="H373" s="10">
        <f t="shared" si="41"/>
        <v>-0.22781773649807466</v>
      </c>
      <c r="I373">
        <f t="shared" si="38"/>
        <v>-1.8225418919845973</v>
      </c>
      <c r="K373">
        <f t="shared" si="36"/>
        <v>-4.9075004868508618E-2</v>
      </c>
      <c r="M373">
        <f t="shared" si="39"/>
        <v>-2.245305705634813E-2</v>
      </c>
      <c r="N373" s="13">
        <f t="shared" si="40"/>
        <v>4.2174651562203097E-2</v>
      </c>
      <c r="O373" s="13">
        <v>1</v>
      </c>
    </row>
    <row r="374" spans="4:15" x14ac:dyDescent="0.4">
      <c r="D374" s="6">
        <v>6.1000000000000103</v>
      </c>
      <c r="E374" s="7">
        <f t="shared" si="35"/>
        <v>-2.3305868701363041E-2</v>
      </c>
      <c r="G374">
        <f t="shared" si="37"/>
        <v>6.1443985552372213</v>
      </c>
      <c r="H374" s="10">
        <f t="shared" si="41"/>
        <v>-0.22443551559412608</v>
      </c>
      <c r="I374">
        <f t="shared" si="38"/>
        <v>-1.7954841247530087</v>
      </c>
      <c r="K374">
        <f t="shared" si="36"/>
        <v>-4.8393829978308385E-2</v>
      </c>
      <c r="M374">
        <f t="shared" si="39"/>
        <v>-2.1973442545420087E-2</v>
      </c>
      <c r="N374" s="13">
        <f t="shared" si="40"/>
        <v>4.0990891023179564E-2</v>
      </c>
      <c r="O374" s="13">
        <v>1</v>
      </c>
    </row>
    <row r="375" spans="4:15" x14ac:dyDescent="0.4">
      <c r="D375" s="6">
        <v>6.1200000000000099</v>
      </c>
      <c r="E375" s="7">
        <f t="shared" si="35"/>
        <v>-2.2959751611516799E-2</v>
      </c>
      <c r="G375">
        <f t="shared" si="37"/>
        <v>6.1564449011309064</v>
      </c>
      <c r="H375" s="10">
        <f t="shared" si="41"/>
        <v>-0.22110240801890679</v>
      </c>
      <c r="I375">
        <f t="shared" si="38"/>
        <v>-1.7688192641512543</v>
      </c>
      <c r="K375">
        <f t="shared" si="36"/>
        <v>-4.772214275967647E-2</v>
      </c>
      <c r="M375">
        <f t="shared" si="39"/>
        <v>-2.1504069947649973E-2</v>
      </c>
      <c r="N375" s="13">
        <f t="shared" si="40"/>
        <v>3.9839496560807729E-2</v>
      </c>
      <c r="O375" s="13">
        <v>1</v>
      </c>
    </row>
    <row r="376" spans="4:15" x14ac:dyDescent="0.4">
      <c r="D376" s="6">
        <v>6.1400000000000103</v>
      </c>
      <c r="E376" s="7">
        <f t="shared" si="35"/>
        <v>-2.2618662549603451E-2</v>
      </c>
      <c r="G376">
        <f t="shared" si="37"/>
        <v>6.1684912470245932</v>
      </c>
      <c r="H376" s="10">
        <f t="shared" si="41"/>
        <v>-0.21781772035268124</v>
      </c>
      <c r="I376">
        <f t="shared" si="38"/>
        <v>-1.7425417628214499</v>
      </c>
      <c r="K376">
        <f t="shared" si="36"/>
        <v>-4.7059810477220798E-2</v>
      </c>
      <c r="M376">
        <f t="shared" si="39"/>
        <v>-2.1044720791230879E-2</v>
      </c>
      <c r="N376" s="13">
        <f t="shared" si="40"/>
        <v>3.8719613356410547E-2</v>
      </c>
      <c r="O376" s="13">
        <v>1</v>
      </c>
    </row>
    <row r="377" spans="4:15" x14ac:dyDescent="0.4">
      <c r="D377" s="6">
        <v>6.1600000000000099</v>
      </c>
      <c r="E377" s="7">
        <f t="shared" si="35"/>
        <v>-2.2282530484954641E-2</v>
      </c>
      <c r="G377">
        <f t="shared" si="37"/>
        <v>6.18053759291828</v>
      </c>
      <c r="H377" s="10">
        <f t="shared" si="41"/>
        <v>-0.21458076857011324</v>
      </c>
      <c r="I377">
        <f t="shared" si="38"/>
        <v>-1.7166461485609059</v>
      </c>
      <c r="K377">
        <f t="shared" si="36"/>
        <v>-4.6406702263215284E-2</v>
      </c>
      <c r="M377">
        <f t="shared" si="39"/>
        <v>-2.0595181252004303E-2</v>
      </c>
      <c r="N377" s="13">
        <f t="shared" si="40"/>
        <v>3.7630408087151672E-2</v>
      </c>
      <c r="O377" s="13">
        <v>1</v>
      </c>
    </row>
    <row r="378" spans="4:15" x14ac:dyDescent="0.4">
      <c r="D378" s="6">
        <v>6.1800000000000104</v>
      </c>
      <c r="E378" s="7">
        <f t="shared" si="35"/>
        <v>-2.1951285350176878E-2</v>
      </c>
      <c r="G378">
        <f t="shared" si="37"/>
        <v>6.1925839388119659</v>
      </c>
      <c r="H378" s="10">
        <f t="shared" si="41"/>
        <v>-0.21139087792220335</v>
      </c>
      <c r="I378">
        <f t="shared" si="38"/>
        <v>-1.6911270233776268</v>
      </c>
      <c r="K378">
        <f t="shared" si="36"/>
        <v>-4.5762689091123736E-2</v>
      </c>
      <c r="M378">
        <f t="shared" si="39"/>
        <v>-2.0155242055170299E-2</v>
      </c>
      <c r="N378" s="13">
        <f t="shared" si="40"/>
        <v>3.6571068425468457E-2</v>
      </c>
      <c r="O378" s="13">
        <v>1</v>
      </c>
    </row>
    <row r="379" spans="4:15" x14ac:dyDescent="0.4">
      <c r="D379" s="6">
        <v>6.2000000000000099</v>
      </c>
      <c r="E379" s="7">
        <f t="shared" si="35"/>
        <v>-2.1624858029020075E-2</v>
      </c>
      <c r="G379">
        <f t="shared" si="37"/>
        <v>6.2046302847056518</v>
      </c>
      <c r="H379" s="10">
        <f t="shared" si="41"/>
        <v>-0.20824738281946334</v>
      </c>
      <c r="I379">
        <f t="shared" si="38"/>
        <v>-1.6659790625557067</v>
      </c>
      <c r="K379">
        <f t="shared" si="36"/>
        <v>-4.5127643749502337E-2</v>
      </c>
      <c r="M379">
        <f t="shared" si="39"/>
        <v>-1.9724698379051043E-2</v>
      </c>
      <c r="N379" s="13">
        <f t="shared" si="40"/>
        <v>3.5540802548619271E-2</v>
      </c>
      <c r="O379" s="13">
        <v>1</v>
      </c>
    </row>
    <row r="380" spans="4:15" x14ac:dyDescent="0.4">
      <c r="D380" s="6">
        <v>6.2200000000000104</v>
      </c>
      <c r="E380" s="7">
        <f t="shared" si="35"/>
        <v>-2.1303180344373587E-2</v>
      </c>
      <c r="G380">
        <f t="shared" si="37"/>
        <v>6.2166766305993386</v>
      </c>
      <c r="H380" s="10">
        <f t="shared" si="41"/>
        <v>-0.20514962671631767</v>
      </c>
      <c r="I380">
        <f t="shared" si="38"/>
        <v>-1.6411970137305414</v>
      </c>
      <c r="K380">
        <f t="shared" si="36"/>
        <v>-4.450144081627664E-2</v>
      </c>
      <c r="M380">
        <f t="shared" si="39"/>
        <v>-1.9303349760866322E-2</v>
      </c>
      <c r="N380" s="13">
        <f t="shared" si="40"/>
        <v>3.4538838658202335E-2</v>
      </c>
      <c r="O380" s="13">
        <v>1</v>
      </c>
    </row>
    <row r="381" spans="4:15" x14ac:dyDescent="0.4">
      <c r="D381" s="6">
        <v>6.24000000000001</v>
      </c>
      <c r="E381" s="7">
        <f t="shared" si="35"/>
        <v>-2.098618504638948E-2</v>
      </c>
      <c r="G381">
        <f t="shared" si="37"/>
        <v>6.2287229764930254</v>
      </c>
      <c r="H381" s="10">
        <f t="shared" si="41"/>
        <v>-0.20209696199673075</v>
      </c>
      <c r="I381">
        <f t="shared" si="38"/>
        <v>-1.616775695973846</v>
      </c>
      <c r="K381">
        <f t="shared" si="36"/>
        <v>-4.3883956633386186E-2</v>
      </c>
      <c r="M381">
        <f t="shared" si="39"/>
        <v>-1.8891000004479477E-2</v>
      </c>
      <c r="N381" s="13">
        <f t="shared" si="40"/>
        <v>3.356442450950621E-2</v>
      </c>
      <c r="O381" s="13">
        <v>1</v>
      </c>
    </row>
    <row r="382" spans="4:15" x14ac:dyDescent="0.4">
      <c r="D382" s="6">
        <v>6.2600000000000096</v>
      </c>
      <c r="E382" s="7">
        <f t="shared" si="35"/>
        <v>-2.067380580073213E-2</v>
      </c>
      <c r="G382">
        <f t="shared" si="37"/>
        <v>6.2407693223867104</v>
      </c>
      <c r="H382" s="10">
        <f t="shared" si="41"/>
        <v>-0.19908874986105043</v>
      </c>
      <c r="I382">
        <f t="shared" si="38"/>
        <v>-1.5927099988884035</v>
      </c>
      <c r="K382">
        <f t="shared" si="36"/>
        <v>-4.327506928179168E-2</v>
      </c>
      <c r="M382">
        <f t="shared" si="39"/>
        <v>-1.8487457090073565E-2</v>
      </c>
      <c r="N382" s="13">
        <f t="shared" si="40"/>
        <v>3.26168269505481E-2</v>
      </c>
      <c r="O382" s="13">
        <v>1</v>
      </c>
    </row>
    <row r="383" spans="4:15" x14ac:dyDescent="0.4">
      <c r="D383" s="6">
        <v>6.28000000000001</v>
      </c>
      <c r="E383" s="7">
        <f t="shared" si="35"/>
        <v>-2.0365977176953789E-2</v>
      </c>
      <c r="G383">
        <f t="shared" si="37"/>
        <v>6.2528156682803973</v>
      </c>
      <c r="H383" s="10">
        <f t="shared" si="41"/>
        <v>-0.19612436021406501</v>
      </c>
      <c r="I383">
        <f t="shared" si="38"/>
        <v>-1.5689948817125201</v>
      </c>
      <c r="K383">
        <f t="shared" si="36"/>
        <v>-4.2674658556839752E-2</v>
      </c>
      <c r="M383">
        <f t="shared" si="39"/>
        <v>-1.8092533085718239E-2</v>
      </c>
      <c r="N383" s="13">
        <f t="shared" si="40"/>
        <v>3.1695331470657555E-2</v>
      </c>
      <c r="O383" s="13">
        <v>1</v>
      </c>
    </row>
    <row r="384" spans="4:15" x14ac:dyDescent="0.4">
      <c r="D384" s="6">
        <v>6.3000000000000096</v>
      </c>
      <c r="E384" s="7">
        <f t="shared" si="35"/>
        <v>-2.0062634636995435E-2</v>
      </c>
      <c r="G384">
        <f t="shared" si="37"/>
        <v>6.2648620141740841</v>
      </c>
      <c r="H384" s="10">
        <f t="shared" si="41"/>
        <v>-0.19320317155426606</v>
      </c>
      <c r="I384">
        <f t="shared" si="38"/>
        <v>-1.5456253724341285</v>
      </c>
      <c r="K384">
        <f t="shared" si="36"/>
        <v>-4.2082605943980667E-2</v>
      </c>
      <c r="M384">
        <f t="shared" si="39"/>
        <v>-1.7706044060789402E-2</v>
      </c>
      <c r="N384" s="13">
        <f t="shared" si="40"/>
        <v>3.0799241758461597E-2</v>
      </c>
      <c r="O384" s="13">
        <v>1</v>
      </c>
    </row>
    <row r="385" spans="4:15" x14ac:dyDescent="0.4">
      <c r="D385" s="6">
        <v>6.3200000000000101</v>
      </c>
      <c r="E385" s="7">
        <f t="shared" si="35"/>
        <v>-1.9763714523812009E-2</v>
      </c>
      <c r="G385">
        <f t="shared" si="37"/>
        <v>6.27690836006777</v>
      </c>
      <c r="H385" s="10">
        <f t="shared" si="41"/>
        <v>-0.19032457086430968</v>
      </c>
      <c r="I385">
        <f t="shared" si="38"/>
        <v>-1.5225965669144774</v>
      </c>
      <c r="K385">
        <f t="shared" si="36"/>
        <v>-4.1498794594832522E-2</v>
      </c>
      <c r="M385">
        <f t="shared" si="39"/>
        <v>-1.7327810001202513E-2</v>
      </c>
      <c r="N385" s="13">
        <f t="shared" si="40"/>
        <v>2.992787926912709E-2</v>
      </c>
      <c r="O385" s="13">
        <v>1</v>
      </c>
    </row>
    <row r="386" spans="4:15" x14ac:dyDescent="0.4">
      <c r="D386" s="6">
        <v>6.3400000000000096</v>
      </c>
      <c r="E386" s="7">
        <f t="shared" si="35"/>
        <v>-1.9469154050121763E-2</v>
      </c>
      <c r="G386">
        <f t="shared" si="37"/>
        <v>6.2889547059614559</v>
      </c>
      <c r="H386" s="10">
        <f t="shared" si="41"/>
        <v>-0.18748795350267261</v>
      </c>
      <c r="I386">
        <f t="shared" si="38"/>
        <v>-1.4999036280213809</v>
      </c>
      <c r="K386">
        <f t="shared" si="36"/>
        <v>-4.0923109303587946E-2</v>
      </c>
      <c r="M386">
        <f t="shared" si="39"/>
        <v>-1.6957654726423174E-2</v>
      </c>
      <c r="N386" s="13">
        <f t="shared" si="40"/>
        <v>2.9080582800716896E-2</v>
      </c>
      <c r="O386" s="13">
        <v>1</v>
      </c>
    </row>
    <row r="387" spans="4:15" x14ac:dyDescent="0.4">
      <c r="D387" s="6">
        <v>6.3600000000000101</v>
      </c>
      <c r="E387" s="7">
        <f t="shared" si="35"/>
        <v>-1.9178891287278524E-2</v>
      </c>
      <c r="G387">
        <f t="shared" si="37"/>
        <v>6.3010010518551427</v>
      </c>
      <c r="H387" s="10">
        <f t="shared" si="41"/>
        <v>-0.18469272309649218</v>
      </c>
      <c r="I387">
        <f t="shared" si="38"/>
        <v>-1.4775417847719374</v>
      </c>
      <c r="K387">
        <f t="shared" si="36"/>
        <v>-4.0355436483758098E-2</v>
      </c>
      <c r="M387">
        <f t="shared" si="39"/>
        <v>-1.6595405808218326E-2</v>
      </c>
      <c r="N387" s="13">
        <f t="shared" si="40"/>
        <v>2.8256708079514609E-2</v>
      </c>
      <c r="O387" s="13">
        <v>1</v>
      </c>
    </row>
    <row r="388" spans="4:15" x14ac:dyDescent="0.4">
      <c r="D388" s="6">
        <v>6.3800000000000097</v>
      </c>
      <c r="E388" s="7">
        <f t="shared" si="35"/>
        <v>-1.8892865154266657E-2</v>
      </c>
      <c r="G388">
        <f t="shared" si="37"/>
        <v>6.3130473977488295</v>
      </c>
      <c r="H388" s="10">
        <f t="shared" si="41"/>
        <v>-0.18193829143558793</v>
      </c>
      <c r="I388">
        <f t="shared" si="38"/>
        <v>-1.4555063314847034</v>
      </c>
      <c r="K388">
        <f t="shared" si="36"/>
        <v>-3.979566414524921E-2</v>
      </c>
      <c r="M388">
        <f t="shared" si="39"/>
        <v>-1.6240894491112368E-2</v>
      </c>
      <c r="N388" s="13">
        <f t="shared" si="40"/>
        <v>2.7455627354175095E-2</v>
      </c>
      <c r="O388" s="13">
        <v>1</v>
      </c>
    </row>
    <row r="389" spans="4:15" x14ac:dyDescent="0.4">
      <c r="D389" s="6">
        <v>6.4000000000000101</v>
      </c>
      <c r="E389" s="7">
        <f t="shared" si="35"/>
        <v>-1.8611015406817519E-2</v>
      </c>
      <c r="G389">
        <f t="shared" si="37"/>
        <v>6.3250937436425154</v>
      </c>
      <c r="H389" s="10">
        <f t="shared" si="41"/>
        <v>-0.17922407836765269</v>
      </c>
      <c r="I389">
        <f t="shared" si="38"/>
        <v>-1.4337926269412216</v>
      </c>
      <c r="K389">
        <f t="shared" si="36"/>
        <v>-3.9243681871766266E-2</v>
      </c>
      <c r="M389">
        <f t="shared" si="39"/>
        <v>-1.5893955614512924E-2</v>
      </c>
      <c r="N389" s="13">
        <f t="shared" si="40"/>
        <v>2.6676728998555704E-2</v>
      </c>
      <c r="O389" s="13">
        <v>1</v>
      </c>
    </row>
    <row r="390" spans="4:15" x14ac:dyDescent="0.4">
      <c r="D390" s="6">
        <v>6.4200000000000097</v>
      </c>
      <c r="E390" s="7">
        <f t="shared" si="35"/>
        <v>-1.8333282626647011E-2</v>
      </c>
      <c r="G390">
        <f t="shared" si="37"/>
        <v>6.3371400895362013</v>
      </c>
      <c r="H390" s="10">
        <f t="shared" si="41"/>
        <v>-0.17654951169461072</v>
      </c>
      <c r="I390">
        <f t="shared" si="38"/>
        <v>-1.4123960935568858</v>
      </c>
      <c r="K390">
        <f t="shared" si="36"/>
        <v>-3.8699380798539809E-2</v>
      </c>
      <c r="M390">
        <f t="shared" si="39"/>
        <v>-1.5554427536472086E-2</v>
      </c>
      <c r="N390" s="13">
        <f t="shared" si="40"/>
        <v>2.5919417123086139E-2</v>
      </c>
      <c r="O390" s="13">
        <v>1</v>
      </c>
    </row>
    <row r="391" spans="4:15" x14ac:dyDescent="0.4">
      <c r="D391" s="6">
        <v>6.4400000000000102</v>
      </c>
      <c r="E391" s="7">
        <f t="shared" si="35"/>
        <v>-1.8059608210813143E-2</v>
      </c>
      <c r="G391">
        <f t="shared" si="37"/>
        <v>6.3491864354298881</v>
      </c>
      <c r="H391" s="10">
        <f t="shared" si="41"/>
        <v>-0.17391402707013059</v>
      </c>
      <c r="I391">
        <f t="shared" si="38"/>
        <v>-1.3913122165610448</v>
      </c>
      <c r="K391">
        <f t="shared" si="36"/>
        <v>-3.8162653590370896E-2</v>
      </c>
      <c r="M391">
        <f t="shared" si="39"/>
        <v>-1.5222152059049483E-2</v>
      </c>
      <c r="N391" s="13">
        <f t="shared" si="40"/>
        <v>2.5183111194532593E-2</v>
      </c>
      <c r="O391" s="13">
        <v>1</v>
      </c>
    </row>
    <row r="392" spans="4:15" x14ac:dyDescent="0.4">
      <c r="D392" s="6">
        <v>6.4600000000000097</v>
      </c>
      <c r="E392" s="7">
        <f t="shared" si="35"/>
        <v>-1.7789934361193131E-2</v>
      </c>
      <c r="G392">
        <f t="shared" si="37"/>
        <v>6.3612327813235732</v>
      </c>
      <c r="H392" s="10">
        <f t="shared" si="41"/>
        <v>-0.17131706789828988</v>
      </c>
      <c r="I392">
        <f t="shared" si="38"/>
        <v>-1.370536543186319</v>
      </c>
      <c r="K392">
        <f t="shared" si="36"/>
        <v>-3.7633394419989724E-2</v>
      </c>
      <c r="M392">
        <f t="shared" si="39"/>
        <v>-1.489697435524419E-2</v>
      </c>
      <c r="N392" s="13">
        <f t="shared" si="40"/>
        <v>2.4467245664015157E-2</v>
      </c>
      <c r="O392" s="13">
        <v>1</v>
      </c>
    </row>
    <row r="393" spans="4:15" x14ac:dyDescent="0.4">
      <c r="D393" s="6">
        <v>6.4800000000000102</v>
      </c>
      <c r="E393" s="7">
        <f t="shared" si="35"/>
        <v>-1.7524204074078859E-2</v>
      </c>
      <c r="G393">
        <f t="shared" si="37"/>
        <v>6.3732791272172609</v>
      </c>
      <c r="H393" s="10">
        <f t="shared" si="41"/>
        <v>-0.16875808523337943</v>
      </c>
      <c r="I393">
        <f t="shared" si="38"/>
        <v>-1.3500646818670354</v>
      </c>
      <c r="K393">
        <f t="shared" si="36"/>
        <v>-3.7111498946722839E-2</v>
      </c>
      <c r="M393">
        <f t="shared" si="39"/>
        <v>-1.4578742897462705E-2</v>
      </c>
      <c r="N393" s="13">
        <f t="shared" si="40"/>
        <v>2.3771269603135806E-2</v>
      </c>
      <c r="O393" s="13">
        <v>1</v>
      </c>
    </row>
    <row r="394" spans="4:15" x14ac:dyDescent="0.4">
      <c r="D394" s="6">
        <v>6.5000000000000098</v>
      </c>
      <c r="E394" s="7">
        <f t="shared" si="35"/>
        <v>-1.7262361129890304E-2</v>
      </c>
      <c r="G394">
        <f t="shared" si="37"/>
        <v>6.3853254731109459</v>
      </c>
      <c r="H394" s="10">
        <f t="shared" si="41"/>
        <v>-0.16623653768084362</v>
      </c>
      <c r="I394">
        <f t="shared" si="38"/>
        <v>-1.329892301446749</v>
      </c>
      <c r="K394">
        <f t="shared" si="36"/>
        <v>-3.6596864295465562E-2</v>
      </c>
      <c r="M394">
        <f t="shared" si="39"/>
        <v>-1.4267309387492086E-2</v>
      </c>
      <c r="N394" s="13">
        <f t="shared" si="40"/>
        <v>2.3094646348076793E-2</v>
      </c>
      <c r="O394" s="13">
        <v>1</v>
      </c>
    </row>
    <row r="395" spans="4:15" x14ac:dyDescent="0.4">
      <c r="D395" s="6">
        <v>6.5200000000000102</v>
      </c>
      <c r="E395" s="7">
        <f t="shared" si="35"/>
        <v>-1.7004350083005614E-2</v>
      </c>
      <c r="G395">
        <f t="shared" si="37"/>
        <v>6.3973718190046336</v>
      </c>
      <c r="H395" s="10">
        <f t="shared" si="41"/>
        <v>-0.16375189129934409</v>
      </c>
      <c r="I395">
        <f t="shared" si="38"/>
        <v>-1.3100151303947527</v>
      </c>
      <c r="K395">
        <f t="shared" si="36"/>
        <v>-3.6089389035953871E-2</v>
      </c>
      <c r="M395">
        <f t="shared" si="39"/>
        <v>-1.3962528687946129E-2</v>
      </c>
      <c r="N395" s="13">
        <f t="shared" si="40"/>
        <v>2.2436853151528869E-2</v>
      </c>
      <c r="O395" s="13">
        <v>1</v>
      </c>
    </row>
    <row r="396" spans="4:15" x14ac:dyDescent="0.4">
      <c r="D396" s="6">
        <v>6.5400000000000098</v>
      </c>
      <c r="E396" s="7">
        <f t="shared" si="35"/>
        <v>-1.6750116251707522E-2</v>
      </c>
      <c r="G396">
        <f t="shared" si="37"/>
        <v>6.4094181648983186</v>
      </c>
      <c r="H396" s="10">
        <f t="shared" si="41"/>
        <v>-0.16130361950394342</v>
      </c>
      <c r="I396">
        <f t="shared" si="38"/>
        <v>-1.2904289560315474</v>
      </c>
      <c r="K396">
        <f t="shared" si="36"/>
        <v>-3.5588973162332935E-2</v>
      </c>
      <c r="M396">
        <f t="shared" si="39"/>
        <v>-1.3664258755155213E-2</v>
      </c>
      <c r="N396" s="13">
        <f t="shared" si="40"/>
        <v>2.179738084231083E-2</v>
      </c>
      <c r="O396" s="13">
        <v>1</v>
      </c>
    </row>
    <row r="397" spans="4:15" x14ac:dyDescent="0.4">
      <c r="D397" s="6">
        <v>6.5600000000000103</v>
      </c>
      <c r="E397" s="7">
        <f t="shared" si="35"/>
        <v>-1.6499605708244668E-2</v>
      </c>
      <c r="G397">
        <f t="shared" si="37"/>
        <v>6.4214645107920045</v>
      </c>
      <c r="H397" s="10">
        <f t="shared" si="41"/>
        <v>-0.15889120297039616</v>
      </c>
      <c r="I397">
        <f t="shared" si="38"/>
        <v>-1.2711296237631693</v>
      </c>
      <c r="K397">
        <f t="shared" si="36"/>
        <v>-3.5095518073016287E-2</v>
      </c>
      <c r="M397">
        <f t="shared" si="39"/>
        <v>-1.3372360573468946E-2</v>
      </c>
      <c r="N397" s="13">
        <f t="shared" si="40"/>
        <v>2.1175733492541742E-2</v>
      </c>
      <c r="O397" s="13">
        <v>1</v>
      </c>
    </row>
    <row r="398" spans="4:15" x14ac:dyDescent="0.4">
      <c r="D398" s="6">
        <v>6.5800000000000098</v>
      </c>
      <c r="E398" s="7">
        <f t="shared" si="35"/>
        <v>-1.6252765269007558E-2</v>
      </c>
      <c r="G398">
        <f t="shared" si="37"/>
        <v>6.4335108566856913</v>
      </c>
      <c r="H398" s="10">
        <f t="shared" si="41"/>
        <v>-0.15651412954054281</v>
      </c>
      <c r="I398">
        <f t="shared" si="38"/>
        <v>-1.2521130363243425</v>
      </c>
      <c r="K398">
        <f t="shared" si="36"/>
        <v>-3.4608926550833002E-2</v>
      </c>
      <c r="M398">
        <f t="shared" si="39"/>
        <v>-1.3086698090943089E-2</v>
      </c>
      <c r="N398" s="13">
        <f t="shared" si="40"/>
        <v>2.0571428092229626E-2</v>
      </c>
      <c r="O398" s="13">
        <v>1</v>
      </c>
    </row>
    <row r="399" spans="4:15" x14ac:dyDescent="0.4">
      <c r="D399" s="6">
        <v>6.6000000000000103</v>
      </c>
      <c r="E399" s="7">
        <f t="shared" si="35"/>
        <v>-1.6009542484817722E-2</v>
      </c>
      <c r="G399">
        <f t="shared" si="37"/>
        <v>6.445557202579379</v>
      </c>
      <c r="H399" s="10">
        <f t="shared" si="41"/>
        <v>-0.15417189412879467</v>
      </c>
      <c r="I399">
        <f t="shared" si="38"/>
        <v>-1.2333751530303574</v>
      </c>
      <c r="K399">
        <f t="shared" si="36"/>
        <v>-3.412910274345797E-2</v>
      </c>
      <c r="M399">
        <f t="shared" si="39"/>
        <v>-1.2807138156381763E-2</v>
      </c>
      <c r="N399" s="13">
        <f t="shared" si="40"/>
        <v>1.9983994231139852E-2</v>
      </c>
      <c r="O399" s="13">
        <v>1</v>
      </c>
    </row>
    <row r="400" spans="4:15" x14ac:dyDescent="0.4">
      <c r="D400" s="6">
        <v>6.6200000000000099</v>
      </c>
      <c r="E400" s="7">
        <f t="shared" si="35"/>
        <v>-1.5769885631329649E-2</v>
      </c>
      <c r="G400">
        <f t="shared" si="37"/>
        <v>6.4576035484730641</v>
      </c>
      <c r="H400" s="10">
        <f t="shared" si="41"/>
        <v>-0.15186399862970454</v>
      </c>
      <c r="I400">
        <f t="shared" si="38"/>
        <v>-1.2149119890376363</v>
      </c>
      <c r="K400">
        <f t="shared" si="36"/>
        <v>-3.3655952144121051E-2</v>
      </c>
      <c r="M400">
        <f t="shared" si="39"/>
        <v>-1.2533550457706762E-2</v>
      </c>
      <c r="N400" s="13">
        <f t="shared" si="40"/>
        <v>1.9412973787809758E-2</v>
      </c>
      <c r="O400" s="13">
        <v>1</v>
      </c>
    </row>
    <row r="401" spans="4:15" x14ac:dyDescent="0.4">
      <c r="D401" s="6">
        <v>6.6400000000000103</v>
      </c>
      <c r="E401" s="7">
        <f t="shared" si="35"/>
        <v>-1.5533743699544264E-2</v>
      </c>
      <c r="G401">
        <f t="shared" si="37"/>
        <v>6.46964989436675</v>
      </c>
      <c r="H401" s="10">
        <f t="shared" si="41"/>
        <v>-0.14958995182661128</v>
      </c>
      <c r="I401">
        <f t="shared" si="38"/>
        <v>-1.1967196146128902</v>
      </c>
      <c r="K401">
        <f t="shared" si="36"/>
        <v>-3.3189381572591367E-2</v>
      </c>
      <c r="M401">
        <f t="shared" si="39"/>
        <v>-1.2265807461626532E-2</v>
      </c>
      <c r="N401" s="13">
        <f t="shared" si="40"/>
        <v>1.8857920625575172E-2</v>
      </c>
      <c r="O401" s="13">
        <v>1</v>
      </c>
    </row>
    <row r="402" spans="4:15" x14ac:dyDescent="0.4">
      <c r="D402" s="6">
        <v>6.6600000000000099</v>
      </c>
      <c r="E402" s="7">
        <f t="shared" si="35"/>
        <v>-1.5301066386433351E-2</v>
      </c>
      <c r="G402">
        <f t="shared" si="37"/>
        <v>6.4816962402604368</v>
      </c>
      <c r="H402" s="10">
        <f t="shared" si="41"/>
        <v>-0.1473492693013532</v>
      </c>
      <c r="I402">
        <f t="shared" si="38"/>
        <v>-1.1787941544108256</v>
      </c>
      <c r="K402">
        <f t="shared" si="36"/>
        <v>-3.2729299156432905E-2</v>
      </c>
      <c r="M402">
        <f t="shared" si="39"/>
        <v>-1.2003784354577997E-2</v>
      </c>
      <c r="N402" s="13">
        <f t="shared" si="40"/>
        <v>1.8318400295477752E-2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-1.5071804085673679E-2</v>
      </c>
      <c r="G403">
        <f t="shared" si="37"/>
        <v>6.4937425861541236</v>
      </c>
      <c r="H403" s="10">
        <f t="shared" si="41"/>
        <v>-0.14514147334503755</v>
      </c>
      <c r="I403">
        <f t="shared" si="38"/>
        <v>-1.1611317867603004</v>
      </c>
      <c r="K403">
        <f t="shared" ref="K403:K469" si="43">$L$9*$L$6*EXP(-$L$4*(G403/$L$10-1))+6*$L$6*EXP(-$L$4*(2/SQRT(3)*G403/$L$10-1))+12*$L$6*EXP(-$L$4*(SQRT(2)*2/SQRT(3)*G403/$L$10-1))+24*$L$6*EXP(-$L$4*(SQRT(11)/2*2/SQRT(3)*G403/$L$10-1))+8*$L$6*EXP(-$L$4*(2*G403/$L$10-1))-SQRT($L$9*$L$7^2*EXP(-2*$L$5*(G403/$L$10-1))+6*$L$7^2*EXP(-2*$L$5*(2/SQRT(3)*G403/$L$10-1))+12*$L$7^2*EXP(-2*$L$5*(SQRT(2)*2/SQRT(3)*G403/$L$10-1))+24*$L$7^2*EXP(-2*$L$5*(SQRT(11)/2*2/SQRT(3)*G403/$L$10-1))+8*$L$7^2*EXP(-2*$L$5*(2*G403/$L$10-1)))</f>
        <v>-3.2275614312527144E-2</v>
      </c>
      <c r="M403">
        <f t="shared" si="39"/>
        <v>-1.1747358984914486E-2</v>
      </c>
      <c r="N403" s="13">
        <f t="shared" si="40"/>
        <v>1.7793989745921588E-2</v>
      </c>
      <c r="O403" s="13">
        <v>1</v>
      </c>
    </row>
    <row r="404" spans="4:15" x14ac:dyDescent="0.4">
      <c r="D404" s="6">
        <v>6.7000000000000099</v>
      </c>
      <c r="E404" s="7">
        <f t="shared" si="42"/>
        <v>-1.4845907878490276E-2</v>
      </c>
      <c r="G404">
        <f t="shared" ref="G404:G469" si="44">$E$11*(D404/$E$12+1)</f>
        <v>6.5057889320478086</v>
      </c>
      <c r="H404" s="10">
        <f t="shared" si="41"/>
        <v>-0.14296609286986137</v>
      </c>
      <c r="I404">
        <f t="shared" ref="I404:I467" si="45">H404*$E$6</f>
        <v>-1.1437287429588909</v>
      </c>
      <c r="K404">
        <f t="shared" si="43"/>
        <v>-3.1828237728859211E-2</v>
      </c>
      <c r="M404">
        <f t="shared" ref="M404:M467" si="46">$L$9*$O$6*EXP(-$O$4*(G404/$L$10-1))+6*$O$6*EXP(-$O$4*(2/SQRT(3)*G404/$L$10-1))+12*$O$6*EXP(-$O$4*(SQRT(2)*2/SQRT(3)*G404/$L$10-1))+24*$O$6*EXP(-$O$4*(SQRT(11)/2*2/SQRT(3)*G404/$L$10-1))+8*$O$6*EXP(-$O$4*(2*G404/$L$10-1))-SQRT($L$9*$O$7^2*EXP(-2*$O$5*(G404/$L$10-1))+6*$O$7^2*EXP(-2*$O$5*(2/SQRT(3)*G404/$L$10-1))+12*$O$7^2*EXP(-2*$O$5*(SQRT(2)*2/SQRT(3)*G404/$L$10-1))+24*$O$7^2*EXP(-2*$O$5*(SQRT(11)/2*2/SQRT(3)*G404/$L$10-1))+8*$O$7^2*EXP(-2*$O$5*(2*G404/$L$10-1)))</f>
        <v>-1.1496411806314022E-2</v>
      </c>
      <c r="N404" s="13">
        <f t="shared" ref="N404:N467" si="47">(M404-H404)^2*O404</f>
        <v>1.7284277038950857E-2</v>
      </c>
      <c r="O404" s="13">
        <v>1</v>
      </c>
    </row>
    <row r="405" spans="4:15" x14ac:dyDescent="0.4">
      <c r="D405" s="6">
        <v>6.7200000000000104</v>
      </c>
      <c r="E405" s="7">
        <f t="shared" si="42"/>
        <v>-1.4623329524607622E-2</v>
      </c>
      <c r="G405">
        <f t="shared" si="44"/>
        <v>6.5178352779414954</v>
      </c>
      <c r="H405" s="10">
        <f t="shared" ref="H405:H469" si="48">-(-$B$4)*(1+D405+$E$5*D405^3)*EXP(-D405)</f>
        <v>-0.14082266332197141</v>
      </c>
      <c r="I405">
        <f t="shared" si="45"/>
        <v>-1.1265813065757713</v>
      </c>
      <c r="K405">
        <f t="shared" si="43"/>
        <v>-3.1387081346562998E-2</v>
      </c>
      <c r="M405">
        <f t="shared" si="46"/>
        <v>-1.1250825822382385E-2</v>
      </c>
      <c r="N405" s="13">
        <f t="shared" si="47"/>
        <v>1.6788861073019908E-2</v>
      </c>
      <c r="O405" s="13">
        <v>1</v>
      </c>
    </row>
    <row r="406" spans="4:15" x14ac:dyDescent="0.4">
      <c r="D406" s="6">
        <v>6.74000000000001</v>
      </c>
      <c r="E406" s="7">
        <f t="shared" si="42"/>
        <v>-1.4404021453308114E-2</v>
      </c>
      <c r="G406">
        <f t="shared" si="44"/>
        <v>6.5298816238351822</v>
      </c>
      <c r="H406" s="10">
        <f t="shared" si="48"/>
        <v>-0.13871072659535716</v>
      </c>
      <c r="I406">
        <f t="shared" si="45"/>
        <v>-1.1096858127628573</v>
      </c>
      <c r="K406">
        <f t="shared" si="43"/>
        <v>-3.0952058342223181E-2</v>
      </c>
      <c r="M406">
        <f t="shared" si="46"/>
        <v>-1.1010486532426632E-2</v>
      </c>
      <c r="N406" s="13">
        <f t="shared" si="47"/>
        <v>1.6307351312130083E-2</v>
      </c>
      <c r="O406" s="13">
        <v>1</v>
      </c>
    </row>
    <row r="407" spans="4:15" x14ac:dyDescent="0.4">
      <c r="D407" s="6">
        <v>6.7600000000000096</v>
      </c>
      <c r="E407" s="7">
        <f t="shared" si="42"/>
        <v>-1.4187936754596607E-2</v>
      </c>
      <c r="G407">
        <f t="shared" si="44"/>
        <v>6.5419279697288681</v>
      </c>
      <c r="H407" s="10">
        <f t="shared" si="48"/>
        <v>-0.13662983094676534</v>
      </c>
      <c r="I407">
        <f t="shared" si="45"/>
        <v>-1.0930386475741227</v>
      </c>
      <c r="K407">
        <f t="shared" si="43"/>
        <v>-3.0523083110428281E-2</v>
      </c>
      <c r="M407">
        <f t="shared" si="46"/>
        <v>-1.0775281878373899E-2</v>
      </c>
      <c r="N407" s="13">
        <f t="shared" si="47"/>
        <v>1.583936752120815E-2</v>
      </c>
      <c r="O407" s="13">
        <v>1</v>
      </c>
    </row>
    <row r="408" spans="4:15" x14ac:dyDescent="0.4">
      <c r="D408" s="6">
        <v>6.78000000000001</v>
      </c>
      <c r="E408" s="7">
        <f t="shared" si="42"/>
        <v>-1.3975029170470346E-2</v>
      </c>
      <c r="G408">
        <f t="shared" si="44"/>
        <v>6.5539743156225541</v>
      </c>
      <c r="H408" s="10">
        <f t="shared" si="48"/>
        <v>-0.13457953091162944</v>
      </c>
      <c r="I408">
        <f t="shared" si="45"/>
        <v>-1.0766362472930355</v>
      </c>
      <c r="K408">
        <f t="shared" si="43"/>
        <v>-3.0100071246572758E-2</v>
      </c>
      <c r="M408">
        <f t="shared" si="46"/>
        <v>-1.0545102192812121E-2</v>
      </c>
      <c r="N408" s="13">
        <f t="shared" si="47"/>
        <v>1.5384539507603373E-2</v>
      </c>
      <c r="O408" s="13">
        <v>1</v>
      </c>
    </row>
    <row r="409" spans="4:15" x14ac:dyDescent="0.4">
      <c r="D409" s="6">
        <v>6.8000000000000096</v>
      </c>
      <c r="E409" s="7">
        <f t="shared" si="42"/>
        <v>-1.3765253086293242E-2</v>
      </c>
      <c r="G409">
        <f t="shared" si="44"/>
        <v>6.5660206615162409</v>
      </c>
      <c r="H409" s="10">
        <f t="shared" si="48"/>
        <v>-0.13255938722100394</v>
      </c>
      <c r="I409">
        <f t="shared" si="45"/>
        <v>-1.0604750977680315</v>
      </c>
      <c r="K409">
        <f t="shared" si="43"/>
        <v>-2.9682939529903925E-2</v>
      </c>
      <c r="M409">
        <f t="shared" si="46"/>
        <v>-1.0319840148129231E-2</v>
      </c>
      <c r="N409" s="13">
        <f t="shared" si="47"/>
        <v>1.4942506868581552E-2</v>
      </c>
      <c r="O409" s="13">
        <v>1</v>
      </c>
    </row>
    <row r="410" spans="4:15" x14ac:dyDescent="0.4">
      <c r="D410" s="6">
        <v>6.8200000000000101</v>
      </c>
      <c r="E410" s="7">
        <f t="shared" si="42"/>
        <v>-1.3558563522273489E-2</v>
      </c>
      <c r="G410">
        <f t="shared" si="44"/>
        <v>6.5780670074099277</v>
      </c>
      <c r="H410" s="10">
        <f t="shared" si="48"/>
        <v>-0.13056896671949372</v>
      </c>
      <c r="I410">
        <f t="shared" si="45"/>
        <v>-1.0445517337559498</v>
      </c>
      <c r="K410">
        <f t="shared" si="43"/>
        <v>-2.9271605906810261E-2</v>
      </c>
      <c r="M410">
        <f t="shared" si="46"/>
        <v>-1.0099390706727848E-2</v>
      </c>
      <c r="N410" s="13">
        <f t="shared" si="47"/>
        <v>1.4512918744695576E-2</v>
      </c>
      <c r="O410" s="13">
        <v>1</v>
      </c>
    </row>
    <row r="411" spans="4:15" x14ac:dyDescent="0.4">
      <c r="D411" s="6">
        <v>6.8400000000000096</v>
      </c>
      <c r="E411" s="7">
        <f t="shared" si="42"/>
        <v>-1.3354916125043801E-2</v>
      </c>
      <c r="G411">
        <f t="shared" si="44"/>
        <v>6.5901133533036127</v>
      </c>
      <c r="H411" s="10">
        <f t="shared" si="48"/>
        <v>-0.12860784228417182</v>
      </c>
      <c r="I411">
        <f t="shared" si="45"/>
        <v>-1.0288627382733746</v>
      </c>
      <c r="K411">
        <f t="shared" si="43"/>
        <v>-2.8865989474347719E-2</v>
      </c>
      <c r="M411">
        <f t="shared" si="46"/>
        <v>-9.8836510722928768E-3</v>
      </c>
      <c r="N411" s="13">
        <f t="shared" si="47"/>
        <v>1.4095433578914796E-2</v>
      </c>
      <c r="O411" s="13">
        <v>1</v>
      </c>
    </row>
    <row r="412" spans="4:15" x14ac:dyDescent="0.4">
      <c r="D412" s="6">
        <v>6.8600000000000101</v>
      </c>
      <c r="E412" s="7">
        <f t="shared" si="42"/>
        <v>-1.3154267159343045E-2</v>
      </c>
      <c r="G412">
        <f t="shared" si="44"/>
        <v>6.6021596991972995</v>
      </c>
      <c r="H412" s="10">
        <f t="shared" si="48"/>
        <v>-0.12667559274447354</v>
      </c>
      <c r="I412">
        <f t="shared" si="45"/>
        <v>-1.0134047419557883</v>
      </c>
      <c r="K412">
        <f t="shared" si="43"/>
        <v>-2.8466010463999943E-2</v>
      </c>
      <c r="M412">
        <f t="shared" si="46"/>
        <v>-9.6725206420901072E-3</v>
      </c>
      <c r="N412" s="13">
        <f t="shared" si="47"/>
        <v>1.3689718881395536E-2</v>
      </c>
      <c r="O412" s="13">
        <v>1</v>
      </c>
    </row>
    <row r="413" spans="4:15" x14ac:dyDescent="0.4">
      <c r="D413" s="6">
        <v>6.8800000000000097</v>
      </c>
      <c r="E413" s="7">
        <f t="shared" si="42"/>
        <v>-1.2956573499798646E-2</v>
      </c>
      <c r="G413">
        <f t="shared" si="44"/>
        <v>6.6142060450909863</v>
      </c>
      <c r="H413" s="10">
        <f t="shared" si="48"/>
        <v>-0.12477180280306097</v>
      </c>
      <c r="I413">
        <f t="shared" si="45"/>
        <v>-0.99817442242448773</v>
      </c>
      <c r="K413">
        <f t="shared" si="43"/>
        <v>-2.8071590225670594E-2</v>
      </c>
      <c r="M413">
        <f t="shared" si="46"/>
        <v>-9.4659009602745692E-3</v>
      </c>
      <c r="N413" s="13">
        <f t="shared" si="47"/>
        <v>1.3295450999778292E-2</v>
      </c>
      <c r="O413" s="13">
        <v>1</v>
      </c>
    </row>
    <row r="414" spans="4:15" x14ac:dyDescent="0.4">
      <c r="D414" s="6">
        <v>6.9000000000000101</v>
      </c>
      <c r="E414" s="7">
        <f t="shared" si="42"/>
        <v>-1.2761792622808518E-2</v>
      </c>
      <c r="G414">
        <f t="shared" si="44"/>
        <v>6.6262523909846722</v>
      </c>
      <c r="H414" s="10">
        <f t="shared" si="48"/>
        <v>-0.12289606295764603</v>
      </c>
      <c r="I414">
        <f t="shared" si="45"/>
        <v>-0.98316850366116826</v>
      </c>
      <c r="K414">
        <f t="shared" si="43"/>
        <v>-2.7682651211902696E-2</v>
      </c>
      <c r="M414">
        <f t="shared" si="46"/>
        <v>-9.26369567218693E-3</v>
      </c>
      <c r="N414" s="13">
        <f t="shared" si="47"/>
        <v>1.2912314894897475E-2</v>
      </c>
      <c r="O414" s="13">
        <v>1</v>
      </c>
    </row>
    <row r="415" spans="4:15" x14ac:dyDescent="0.4">
      <c r="D415" s="6">
        <v>6.9200000000000097</v>
      </c>
      <c r="E415" s="7">
        <f t="shared" si="42"/>
        <v>-1.2569882598521856E-2</v>
      </c>
      <c r="G415">
        <f t="shared" si="44"/>
        <v>6.6382987368783581</v>
      </c>
      <c r="H415" s="10">
        <f t="shared" si="48"/>
        <v>-0.12104796942376549</v>
      </c>
      <c r="I415">
        <f t="shared" si="45"/>
        <v>-0.96838375539012389</v>
      </c>
      <c r="K415">
        <f t="shared" si="43"/>
        <v>-2.729911696232255E-2</v>
      </c>
      <c r="M415">
        <f t="shared" si="46"/>
        <v>-9.0658104796177055E-3</v>
      </c>
      <c r="N415" s="13">
        <f t="shared" si="47"/>
        <v>1.2540003921792378E-2</v>
      </c>
      <c r="O415" s="13">
        <v>1</v>
      </c>
    </row>
    <row r="416" spans="4:15" x14ac:dyDescent="0.4">
      <c r="D416" s="6">
        <v>6.9400000000000102</v>
      </c>
      <c r="E416" s="7">
        <f t="shared" si="42"/>
        <v>-1.238080208291761E-2</v>
      </c>
      <c r="G416">
        <f t="shared" si="44"/>
        <v>6.6503450827720449</v>
      </c>
      <c r="H416" s="10">
        <f t="shared" si="48"/>
        <v>-0.11922712405849659</v>
      </c>
      <c r="I416">
        <f t="shared" si="45"/>
        <v>-0.95381699246797269</v>
      </c>
      <c r="K416">
        <f t="shared" si="43"/>
        <v>-2.6920912088305226E-2</v>
      </c>
      <c r="M416">
        <f t="shared" si="46"/>
        <v>-8.8721530970189109E-3</v>
      </c>
      <c r="N416" s="13">
        <f t="shared" si="47"/>
        <v>1.217821961590858E-2</v>
      </c>
      <c r="O416" s="13">
        <v>1</v>
      </c>
    </row>
    <row r="417" spans="4:15" x14ac:dyDescent="0.4">
      <c r="D417" s="6">
        <v>6.9600000000000097</v>
      </c>
      <c r="E417" s="7">
        <f t="shared" si="42"/>
        <v>-1.2194510309979915E-2</v>
      </c>
      <c r="G417">
        <f t="shared" si="44"/>
        <v>6.6623914286657318</v>
      </c>
      <c r="H417" s="10">
        <f t="shared" si="48"/>
        <v>-0.1174331342851066</v>
      </c>
      <c r="I417">
        <f t="shared" si="45"/>
        <v>-0.9394650742808528</v>
      </c>
      <c r="K417">
        <f t="shared" si="43"/>
        <v>-2.6547962257858018E-2</v>
      </c>
      <c r="M417">
        <f t="shared" si="46"/>
        <v>-8.6826332086433009E-3</v>
      </c>
      <c r="N417" s="13">
        <f t="shared" si="47"/>
        <v>1.1826671484381844E-2</v>
      </c>
      <c r="O417" s="13">
        <v>1</v>
      </c>
    </row>
    <row r="418" spans="4:15" x14ac:dyDescent="0.4">
      <c r="D418" s="6">
        <v>6.9800000000000102</v>
      </c>
      <c r="E418" s="7">
        <f t="shared" si="42"/>
        <v>-1.2010967083969364E-2</v>
      </c>
      <c r="G418">
        <f t="shared" si="44"/>
        <v>6.6744377745594177</v>
      </c>
      <c r="H418" s="10">
        <f t="shared" si="48"/>
        <v>-0.11566561301862498</v>
      </c>
      <c r="I418">
        <f t="shared" si="45"/>
        <v>-0.92532490414899982</v>
      </c>
      <c r="K418">
        <f t="shared" si="43"/>
        <v>-2.6180194180718746E-2</v>
      </c>
      <c r="M418">
        <f t="shared" si="46"/>
        <v>-8.4971624265917246E-3</v>
      </c>
      <c r="N418" s="13">
        <f t="shared" si="47"/>
        <v>1.1485076802297073E-2</v>
      </c>
      <c r="O418" s="13">
        <v>1</v>
      </c>
    </row>
    <row r="419" spans="4:15" x14ac:dyDescent="0.4">
      <c r="D419" s="6">
        <v>7.0000000000000098</v>
      </c>
      <c r="E419" s="7">
        <f t="shared" si="42"/>
        <v>-1.1830132771789315E-2</v>
      </c>
      <c r="G419">
        <f t="shared" si="44"/>
        <v>6.6864841204531036</v>
      </c>
      <c r="H419" s="10">
        <f t="shared" si="48"/>
        <v>-0.11392417859233112</v>
      </c>
      <c r="I419">
        <f t="shared" si="45"/>
        <v>-0.91139342873864893</v>
      </c>
      <c r="K419">
        <f t="shared" si="43"/>
        <v>-2.5817535593666022E-2</v>
      </c>
      <c r="M419">
        <f t="shared" si="46"/>
        <v>-8.3156542497495062E-3</v>
      </c>
      <c r="N419" s="13">
        <f t="shared" si="47"/>
        <v>1.1153160413817653E-2</v>
      </c>
      <c r="O419" s="13">
        <v>1</v>
      </c>
    </row>
    <row r="420" spans="4:15" x14ac:dyDescent="0.4">
      <c r="D420" s="6">
        <v>7.0200000000000102</v>
      </c>
      <c r="E420" s="7">
        <f t="shared" si="42"/>
        <v>-1.1651968295446184E-2</v>
      </c>
      <c r="G420">
        <f t="shared" si="44"/>
        <v>6.6985304663467904</v>
      </c>
      <c r="H420" s="10">
        <f t="shared" si="48"/>
        <v>-0.11220845468514676</v>
      </c>
      <c r="I420">
        <f t="shared" si="45"/>
        <v>-0.89766763748117406</v>
      </c>
      <c r="K420">
        <f t="shared" si="43"/>
        <v>-2.5459915246038314E-2</v>
      </c>
      <c r="M420">
        <f t="shared" si="46"/>
        <v>-8.1380240235934334E-3</v>
      </c>
      <c r="N420" s="13">
        <f t="shared" si="47"/>
        <v>1.0830654538081181E-2</v>
      </c>
      <c r="O420" s="13">
        <v>1</v>
      </c>
    </row>
    <row r="421" spans="4:15" x14ac:dyDescent="0.4">
      <c r="D421" s="6">
        <v>7.0400000000000098</v>
      </c>
      <c r="E421" s="7">
        <f t="shared" si="42"/>
        <v>-1.1476435124602946E-2</v>
      </c>
      <c r="G421">
        <f t="shared" si="44"/>
        <v>6.7105768122404763</v>
      </c>
      <c r="H421" s="10">
        <f t="shared" si="48"/>
        <v>-0.11051807024992638</v>
      </c>
      <c r="I421">
        <f t="shared" si="45"/>
        <v>-0.88414456199941105</v>
      </c>
      <c r="K421">
        <f t="shared" si="43"/>
        <v>-2.5107262885458944E-2</v>
      </c>
      <c r="M421">
        <f t="shared" si="46"/>
        <v>-7.9641889008508771E-3</v>
      </c>
      <c r="N421" s="13">
        <f t="shared" si="47"/>
        <v>1.0517298579760257E-2</v>
      </c>
      <c r="O421" s="13">
        <v>1</v>
      </c>
    </row>
    <row r="422" spans="4:15" x14ac:dyDescent="0.4">
      <c r="D422" s="6">
        <v>7.0600000000000103</v>
      </c>
      <c r="E422" s="7">
        <f t="shared" si="42"/>
        <v>-1.1303495269224705E-2</v>
      </c>
      <c r="G422">
        <f t="shared" si="44"/>
        <v>6.7226231581341631</v>
      </c>
      <c r="H422" s="10">
        <f t="shared" si="48"/>
        <v>-0.10885265944263393</v>
      </c>
      <c r="I422">
        <f t="shared" si="45"/>
        <v>-0.87082127554107147</v>
      </c>
      <c r="K422">
        <f t="shared" si="43"/>
        <v>-2.4759509243763623E-2</v>
      </c>
      <c r="M422">
        <f t="shared" si="46"/>
        <v>-7.7940678029931112E-3</v>
      </c>
      <c r="N422" s="13">
        <f t="shared" si="47"/>
        <v>1.0212838944187681E-2</v>
      </c>
      <c r="O422" s="13">
        <v>1</v>
      </c>
    </row>
    <row r="423" spans="4:15" x14ac:dyDescent="0.4">
      <c r="D423" s="6">
        <v>7.0800000000000098</v>
      </c>
      <c r="E423" s="7">
        <f t="shared" si="42"/>
        <v>-1.1133111272315624E-2</v>
      </c>
      <c r="G423">
        <f t="shared" si="44"/>
        <v>6.734669504027849</v>
      </c>
      <c r="H423" s="10">
        <f t="shared" si="48"/>
        <v>-0.10721186155239948</v>
      </c>
      <c r="I423">
        <f t="shared" si="45"/>
        <v>-0.85769489241919583</v>
      </c>
      <c r="K423">
        <f t="shared" si="43"/>
        <v>-2.4416586023128496E-2</v>
      </c>
      <c r="M423">
        <f t="shared" si="46"/>
        <v>-7.6275813825455981E-3</v>
      </c>
      <c r="N423" s="13">
        <f t="shared" si="47"/>
        <v>9.9170288569479532E-3</v>
      </c>
      <c r="O423" s="13">
        <v>1</v>
      </c>
    </row>
    <row r="424" spans="4:15" x14ac:dyDescent="0.4">
      <c r="D424" s="6">
        <v>7.1000000000000103</v>
      </c>
      <c r="E424" s="7">
        <f t="shared" si="42"/>
        <v>-1.096524620274608E-2</v>
      </c>
      <c r="G424">
        <f t="shared" si="44"/>
        <v>6.7467158499215358</v>
      </c>
      <c r="H424" s="10">
        <f t="shared" si="48"/>
        <v>-0.10559532093244475</v>
      </c>
      <c r="I424">
        <f t="shared" si="45"/>
        <v>-0.84476256745955802</v>
      </c>
      <c r="K424">
        <f t="shared" si="43"/>
        <v>-2.407842588239454E-2</v>
      </c>
      <c r="M424">
        <f t="shared" si="46"/>
        <v>-7.4646519861976636E-3</v>
      </c>
      <c r="N424" s="13">
        <f t="shared" si="47"/>
        <v>9.6296281878379426E-3</v>
      </c>
      <c r="O424" s="13">
        <v>1</v>
      </c>
    </row>
    <row r="425" spans="4:15" x14ac:dyDescent="0.4">
      <c r="D425" s="6">
        <v>7.1200000000000099</v>
      </c>
      <c r="E425" s="7">
        <f t="shared" si="42"/>
        <v>-1.0799863648169315E-2</v>
      </c>
      <c r="G425">
        <f t="shared" si="44"/>
        <v>6.7587621958152218</v>
      </c>
      <c r="H425" s="10">
        <f t="shared" si="48"/>
        <v>-0.10400268693187052</v>
      </c>
      <c r="I425">
        <f t="shared" si="45"/>
        <v>-0.83202149545496418</v>
      </c>
      <c r="K425">
        <f t="shared" si="43"/>
        <v>-2.3744962423586934E-2</v>
      </c>
      <c r="M425">
        <f t="shared" si="46"/>
        <v>-7.3052036186952362E-3</v>
      </c>
      <c r="N425" s="13">
        <f t="shared" si="47"/>
        <v>9.3504032791018148E-3</v>
      </c>
      <c r="O425" s="13">
        <v>1</v>
      </c>
    </row>
    <row r="426" spans="4:15" x14ac:dyDescent="0.4">
      <c r="D426" s="6">
        <v>7.1400000000000103</v>
      </c>
      <c r="E426" s="7">
        <f t="shared" si="42"/>
        <v>-1.0636927708026498E-2</v>
      </c>
      <c r="G426">
        <f t="shared" si="44"/>
        <v>6.7708085417089077</v>
      </c>
      <c r="H426" s="10">
        <f t="shared" si="48"/>
        <v>-0.10243361382829519</v>
      </c>
      <c r="I426">
        <f t="shared" si="45"/>
        <v>-0.81946891062636151</v>
      </c>
      <c r="K426">
        <f t="shared" si="43"/>
        <v>-2.3416130178625337E-2</v>
      </c>
      <c r="M426">
        <f t="shared" si="46"/>
        <v>-7.1491619074996616E-3</v>
      </c>
      <c r="N426" s="13">
        <f t="shared" si="47"/>
        <v>9.0791267778463948E-3</v>
      </c>
      <c r="O426" s="13">
        <v>1</v>
      </c>
    </row>
    <row r="427" spans="4:15" x14ac:dyDescent="0.4">
      <c r="D427" s="6">
        <v>7.1600000000000099</v>
      </c>
      <c r="E427" s="7">
        <f t="shared" si="42"/>
        <v>-1.0476402986639407E-2</v>
      </c>
      <c r="G427">
        <f t="shared" si="44"/>
        <v>6.7828548876025945</v>
      </c>
      <c r="H427" s="10">
        <f t="shared" si="48"/>
        <v>-0.1008877607613375</v>
      </c>
      <c r="I427">
        <f t="shared" si="45"/>
        <v>-0.8071020860907</v>
      </c>
      <c r="K427">
        <f t="shared" si="43"/>
        <v>-2.3091864596223196E-2</v>
      </c>
      <c r="M427">
        <f t="shared" si="46"/>
        <v>-6.9964540681969386E-3</v>
      </c>
      <c r="N427" s="13">
        <f t="shared" si="47"/>
        <v>8.8155774725453828E-3</v>
      </c>
      <c r="O427" s="13">
        <v>1</v>
      </c>
    </row>
    <row r="428" spans="4:15" x14ac:dyDescent="0.4">
      <c r="D428" s="6">
        <v>7.1800000000000104</v>
      </c>
      <c r="E428" s="7">
        <f t="shared" si="42"/>
        <v>-1.0318254586389708E-2</v>
      </c>
      <c r="G428">
        <f t="shared" si="44"/>
        <v>6.7949012334962813</v>
      </c>
      <c r="H428" s="10">
        <f t="shared" si="48"/>
        <v>-9.9364791666932892E-2</v>
      </c>
      <c r="I428">
        <f t="shared" si="45"/>
        <v>-0.79491833333546313</v>
      </c>
      <c r="K428">
        <f t="shared" si="43"/>
        <v>-2.2772102028972958E-2</v>
      </c>
      <c r="M428">
        <f t="shared" si="46"/>
        <v>-6.8470088706413454E-3</v>
      </c>
      <c r="N428" s="13">
        <f t="shared" si="47"/>
        <v>8.559540133541781E-3</v>
      </c>
      <c r="O428" s="13">
        <v>1</v>
      </c>
    </row>
    <row r="429" spans="4:15" x14ac:dyDescent="0.4">
      <c r="D429" s="6">
        <v>7.2000000000000099</v>
      </c>
      <c r="E429" s="7">
        <f t="shared" si="42"/>
        <v>-1.016244810098405E-2</v>
      </c>
      <c r="G429">
        <f t="shared" si="44"/>
        <v>6.8069475793899672</v>
      </c>
      <c r="H429" s="10">
        <f t="shared" si="48"/>
        <v>-9.7864375212476415E-2</v>
      </c>
      <c r="I429">
        <f t="shared" si="45"/>
        <v>-0.78291500169981132</v>
      </c>
      <c r="K429">
        <f t="shared" si="43"/>
        <v>-2.2456779720614689E-2</v>
      </c>
      <c r="M429">
        <f t="shared" si="46"/>
        <v>-6.7007566058179917E-3</v>
      </c>
      <c r="N429" s="13">
        <f t="shared" si="47"/>
        <v>8.3108053574602776E-3</v>
      </c>
      <c r="O429" s="13">
        <v>1</v>
      </c>
    </row>
    <row r="430" spans="4:15" x14ac:dyDescent="0.4">
      <c r="D430" s="6">
        <v>7.2200000000000104</v>
      </c>
      <c r="E430" s="7">
        <f t="shared" si="42"/>
        <v>-1.0008949608803904E-2</v>
      </c>
      <c r="G430">
        <f t="shared" si="44"/>
        <v>6.8189939252836531</v>
      </c>
      <c r="H430" s="10">
        <f t="shared" si="48"/>
        <v>-9.6386184732781613E-2</v>
      </c>
      <c r="I430">
        <f t="shared" si="45"/>
        <v>-0.7710894778622529</v>
      </c>
      <c r="K430">
        <f t="shared" si="43"/>
        <v>-2.2145835793485197E-2</v>
      </c>
      <c r="M430">
        <f t="shared" si="46"/>
        <v>-6.5576290534092082E-3</v>
      </c>
      <c r="N430" s="13">
        <f t="shared" si="47"/>
        <v>8.0691694154421088E-3</v>
      </c>
      <c r="O430" s="13">
        <v>1</v>
      </c>
    </row>
    <row r="431" spans="4:15" x14ac:dyDescent="0.4">
      <c r="D431" s="6">
        <v>7.24000000000001</v>
      </c>
      <c r="E431" s="7">
        <f t="shared" si="42"/>
        <v>-9.8577256663394449E-3</v>
      </c>
      <c r="G431">
        <f t="shared" si="44"/>
        <v>6.8310402711773399</v>
      </c>
      <c r="H431" s="10">
        <f t="shared" si="48"/>
        <v>-9.4929898166848867E-2</v>
      </c>
      <c r="I431">
        <f t="shared" si="45"/>
        <v>-0.75943918533479093</v>
      </c>
      <c r="K431">
        <f t="shared" si="43"/>
        <v>-2.1839209236145435E-2</v>
      </c>
      <c r="M431">
        <f t="shared" si="46"/>
        <v>-6.4175594500499814E-3</v>
      </c>
      <c r="N431" s="13">
        <f t="shared" si="47"/>
        <v>7.8344341051173345E-3</v>
      </c>
      <c r="O431" s="13">
        <v>1</v>
      </c>
    </row>
    <row r="432" spans="4:15" x14ac:dyDescent="0.4">
      <c r="D432" s="6">
        <v>7.2600000000000096</v>
      </c>
      <c r="E432" s="7">
        <f t="shared" si="42"/>
        <v>-9.7087433017063653E-3</v>
      </c>
      <c r="G432">
        <f t="shared" si="44"/>
        <v>6.8430866170710258</v>
      </c>
      <c r="H432" s="10">
        <f t="shared" si="48"/>
        <v>-9.3495197995432308E-2</v>
      </c>
      <c r="I432">
        <f t="shared" si="45"/>
        <v>-0.74796158396345847</v>
      </c>
      <c r="K432">
        <f t="shared" si="43"/>
        <v>-2.1536839891183657E-2</v>
      </c>
      <c r="M432">
        <f t="shared" si="46"/>
        <v>-6.2804824582578817E-3</v>
      </c>
      <c r="N432" s="13">
        <f t="shared" si="47"/>
        <v>7.6064066062302548E-3</v>
      </c>
      <c r="O432" s="13">
        <v>1</v>
      </c>
    </row>
    <row r="433" spans="4:15" x14ac:dyDescent="0.4">
      <c r="D433" s="6">
        <v>7.28000000000001</v>
      </c>
      <c r="E433" s="7">
        <f t="shared" si="42"/>
        <v>-9.5619700082449112E-3</v>
      </c>
      <c r="G433">
        <f t="shared" si="44"/>
        <v>6.8551329629647109</v>
      </c>
      <c r="H433" s="10">
        <f t="shared" si="48"/>
        <v>-9.2081771179398517E-2</v>
      </c>
      <c r="I433">
        <f t="shared" si="45"/>
        <v>-0.73665416943518813</v>
      </c>
      <c r="K433">
        <f t="shared" si="43"/>
        <v>-2.1238668443191149E-2</v>
      </c>
      <c r="M433">
        <f t="shared" si="46"/>
        <v>-6.146334136023163E-3</v>
      </c>
      <c r="N433" s="13">
        <f t="shared" si="47"/>
        <v>7.384899339835928E-3</v>
      </c>
      <c r="O433" s="13">
        <v>1</v>
      </c>
    </row>
    <row r="434" spans="4:15" x14ac:dyDescent="0.4">
      <c r="D434" s="6">
        <v>7.3000000000000096</v>
      </c>
      <c r="E434" s="7">
        <f t="shared" si="42"/>
        <v>-9.4173737382001761E-3</v>
      </c>
      <c r="G434">
        <f t="shared" si="44"/>
        <v>6.8671793088583986</v>
      </c>
      <c r="H434" s="10">
        <f t="shared" si="48"/>
        <v>-9.0689309098867701E-2</v>
      </c>
      <c r="I434">
        <f t="shared" si="45"/>
        <v>-0.72551447279094161</v>
      </c>
      <c r="K434">
        <f t="shared" si="43"/>
        <v>-2.0944636406908905E-2</v>
      </c>
      <c r="M434">
        <f t="shared" si="46"/>
        <v>-6.0150519070452666E-3</v>
      </c>
      <c r="N434" s="13">
        <f t="shared" si="47"/>
        <v>7.1697298309868936E-3</v>
      </c>
      <c r="O434" s="13">
        <v>1</v>
      </c>
    </row>
    <row r="435" spans="4:15" x14ac:dyDescent="0.4">
      <c r="D435" s="6">
        <v>7.3200000000000101</v>
      </c>
      <c r="E435" s="7">
        <f t="shared" si="42"/>
        <v>-9.274922896482702E-3</v>
      </c>
      <c r="G435">
        <f t="shared" si="44"/>
        <v>6.8792256547520854</v>
      </c>
      <c r="H435" s="10">
        <f t="shared" si="48"/>
        <v>-8.9317507493128431E-2</v>
      </c>
      <c r="I435">
        <f t="shared" si="45"/>
        <v>-0.71454005994502745</v>
      </c>
      <c r="K435">
        <f t="shared" si="43"/>
        <v>-2.0654686115542345E-2</v>
      </c>
      <c r="M435">
        <f t="shared" si="46"/>
        <v>-5.8865745316020361E-3</v>
      </c>
      <c r="N435" s="13">
        <f t="shared" si="47"/>
        <v>6.9607205748307126E-3</v>
      </c>
      <c r="O435" s="13">
        <v>1</v>
      </c>
    </row>
    <row r="436" spans="4:15" x14ac:dyDescent="0.4">
      <c r="D436" s="6">
        <v>7.3400000000000096</v>
      </c>
      <c r="E436" s="7">
        <f t="shared" si="42"/>
        <v>-9.1345863345086761E-3</v>
      </c>
      <c r="G436">
        <f t="shared" si="44"/>
        <v>6.8912720006457713</v>
      </c>
      <c r="H436" s="10">
        <f t="shared" si="48"/>
        <v>-8.7966066401318557E-2</v>
      </c>
      <c r="I436">
        <f t="shared" si="45"/>
        <v>-0.70372853121054846</v>
      </c>
      <c r="K436">
        <f t="shared" si="43"/>
        <v>-2.0368760709241693E-2</v>
      </c>
      <c r="M436">
        <f t="shared" si="46"/>
        <v>-5.7608420780382429E-3</v>
      </c>
      <c r="N436" s="13">
        <f t="shared" si="47"/>
        <v>6.7576989060408373E-3</v>
      </c>
      <c r="O436" s="13">
        <v>1</v>
      </c>
    </row>
    <row r="437" spans="4:15" x14ac:dyDescent="0.4">
      <c r="D437" s="6">
        <v>7.3600000000000101</v>
      </c>
      <c r="E437" s="7">
        <f t="shared" si="42"/>
        <v>-8.9963333441186594E-3</v>
      </c>
      <c r="G437">
        <f t="shared" si="44"/>
        <v>6.9033183465394563</v>
      </c>
      <c r="H437" s="10">
        <f t="shared" si="48"/>
        <v>-8.6634690103862697E-2</v>
      </c>
      <c r="I437">
        <f t="shared" si="45"/>
        <v>-0.69307752083090157</v>
      </c>
      <c r="K437">
        <f t="shared" si="43"/>
        <v>-2.0086804123745642E-2</v>
      </c>
      <c r="M437">
        <f t="shared" si="46"/>
        <v>-5.6377958948603587E-3</v>
      </c>
      <c r="N437" s="13">
        <f t="shared" si="47"/>
        <v>6.5604968715043174E-3</v>
      </c>
      <c r="O437" s="13">
        <v>1</v>
      </c>
    </row>
    <row r="438" spans="4:15" x14ac:dyDescent="0.4">
      <c r="D438" s="6">
        <v>7.3800000000000097</v>
      </c>
      <c r="E438" s="7">
        <f t="shared" si="42"/>
        <v>-8.8601336515741636E-3</v>
      </c>
      <c r="G438">
        <f t="shared" si="44"/>
        <v>6.915364692433144</v>
      </c>
      <c r="H438" s="10">
        <f t="shared" si="48"/>
        <v>-8.53230870646592E-2</v>
      </c>
      <c r="I438">
        <f t="shared" si="45"/>
        <v>-0.6825846965172736</v>
      </c>
      <c r="K438">
        <f t="shared" si="43"/>
        <v>-1.9808761079186159E-2</v>
      </c>
      <c r="M438">
        <f t="shared" si="46"/>
        <v>-5.5173785834248578E-3</v>
      </c>
      <c r="N438" s="13">
        <f t="shared" si="47"/>
        <v>6.3689511061917597E-3</v>
      </c>
      <c r="O438" s="13">
        <v>1</v>
      </c>
    </row>
    <row r="439" spans="4:15" x14ac:dyDescent="0.4">
      <c r="D439" s="6">
        <v>7.4000000000000101</v>
      </c>
      <c r="E439" s="7">
        <f t="shared" si="42"/>
        <v>-8.725957411631043E-3</v>
      </c>
      <c r="G439">
        <f t="shared" si="44"/>
        <v>6.9274110383268308</v>
      </c>
      <c r="H439" s="10">
        <f t="shared" si="48"/>
        <v>-8.4030969874006947E-2</v>
      </c>
      <c r="I439">
        <f t="shared" si="45"/>
        <v>-0.67224775899205558</v>
      </c>
      <c r="K439">
        <f t="shared" si="43"/>
        <v>-1.9534577069052022E-2</v>
      </c>
      <c r="M439">
        <f t="shared" si="46"/>
        <v>-5.3995339712074293E-3</v>
      </c>
      <c r="N439" s="13">
        <f t="shared" si="47"/>
        <v>6.1829027121360685E-3</v>
      </c>
      <c r="O439" s="13">
        <v>1</v>
      </c>
    </row>
    <row r="440" spans="4:15" x14ac:dyDescent="0.4">
      <c r="D440" s="6">
        <v>7.4200000000000097</v>
      </c>
      <c r="E440" s="7">
        <f t="shared" si="42"/>
        <v>-8.5937752016890055E-3</v>
      </c>
      <c r="G440">
        <f t="shared" si="44"/>
        <v>6.9394573842205149</v>
      </c>
      <c r="H440" s="10">
        <f t="shared" si="48"/>
        <v>-8.2758055192265118E-2</v>
      </c>
      <c r="I440">
        <f t="shared" si="45"/>
        <v>-0.66206444153812094</v>
      </c>
      <c r="K440">
        <f t="shared" si="43"/>
        <v>-1.9264198349308561E-2</v>
      </c>
      <c r="M440">
        <f t="shared" si="46"/>
        <v>-5.2842070856408598E-3</v>
      </c>
      <c r="N440" s="13">
        <f t="shared" si="47"/>
        <v>6.0021971404482875E-3</v>
      </c>
      <c r="O440" s="13">
        <v>1</v>
      </c>
    </row>
    <row r="441" spans="4:15" x14ac:dyDescent="0.4">
      <c r="D441" s="6">
        <v>7.4400000000000102</v>
      </c>
      <c r="E441" s="7">
        <f t="shared" si="42"/>
        <v>-8.4635580160162208E-3</v>
      </c>
      <c r="G441">
        <f t="shared" si="44"/>
        <v>6.9515037301142018</v>
      </c>
      <c r="H441" s="10">
        <f t="shared" si="48"/>
        <v>-8.1504063694236212E-2</v>
      </c>
      <c r="I441">
        <f t="shared" si="45"/>
        <v>-0.65203250955388969</v>
      </c>
      <c r="K441">
        <f t="shared" si="43"/>
        <v>-1.8997571927671618E-2</v>
      </c>
      <c r="M441">
        <f t="shared" si="46"/>
        <v>-5.1713441285094076E-3</v>
      </c>
      <c r="N441" s="13">
        <f t="shared" si="47"/>
        <v>5.8266840762998921E-3</v>
      </c>
      <c r="O441" s="13">
        <v>1</v>
      </c>
    </row>
    <row r="442" spans="4:15" x14ac:dyDescent="0.4">
      <c r="D442" s="6">
        <v>7.4600000000000097</v>
      </c>
      <c r="E442" s="7">
        <f t="shared" si="42"/>
        <v>-8.3352772600483981E-3</v>
      </c>
      <c r="G442">
        <f t="shared" si="44"/>
        <v>6.9635500760078894</v>
      </c>
      <c r="H442" s="10">
        <f t="shared" si="48"/>
        <v>-8.0268720014266076E-2</v>
      </c>
      <c r="I442">
        <f t="shared" si="45"/>
        <v>-0.64214976011412861</v>
      </c>
      <c r="K442">
        <f t="shared" si="43"/>
        <v>-1.8734645553033901E-2</v>
      </c>
      <c r="M442">
        <f t="shared" si="46"/>
        <v>-5.0608924508883345E-3</v>
      </c>
      <c r="N442" s="13">
        <f t="shared" si="47"/>
        <v>5.65621732680276E-3</v>
      </c>
      <c r="O442" s="13">
        <v>1</v>
      </c>
    </row>
    <row r="443" spans="4:15" x14ac:dyDescent="0.4">
      <c r="D443" s="6">
        <v>7.4800000000000102</v>
      </c>
      <c r="E443" s="7">
        <f t="shared" si="42"/>
        <v>-8.2089047447612331E-3</v>
      </c>
      <c r="G443">
        <f t="shared" si="44"/>
        <v>6.9755964219015762</v>
      </c>
      <c r="H443" s="10">
        <f t="shared" si="48"/>
        <v>-7.9051752692050684E-2</v>
      </c>
      <c r="I443">
        <f t="shared" si="45"/>
        <v>-0.63241402153640547</v>
      </c>
      <c r="K443">
        <f t="shared" si="43"/>
        <v>-1.8475367705040564E-2</v>
      </c>
      <c r="M443">
        <f t="shared" si="46"/>
        <v>-4.9528005286164998E-3</v>
      </c>
      <c r="N443" s="13">
        <f t="shared" si="47"/>
        <v>5.4906547117189071E-3</v>
      </c>
      <c r="O443" s="13">
        <v>1</v>
      </c>
    </row>
    <row r="444" spans="4:15" x14ac:dyDescent="0.4">
      <c r="D444" s="6">
        <v>7.5000000000000098</v>
      </c>
      <c r="E444" s="7">
        <f t="shared" si="42"/>
        <v>-8.0844126811156578E-3</v>
      </c>
      <c r="G444">
        <f t="shared" si="44"/>
        <v>6.9876427677952604</v>
      </c>
      <c r="H444" s="10">
        <f t="shared" si="48"/>
        <v>-7.7852894119143784E-2</v>
      </c>
      <c r="I444">
        <f t="shared" si="45"/>
        <v>-0.62282315295315027</v>
      </c>
      <c r="K444">
        <f t="shared" si="43"/>
        <v>-1.8219687583812833E-2</v>
      </c>
      <c r="M444">
        <f t="shared" si="46"/>
        <v>-4.8470179382912107E-3</v>
      </c>
      <c r="N444" s="13">
        <f t="shared" si="47"/>
        <v>5.3298579569339777E-3</v>
      </c>
      <c r="O444" s="13">
        <v>1</v>
      </c>
    </row>
    <row r="445" spans="4:15" x14ac:dyDescent="0.4">
      <c r="D445" s="6">
        <v>7.5200000000000102</v>
      </c>
      <c r="E445" s="7">
        <f t="shared" si="42"/>
        <v>-7.9617736745748128E-3</v>
      </c>
      <c r="G445">
        <f t="shared" si="44"/>
        <v>6.9996891136889472</v>
      </c>
      <c r="H445" s="10">
        <f t="shared" si="48"/>
        <v>-7.6671880486155447E-2</v>
      </c>
      <c r="I445">
        <f t="shared" si="45"/>
        <v>-0.61337504388924358</v>
      </c>
      <c r="K445">
        <f t="shared" si="43"/>
        <v>-1.7967555099816949E-2</v>
      </c>
      <c r="M445">
        <f t="shared" si="46"/>
        <v>-4.7434953337738509E-3</v>
      </c>
      <c r="N445" s="13">
        <f t="shared" si="47"/>
        <v>5.1736925906293481E-3</v>
      </c>
      <c r="O445" s="13">
        <v>1</v>
      </c>
    </row>
    <row r="446" spans="4:15" x14ac:dyDescent="0.4">
      <c r="D446" s="6">
        <v>7.5400000000000098</v>
      </c>
      <c r="E446" s="7">
        <f t="shared" si="42"/>
        <v>-7.8409607196921732E-3</v>
      </c>
      <c r="G446">
        <f t="shared" si="44"/>
        <v>7.011735459582634</v>
      </c>
      <c r="H446" s="10">
        <f t="shared" si="48"/>
        <v>-7.5508451730635626E-2</v>
      </c>
      <c r="I446">
        <f t="shared" si="45"/>
        <v>-0.60406761384508501</v>
      </c>
      <c r="K446">
        <f t="shared" si="43"/>
        <v>-1.7718920863876862E-2</v>
      </c>
      <c r="M446">
        <f t="shared" si="46"/>
        <v>-4.6421844231960717E-3</v>
      </c>
      <c r="N446" s="13">
        <f t="shared" si="47"/>
        <v>5.0220278420894764E-3</v>
      </c>
      <c r="O446" s="13">
        <v>1</v>
      </c>
    </row>
    <row r="447" spans="4:15" x14ac:dyDescent="0.4">
      <c r="D447" s="6">
        <v>7.5600000000000103</v>
      </c>
      <c r="E447" s="7">
        <f t="shared" si="42"/>
        <v>-7.7219471947697583E-3</v>
      </c>
      <c r="G447">
        <f t="shared" si="44"/>
        <v>7.0237818054763199</v>
      </c>
      <c r="H447" s="10">
        <f t="shared" si="48"/>
        <v>-7.4362351485632777E-2</v>
      </c>
      <c r="I447">
        <f t="shared" si="45"/>
        <v>-0.59489881188506222</v>
      </c>
      <c r="K447">
        <f t="shared" si="43"/>
        <v>-1.7473736177328149E-2</v>
      </c>
      <c r="M447">
        <f t="shared" si="46"/>
        <v>-4.5430379464552308E-3</v>
      </c>
      <c r="N447" s="13">
        <f t="shared" si="47"/>
        <v>4.8747365430819806E-3</v>
      </c>
      <c r="O447" s="13">
        <v>1</v>
      </c>
    </row>
    <row r="448" spans="4:15" x14ac:dyDescent="0.4">
      <c r="D448" s="6">
        <v>7.5800000000000098</v>
      </c>
      <c r="E448" s="7">
        <f t="shared" si="42"/>
        <v>-7.6047068565858614E-3</v>
      </c>
      <c r="G448">
        <f t="shared" si="44"/>
        <v>7.0358281513700058</v>
      </c>
      <c r="H448" s="10">
        <f t="shared" si="48"/>
        <v>-7.3233327028921852E-2</v>
      </c>
      <c r="I448">
        <f t="shared" si="45"/>
        <v>-0.58586661623137481</v>
      </c>
      <c r="K448">
        <f t="shared" si="43"/>
        <v>-1.7231953022311258E-2</v>
      </c>
      <c r="M448">
        <f t="shared" si="46"/>
        <v>-4.4460096531892561E-3</v>
      </c>
      <c r="N448" s="13">
        <f t="shared" si="47"/>
        <v>4.7316950317497636E-3</v>
      </c>
      <c r="O448" s="13">
        <v>1</v>
      </c>
    </row>
    <row r="449" spans="4:15" x14ac:dyDescent="0.4">
      <c r="D449" s="6">
        <v>7.6000000000000103</v>
      </c>
      <c r="E449" s="7">
        <f t="shared" si="42"/>
        <v>-7.4892138351912701E-3</v>
      </c>
      <c r="G449">
        <f t="shared" si="44"/>
        <v>7.0478744972636926</v>
      </c>
      <c r="H449" s="10">
        <f t="shared" si="48"/>
        <v>-7.2121129232891934E-2</v>
      </c>
      <c r="I449">
        <f t="shared" si="45"/>
        <v>-0.57696903386313547</v>
      </c>
      <c r="K449">
        <f t="shared" si="43"/>
        <v>-1.6993524052202353E-2</v>
      </c>
      <c r="M449">
        <f t="shared" si="46"/>
        <v>-4.351054281220566E-3</v>
      </c>
      <c r="N449" s="13">
        <f t="shared" si="47"/>
        <v>4.5927830589551546E-3</v>
      </c>
      <c r="O449" s="13">
        <v>1</v>
      </c>
    </row>
    <row r="450" spans="4:15" x14ac:dyDescent="0.4">
      <c r="D450" s="6">
        <v>7.6200000000000099</v>
      </c>
      <c r="E450" s="7">
        <f t="shared" si="42"/>
        <v>-7.3754426287733947E-3</v>
      </c>
      <c r="G450">
        <f t="shared" si="44"/>
        <v>7.0599208431573786</v>
      </c>
      <c r="H450" s="10">
        <f t="shared" si="48"/>
        <v>-7.1025512515087791E-2</v>
      </c>
      <c r="I450">
        <f t="shared" si="45"/>
        <v>-0.56820410012070233</v>
      </c>
      <c r="K450">
        <f t="shared" si="43"/>
        <v>-1.6758402582179567E-2</v>
      </c>
      <c r="M450">
        <f t="shared" si="46"/>
        <v>-4.2581275354591601E-3</v>
      </c>
      <c r="N450" s="13">
        <f t="shared" si="47"/>
        <v>4.4578836970179383E-3</v>
      </c>
      <c r="O450" s="13">
        <v>1</v>
      </c>
    </row>
    <row r="451" spans="4:15" x14ac:dyDescent="0.4">
      <c r="D451" s="6">
        <v>7.6400000000000103</v>
      </c>
      <c r="E451" s="7">
        <f t="shared" si="42"/>
        <v>-7.2633680985873085E-3</v>
      </c>
      <c r="G451">
        <f t="shared" si="44"/>
        <v>7.0719671890510654</v>
      </c>
      <c r="H451" s="10">
        <f t="shared" si="48"/>
        <v>-6.9946234789395795E-2</v>
      </c>
      <c r="I451">
        <f t="shared" si="45"/>
        <v>-0.55956987831516636</v>
      </c>
      <c r="K451">
        <f t="shared" si="43"/>
        <v>-1.6526542579922619E-2</v>
      </c>
      <c r="M451">
        <f t="shared" si="46"/>
        <v>-4.1671860672550512E-3</v>
      </c>
      <c r="N451" s="13">
        <f t="shared" si="47"/>
        <v>4.3268832507897658E-3</v>
      </c>
      <c r="O451" s="13">
        <v>1</v>
      </c>
    </row>
    <row r="452" spans="4:15" x14ac:dyDescent="0.4">
      <c r="D452" s="6">
        <v>7.6600000000000099</v>
      </c>
      <c r="E452" s="7">
        <f t="shared" si="42"/>
        <v>-7.1529654639531258E-3</v>
      </c>
      <c r="G452">
        <f t="shared" si="44"/>
        <v>7.0840135349447513</v>
      </c>
      <c r="H452" s="10">
        <f t="shared" si="48"/>
        <v>-6.8883057417868612E-2</v>
      </c>
      <c r="I452">
        <f t="shared" si="45"/>
        <v>-0.5510644593429489</v>
      </c>
      <c r="K452">
        <f t="shared" si="43"/>
        <v>-1.629789865644423E-2</v>
      </c>
      <c r="M452">
        <f t="shared" si="46"/>
        <v>-4.0781874541906994E-3</v>
      </c>
      <c r="N452" s="13">
        <f t="shared" si="47"/>
        <v>4.1996711710092045E-3</v>
      </c>
      <c r="O452" s="13">
        <v>1</v>
      </c>
    </row>
    <row r="453" spans="4:15" x14ac:dyDescent="0.4">
      <c r="D453" s="6">
        <v>7.6800000000000104</v>
      </c>
      <c r="E453" s="7">
        <f t="shared" si="42"/>
        <v>-7.0442102973187273E-3</v>
      </c>
      <c r="G453">
        <f t="shared" si="44"/>
        <v>7.0960598808384381</v>
      </c>
      <c r="H453" s="10">
        <f t="shared" si="48"/>
        <v>-6.7835745163179348E-2</v>
      </c>
      <c r="I453">
        <f t="shared" si="45"/>
        <v>-0.54268596130543478</v>
      </c>
      <c r="K453">
        <f t="shared" si="43"/>
        <v>-1.6072426057051069E-2</v>
      </c>
      <c r="M453">
        <f t="shared" si="46"/>
        <v>-3.9910901803039012E-3</v>
      </c>
      <c r="N453" s="13">
        <f t="shared" si="47"/>
        <v>4.076139969882403E-3</v>
      </c>
      <c r="O453" s="13">
        <v>1</v>
      </c>
    </row>
    <row r="454" spans="4:15" x14ac:dyDescent="0.4">
      <c r="D454" s="6">
        <v>7.7000000000000099</v>
      </c>
      <c r="E454" s="7">
        <f t="shared" si="42"/>
        <v>-6.9370785193872651E-3</v>
      </c>
      <c r="G454">
        <f t="shared" si="44"/>
        <v>7.108106226732124</v>
      </c>
      <c r="H454" s="10">
        <f t="shared" si="48"/>
        <v>-6.680406614169937E-2</v>
      </c>
      <c r="I454">
        <f t="shared" si="45"/>
        <v>-0.53443252913359496</v>
      </c>
      <c r="K454">
        <f t="shared" si="43"/>
        <v>-1.5850080652432777E-2</v>
      </c>
      <c r="M454">
        <f t="shared" si="46"/>
        <v>-3.905853616732226E-3</v>
      </c>
      <c r="N454" s="13">
        <f t="shared" si="47"/>
        <v>3.9561851388359342E-3</v>
      </c>
      <c r="O454" s="13">
        <v>1</v>
      </c>
    </row>
    <row r="455" spans="4:15" x14ac:dyDescent="0.4">
      <c r="D455" s="6">
        <v>7.7200000000000104</v>
      </c>
      <c r="E455" s="7">
        <f t="shared" si="42"/>
        <v>-6.8315463943085146E-3</v>
      </c>
      <c r="G455">
        <f t="shared" si="44"/>
        <v>7.1201525726258108</v>
      </c>
      <c r="H455" s="10">
        <f t="shared" si="48"/>
        <v>-6.5787791777191004E-2</v>
      </c>
      <c r="I455">
        <f t="shared" si="45"/>
        <v>-0.52630233421752803</v>
      </c>
      <c r="K455">
        <f t="shared" si="43"/>
        <v>-1.5630818929876798E-2</v>
      </c>
      <c r="M455">
        <f t="shared" si="46"/>
        <v>-3.8224380027698374E-3</v>
      </c>
      <c r="N455" s="13">
        <f t="shared" si="47"/>
        <v>3.8397050683891716E-3</v>
      </c>
      <c r="O455" s="13">
        <v>1</v>
      </c>
    </row>
    <row r="456" spans="4:15" x14ac:dyDescent="0.4">
      <c r="D456" s="6">
        <v>7.74000000000001</v>
      </c>
      <c r="E456" s="7">
        <f t="shared" si="42"/>
        <v>-6.7275905249334494E-3</v>
      </c>
      <c r="G456">
        <f t="shared" si="44"/>
        <v>7.1321989185194967</v>
      </c>
      <c r="H456" s="10">
        <f t="shared" si="48"/>
        <v>-6.4786696755109133E-2</v>
      </c>
      <c r="I456">
        <f t="shared" si="45"/>
        <v>-0.51829357404087306</v>
      </c>
      <c r="K456">
        <f t="shared" si="43"/>
        <v>-1.5414597984607781E-2</v>
      </c>
      <c r="M456">
        <f t="shared" si="46"/>
        <v>-3.7408044273281689E-3</v>
      </c>
      <c r="N456" s="13">
        <f t="shared" si="47"/>
        <v>3.7266009700950269E-3</v>
      </c>
      <c r="O456" s="13">
        <v>1</v>
      </c>
    </row>
    <row r="457" spans="4:15" x14ac:dyDescent="0.4">
      <c r="D457" s="6">
        <v>7.7600000000000096</v>
      </c>
      <c r="E457" s="7">
        <f t="shared" si="42"/>
        <v>-6.625187848131181E-3</v>
      </c>
      <c r="G457">
        <f t="shared" si="44"/>
        <v>7.1442452644131826</v>
      </c>
      <c r="H457" s="10">
        <f t="shared" si="48"/>
        <v>-6.380055897750328E-2</v>
      </c>
      <c r="I457">
        <f t="shared" si="45"/>
        <v>-0.51040447182002624</v>
      </c>
      <c r="K457">
        <f t="shared" si="43"/>
        <v>-1.5201375511249051E-2</v>
      </c>
      <c r="M457">
        <f t="shared" si="46"/>
        <v>-3.6609148107916789E-3</v>
      </c>
      <c r="N457" s="13">
        <f t="shared" si="47"/>
        <v>3.616776800498689E-3</v>
      </c>
      <c r="O457" s="13">
        <v>1</v>
      </c>
    </row>
    <row r="458" spans="4:15" x14ac:dyDescent="0.4">
      <c r="D458" s="6">
        <v>7.78000000000001</v>
      </c>
      <c r="E458" s="7">
        <f t="shared" si="42"/>
        <v>-6.5243156301675936E-3</v>
      </c>
      <c r="G458">
        <f t="shared" si="44"/>
        <v>7.1562916103068694</v>
      </c>
      <c r="H458" s="10">
        <f t="shared" si="48"/>
        <v>-6.2829159518513936E-2</v>
      </c>
      <c r="I458">
        <f t="shared" si="45"/>
        <v>-0.50263327614811149</v>
      </c>
      <c r="K458">
        <f t="shared" si="43"/>
        <v>-1.499110979540513E-2</v>
      </c>
      <c r="M458">
        <f t="shared" si="46"/>
        <v>-3.5827318872604613E-3</v>
      </c>
      <c r="N458" s="13">
        <f t="shared" si="47"/>
        <v>3.5101391870653556E-3</v>
      </c>
      <c r="O458" s="13">
        <v>1</v>
      </c>
    </row>
    <row r="459" spans="4:15" x14ac:dyDescent="0.4">
      <c r="D459" s="6">
        <v>7.8000000000000096</v>
      </c>
      <c r="E459" s="7">
        <f t="shared" si="42"/>
        <v>-6.4249514621449308E-3</v>
      </c>
      <c r="G459">
        <f t="shared" si="44"/>
        <v>7.1683379562005554</v>
      </c>
      <c r="H459" s="10">
        <f t="shared" si="48"/>
        <v>-6.1872282580455691E-2</v>
      </c>
      <c r="I459">
        <f t="shared" si="45"/>
        <v>-0.49497826064364553</v>
      </c>
      <c r="K459">
        <f t="shared" si="43"/>
        <v>-1.4783759705363197E-2</v>
      </c>
      <c r="M459">
        <f t="shared" si="46"/>
        <v>-3.506219187171433E-3</v>
      </c>
      <c r="N459" s="13">
        <f t="shared" si="47"/>
        <v>3.4065973560288764E-3</v>
      </c>
      <c r="O459" s="13">
        <v>1</v>
      </c>
    </row>
    <row r="460" spans="4:15" x14ac:dyDescent="0.4">
      <c r="D460" s="6">
        <v>7.8200000000000101</v>
      </c>
      <c r="E460" s="7">
        <f t="shared" si="42"/>
        <v>-6.3270732555015304E-3</v>
      </c>
      <c r="G460">
        <f t="shared" si="44"/>
        <v>7.1803843020942422</v>
      </c>
      <c r="H460" s="10">
        <f t="shared" si="48"/>
        <v>-6.0929715450479732E-2</v>
      </c>
      <c r="I460">
        <f t="shared" si="45"/>
        <v>-0.48743772360383786</v>
      </c>
      <c r="K460">
        <f t="shared" si="43"/>
        <v>-1.4579284683911701E-2</v>
      </c>
      <c r="M460">
        <f t="shared" si="46"/>
        <v>-3.4313410202899994E-3</v>
      </c>
      <c r="N460" s="13">
        <f t="shared" si="47"/>
        <v>3.3060630621142969E-3</v>
      </c>
      <c r="O460" s="13">
        <v>1</v>
      </c>
    </row>
    <row r="461" spans="4:15" x14ac:dyDescent="0.4">
      <c r="D461" s="6">
        <v>7.8400000000000096</v>
      </c>
      <c r="E461" s="7">
        <f t="shared" si="42"/>
        <v>-6.2306592375711021E-3</v>
      </c>
      <c r="G461">
        <f t="shared" si="44"/>
        <v>7.1924306479879281</v>
      </c>
      <c r="H461" s="10">
        <f t="shared" si="48"/>
        <v>-6.0001248457809714E-2</v>
      </c>
      <c r="I461">
        <f t="shared" si="45"/>
        <v>-0.48000998766247771</v>
      </c>
      <c r="K461">
        <f t="shared" si="43"/>
        <v>-1.4377644740274833E-2</v>
      </c>
      <c r="M461">
        <f t="shared" si="46"/>
        <v>-3.3580624590645114E-3</v>
      </c>
      <c r="N461" s="13">
        <f t="shared" si="47"/>
        <v>3.2084505200884448E-3</v>
      </c>
      <c r="O461" s="13">
        <v>1</v>
      </c>
    </row>
    <row r="462" spans="4:15" x14ac:dyDescent="0.4">
      <c r="D462" s="6">
        <v>7.8600000000000101</v>
      </c>
      <c r="E462" s="7">
        <f t="shared" si="42"/>
        <v>-6.1356879472007049E-3</v>
      </c>
      <c r="G462">
        <f t="shared" si="44"/>
        <v>7.204476993881614</v>
      </c>
      <c r="H462" s="10">
        <f t="shared" si="48"/>
        <v>-5.9086674931542793E-2</v>
      </c>
      <c r="I462">
        <f t="shared" si="45"/>
        <v>-0.47269339945234234</v>
      </c>
      <c r="K462">
        <f t="shared" si="43"/>
        <v>-1.417880044216078E-2</v>
      </c>
      <c r="M462">
        <f t="shared" si="46"/>
        <v>-3.2863493223355376E-3</v>
      </c>
      <c r="N462" s="13">
        <f t="shared" si="47"/>
        <v>3.1136763380935507E-3</v>
      </c>
      <c r="O462" s="13">
        <v>1</v>
      </c>
    </row>
    <row r="463" spans="4:15" x14ac:dyDescent="0.4">
      <c r="D463" s="6">
        <v>7.8800000000000097</v>
      </c>
      <c r="E463" s="7">
        <f t="shared" si="42"/>
        <v>-6.042138230426838E-3</v>
      </c>
      <c r="G463">
        <f t="shared" si="44"/>
        <v>7.2165233397753008</v>
      </c>
      <c r="H463" s="10">
        <f t="shared" si="48"/>
        <v>-5.8185791159010451E-2</v>
      </c>
      <c r="I463">
        <f t="shared" si="45"/>
        <v>-0.46548632927208361</v>
      </c>
      <c r="K463">
        <f t="shared" si="43"/>
        <v>-1.3982712907922478E-2</v>
      </c>
      <c r="M463">
        <f t="shared" si="46"/>
        <v>-3.2161681593926936E-3</v>
      </c>
      <c r="N463" s="13">
        <f t="shared" si="47"/>
        <v>3.0216594527201057E-3</v>
      </c>
      <c r="O463" s="13">
        <v>1</v>
      </c>
    </row>
    <row r="464" spans="4:15" x14ac:dyDescent="0.4">
      <c r="D464" s="6">
        <v>7.9000000000000101</v>
      </c>
      <c r="E464" s="7">
        <f t="shared" si="42"/>
        <v>-5.9499892362088174E-3</v>
      </c>
      <c r="G464">
        <f t="shared" si="44"/>
        <v>7.2285696856689876</v>
      </c>
      <c r="H464" s="10">
        <f t="shared" si="48"/>
        <v>-5.7298396344690923E-2</v>
      </c>
      <c r="I464">
        <f t="shared" si="45"/>
        <v>-0.45838717075752738</v>
      </c>
      <c r="K464">
        <f t="shared" si="43"/>
        <v>-1.3789343798829085E-2</v>
      </c>
      <c r="M464">
        <f t="shared" si="46"/>
        <v>-3.1474862343714733E-3</v>
      </c>
      <c r="N464" s="13">
        <f t="shared" si="47"/>
        <v>2.9323210657758972E-3</v>
      </c>
      <c r="O464" s="13">
        <v>1</v>
      </c>
    </row>
    <row r="465" spans="4:15" x14ac:dyDescent="0.4">
      <c r="D465" s="6">
        <v>7.9200000000000097</v>
      </c>
      <c r="E465" s="7">
        <f t="shared" si="42"/>
        <v>-5.8592204122188659E-3</v>
      </c>
      <c r="G465">
        <f t="shared" si="44"/>
        <v>7.2406160315626735</v>
      </c>
      <c r="H465" s="10">
        <f t="shared" si="48"/>
        <v>-5.6424292569667682E-2</v>
      </c>
      <c r="I465">
        <f t="shared" si="45"/>
        <v>-0.45139434055734146</v>
      </c>
      <c r="K465">
        <f t="shared" si="43"/>
        <v>-1.359865531144667E-2</v>
      </c>
      <c r="M465">
        <f t="shared" si="46"/>
        <v>-3.0802715109828822E-3</v>
      </c>
      <c r="N465" s="13">
        <f t="shared" si="47"/>
        <v>2.8455845827094072E-3</v>
      </c>
      <c r="O465" s="13">
        <v>1</v>
      </c>
    </row>
    <row r="466" spans="4:15" x14ac:dyDescent="0.4">
      <c r="D466" s="6">
        <v>7.9400000000000102</v>
      </c>
      <c r="E466" s="7">
        <f t="shared" si="42"/>
        <v>-5.7698115006881018E-3</v>
      </c>
      <c r="G466">
        <f t="shared" si="44"/>
        <v>7.2526623774563594</v>
      </c>
      <c r="H466" s="10">
        <f t="shared" si="48"/>
        <v>-5.5563284751626425E-2</v>
      </c>
      <c r="I466">
        <f t="shared" si="45"/>
        <v>-0.4445062780130114</v>
      </c>
      <c r="K466">
        <f t="shared" si="43"/>
        <v>-1.3410610170126375E-2</v>
      </c>
      <c r="M466">
        <f t="shared" si="46"/>
        <v>-3.0144926375688243E-3</v>
      </c>
      <c r="N466" s="13">
        <f t="shared" si="47"/>
        <v>2.7613755526464424E-3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-5.6817425343078567E-3</v>
      </c>
      <c r="G467">
        <f t="shared" si="44"/>
        <v>7.2647087233500462</v>
      </c>
      <c r="H467" s="10">
        <f t="shared" si="48"/>
        <v>-5.4715180605384661E-2</v>
      </c>
      <c r="I467">
        <f t="shared" si="45"/>
        <v>-0.43772144484307729</v>
      </c>
      <c r="K467">
        <f t="shared" si="43"/>
        <v>-1.322517161959888E-2</v>
      </c>
      <c r="M467">
        <f t="shared" si="46"/>
        <v>-2.9501189324763239E-3</v>
      </c>
      <c r="N467" s="13">
        <f t="shared" si="47"/>
        <v>2.6796216100000033E-3</v>
      </c>
      <c r="O467" s="13">
        <v>1</v>
      </c>
    </row>
    <row r="468" spans="4:15" x14ac:dyDescent="0.4">
      <c r="D468" s="6">
        <v>7.9800000000000102</v>
      </c>
      <c r="E468" s="7">
        <f t="shared" si="49"/>
        <v>-5.5949938321855578E-3</v>
      </c>
      <c r="G468">
        <f t="shared" si="44"/>
        <v>7.2767550692437331</v>
      </c>
      <c r="H468" s="10">
        <f t="shared" si="48"/>
        <v>-5.3879790603946931E-2</v>
      </c>
      <c r="I468">
        <f t="shared" ref="I468:I469" si="50">H468*$E$6</f>
        <v>-0.43103832483157545</v>
      </c>
      <c r="K468">
        <f t="shared" si="43"/>
        <v>-1.3042303417673345E-2</v>
      </c>
      <c r="M468">
        <f t="shared" ref="M468:M469" si="51">$L$9*$O$6*EXP(-$O$4*(G468/$L$10-1))+6*$O$6*EXP(-$O$4*(2/SQRT(3)*G468/$L$10-1))+12*$O$6*EXP(-$O$4*(SQRT(2)*2/SQRT(3)*G468/$L$10-1))+24*$O$6*EXP(-$O$4*(SQRT(11)/2*2/SQRT(3)*G468/$L$10-1))+8*$O$6*EXP(-$O$4*(2*G468/$L$10-1))-SQRT($L$9*$O$7^2*EXP(-2*$O$5*(G468/$L$10-1))+6*$O$7^2*EXP(-2*$O$5*(2/SQRT(3)*G468/$L$10-1))+12*$O$7^2*EXP(-2*$O$5*(SQRT(2)*2/SQRT(3)*G468/$L$10-1))+24*$O$7^2*EXP(-2*$O$5*(SQRT(11)/2*2/SQRT(3)*G468/$L$10-1))+8*$O$7^2*EXP(-2*$O$5*(2*G468/$L$10-1)))</f>
        <v>-2.8871203697437902E-3</v>
      </c>
      <c r="N468" s="13">
        <f t="shared" ref="N468:N469" si="52">(M468-H468)^2*O468</f>
        <v>2.6002524176141871E-3</v>
      </c>
      <c r="O468" s="13">
        <v>1</v>
      </c>
    </row>
    <row r="469" spans="4:15" x14ac:dyDescent="0.4">
      <c r="D469" s="6">
        <v>8.0000000000000107</v>
      </c>
      <c r="E469" s="7">
        <f t="shared" si="49"/>
        <v>-5.5095459958545588E-3</v>
      </c>
      <c r="G469">
        <f t="shared" si="44"/>
        <v>7.288801415137419</v>
      </c>
      <c r="H469" s="10">
        <f t="shared" si="48"/>
        <v>-5.3056927940079407E-2</v>
      </c>
      <c r="I469">
        <f t="shared" si="50"/>
        <v>-0.42445542352063526</v>
      </c>
      <c r="K469">
        <f t="shared" si="43"/>
        <v>-1.2861969828039449E-2</v>
      </c>
      <c r="M469">
        <f t="shared" si="51"/>
        <v>-2.8254675650926705E-3</v>
      </c>
      <c r="N469" s="13">
        <f t="shared" si="52"/>
        <v>2.5231996114038623E-3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764F-DF49-4D46-BAC8-DB721D5912E2}">
  <dimension ref="A2:AA469"/>
  <sheetViews>
    <sheetView workbookViewId="0">
      <selection activeCell="K19" sqref="K19"/>
    </sheetView>
  </sheetViews>
  <sheetFormatPr defaultRowHeight="18.75" x14ac:dyDescent="0.4"/>
  <cols>
    <col min="1" max="1" width="14.25" customWidth="1"/>
    <col min="3" max="3" width="9.625" customWidth="1"/>
    <col min="4" max="4" width="18" customWidth="1"/>
    <col min="5" max="5" width="12.875" customWidth="1"/>
    <col min="6" max="6" width="10" bestFit="1" customWidth="1"/>
    <col min="8" max="8" width="9" customWidth="1"/>
    <col min="11" max="11" width="9.625" customWidth="1"/>
    <col min="14" max="14" width="12.375" customWidth="1"/>
    <col min="15" max="15" width="12.25" bestFit="1" customWidth="1"/>
    <col min="18" max="18" width="8.625" customWidth="1"/>
  </cols>
  <sheetData>
    <row r="2" spans="1:27" x14ac:dyDescent="0.4">
      <c r="A2" s="1" t="s">
        <v>189</v>
      </c>
      <c r="B2" s="1" t="s">
        <v>6</v>
      </c>
      <c r="D2" s="1" t="s">
        <v>4</v>
      </c>
      <c r="E2" s="1" t="s">
        <v>6</v>
      </c>
      <c r="G2" s="1" t="s">
        <v>259</v>
      </c>
      <c r="H2" s="1" t="s">
        <v>258</v>
      </c>
      <c r="K2" s="1" t="s">
        <v>22</v>
      </c>
      <c r="L2" s="1" t="s">
        <v>63</v>
      </c>
      <c r="N2" s="1" t="s">
        <v>22</v>
      </c>
      <c r="O2" s="1" t="s">
        <v>42</v>
      </c>
    </row>
    <row r="3" spans="1:27" x14ac:dyDescent="0.4">
      <c r="A3" s="2" t="s">
        <v>175</v>
      </c>
      <c r="B3" s="1" t="s">
        <v>132</v>
      </c>
      <c r="D3" s="15" t="str">
        <f>A3</f>
        <v>HCP</v>
      </c>
      <c r="E3" s="1" t="str">
        <f>B3</f>
        <v>Cr</v>
      </c>
      <c r="G3" s="15" t="str">
        <f>D3</f>
        <v>HCP</v>
      </c>
      <c r="H3" s="1" t="str">
        <f>E3</f>
        <v>Cr</v>
      </c>
      <c r="K3" s="15" t="str">
        <f>A3</f>
        <v>HCP</v>
      </c>
      <c r="L3" s="1" t="str">
        <f>B3</f>
        <v>Cr</v>
      </c>
      <c r="N3" s="15" t="str">
        <f>A3</f>
        <v>HCP</v>
      </c>
      <c r="O3" s="1" t="str">
        <f>L3</f>
        <v>Cr</v>
      </c>
      <c r="Q3" s="33" t="s">
        <v>31</v>
      </c>
      <c r="R3" s="24"/>
      <c r="S3" s="24"/>
      <c r="T3" s="24"/>
      <c r="U3" s="24"/>
      <c r="V3" s="24"/>
      <c r="W3" s="24"/>
      <c r="X3" s="24"/>
      <c r="Y3" s="24"/>
      <c r="Z3" s="24"/>
      <c r="AA3" s="25"/>
    </row>
    <row r="4" spans="1:27" x14ac:dyDescent="0.4">
      <c r="A4" s="2" t="s">
        <v>11</v>
      </c>
      <c r="B4" s="5">
        <v>-9.2326999999999995</v>
      </c>
      <c r="D4" s="18" t="s">
        <v>8</v>
      </c>
      <c r="E4" s="4">
        <f>MIN(H13,H4)</f>
        <v>2.49063598</v>
      </c>
      <c r="G4" s="2" t="s">
        <v>255</v>
      </c>
      <c r="H4" s="1">
        <v>2.49063598</v>
      </c>
      <c r="K4" s="2" t="s">
        <v>23</v>
      </c>
      <c r="L4" s="4">
        <v>11.559699999999999</v>
      </c>
      <c r="N4" s="12" t="s">
        <v>23</v>
      </c>
      <c r="O4" s="4">
        <f>O5*2.95</f>
        <v>10.215802020454664</v>
      </c>
      <c r="P4" t="s">
        <v>53</v>
      </c>
      <c r="Q4" s="26" t="s">
        <v>29</v>
      </c>
      <c r="AA4" s="27"/>
    </row>
    <row r="5" spans="1:27" x14ac:dyDescent="0.4">
      <c r="A5" s="2" t="s">
        <v>20</v>
      </c>
      <c r="B5" s="5">
        <v>23.904</v>
      </c>
      <c r="D5" s="2" t="s">
        <v>3</v>
      </c>
      <c r="E5" s="5">
        <f>O10</f>
        <v>4.9963152245224705E-2</v>
      </c>
      <c r="G5" s="2" t="s">
        <v>256</v>
      </c>
      <c r="H5" s="1">
        <v>4.4496320000000003</v>
      </c>
      <c r="K5" s="2" t="s">
        <v>24</v>
      </c>
      <c r="L5" s="4">
        <v>2.8315999999999999</v>
      </c>
      <c r="N5" s="12" t="s">
        <v>24</v>
      </c>
      <c r="O5" s="4">
        <v>3.4629837357473434</v>
      </c>
      <c r="P5" t="s">
        <v>53</v>
      </c>
      <c r="Q5" s="28" t="s">
        <v>30</v>
      </c>
      <c r="R5" s="29">
        <f>L10</f>
        <v>2.49063598</v>
      </c>
      <c r="S5" s="29">
        <f>L4</f>
        <v>11.559699999999999</v>
      </c>
      <c r="T5" s="29">
        <f>L5</f>
        <v>2.8315999999999999</v>
      </c>
      <c r="U5" s="29">
        <f>L6</f>
        <v>8.1199999999999994E-2</v>
      </c>
      <c r="V5" s="29">
        <f>L7</f>
        <v>1.1081000000000001</v>
      </c>
      <c r="W5" s="30">
        <f>$H$14/$E$4*$L$10</f>
        <v>4.4072777612967213</v>
      </c>
      <c r="X5" s="30">
        <v>12</v>
      </c>
      <c r="Y5" s="31" t="s">
        <v>117</v>
      </c>
      <c r="Z5" s="31" t="str">
        <f>B3</f>
        <v>Cr</v>
      </c>
      <c r="AA5" s="32" t="str">
        <f>B3</f>
        <v>Cr</v>
      </c>
    </row>
    <row r="6" spans="1:27" x14ac:dyDescent="0.4">
      <c r="A6" s="2" t="s">
        <v>0</v>
      </c>
      <c r="B6" s="1">
        <v>1.5509999999999999</v>
      </c>
      <c r="D6" s="2" t="s">
        <v>13</v>
      </c>
      <c r="E6" s="1">
        <v>12</v>
      </c>
      <c r="F6" t="s">
        <v>14</v>
      </c>
      <c r="K6" s="2" t="s">
        <v>27</v>
      </c>
      <c r="L6" s="4">
        <v>8.1199999999999994E-2</v>
      </c>
      <c r="N6" s="12" t="s">
        <v>27</v>
      </c>
      <c r="O6" s="4">
        <v>0.39428215661021132</v>
      </c>
      <c r="P6" t="s">
        <v>53</v>
      </c>
    </row>
    <row r="7" spans="1:27" x14ac:dyDescent="0.4">
      <c r="A7" s="64" t="s">
        <v>1</v>
      </c>
      <c r="B7" s="5">
        <v>2.2709999999999999</v>
      </c>
      <c r="C7" t="s">
        <v>266</v>
      </c>
      <c r="D7" s="2" t="s">
        <v>32</v>
      </c>
      <c r="E7" s="1">
        <v>2</v>
      </c>
      <c r="F7" t="s">
        <v>33</v>
      </c>
      <c r="K7" s="2" t="s">
        <v>28</v>
      </c>
      <c r="L7" s="4">
        <v>1.1081000000000001</v>
      </c>
      <c r="N7" s="12" t="s">
        <v>28</v>
      </c>
      <c r="O7" s="4">
        <v>3.9950945712428676</v>
      </c>
      <c r="P7" t="s">
        <v>53</v>
      </c>
      <c r="Q7" s="23" t="s">
        <v>43</v>
      </c>
      <c r="R7" s="24"/>
      <c r="S7" s="24"/>
      <c r="T7" s="24"/>
      <c r="U7" s="24"/>
      <c r="V7" s="24"/>
      <c r="W7" s="24"/>
      <c r="X7" s="24"/>
      <c r="Y7" s="24"/>
      <c r="Z7" s="24"/>
      <c r="AA7" s="25"/>
    </row>
    <row r="8" spans="1:27" x14ac:dyDescent="0.4">
      <c r="C8" t="s">
        <v>253</v>
      </c>
      <c r="Q8" s="26" t="s">
        <v>268</v>
      </c>
      <c r="AA8" s="27"/>
    </row>
    <row r="9" spans="1:27" x14ac:dyDescent="0.4">
      <c r="A9" s="11" t="s">
        <v>21</v>
      </c>
      <c r="K9" s="3" t="s">
        <v>13</v>
      </c>
      <c r="L9" s="1">
        <f>E6</f>
        <v>12</v>
      </c>
      <c r="M9" t="s">
        <v>14</v>
      </c>
      <c r="N9" s="3" t="s">
        <v>263</v>
      </c>
      <c r="O9" s="1">
        <f>O4/O5</f>
        <v>2.95</v>
      </c>
      <c r="Q9" s="28" t="s">
        <v>30</v>
      </c>
      <c r="R9" s="29">
        <f>L10</f>
        <v>2.49063598</v>
      </c>
      <c r="S9" s="29">
        <f>O4</f>
        <v>10.215802020454664</v>
      </c>
      <c r="T9" s="29">
        <f>O5</f>
        <v>3.4629837357473434</v>
      </c>
      <c r="U9" s="29">
        <f>O6</f>
        <v>0.39428215661021132</v>
      </c>
      <c r="V9" s="29">
        <f>O7</f>
        <v>3.9950945712428676</v>
      </c>
      <c r="W9" s="30">
        <f>$H$14/$E$4*$L$10</f>
        <v>4.4072777612967213</v>
      </c>
      <c r="X9" s="30">
        <v>12</v>
      </c>
      <c r="Y9" s="31" t="s">
        <v>117</v>
      </c>
      <c r="Z9" s="31" t="str">
        <f>B3</f>
        <v>Cr</v>
      </c>
      <c r="AA9" s="32" t="str">
        <f>B3</f>
        <v>Cr</v>
      </c>
    </row>
    <row r="10" spans="1:27" x14ac:dyDescent="0.4">
      <c r="A10" s="1" t="s">
        <v>36</v>
      </c>
      <c r="B10" s="1" t="s">
        <v>7</v>
      </c>
      <c r="D10" s="1" t="s">
        <v>5</v>
      </c>
      <c r="E10" s="1" t="s">
        <v>7</v>
      </c>
      <c r="G10" s="1" t="s">
        <v>262</v>
      </c>
      <c r="H10" s="1" t="s">
        <v>261</v>
      </c>
      <c r="K10" s="3" t="s">
        <v>25</v>
      </c>
      <c r="L10" s="4">
        <f>$E$11</f>
        <v>2.49063598</v>
      </c>
      <c r="M10" t="s">
        <v>34</v>
      </c>
      <c r="N10" s="3" t="s">
        <v>264</v>
      </c>
      <c r="O10" s="1">
        <f>((SQRT(O9))^3/(O9-1)+(SQRT(1/O9)^3/(1/O9-1))-2)/6</f>
        <v>4.9963152245224705E-2</v>
      </c>
    </row>
    <row r="11" spans="1:27" x14ac:dyDescent="0.4">
      <c r="A11" s="3" t="s">
        <v>37</v>
      </c>
      <c r="B11" s="4">
        <f>($B$5*$E$7)^(1/3)</f>
        <v>3.6293890554809454</v>
      </c>
      <c r="D11" s="3" t="s">
        <v>8</v>
      </c>
      <c r="E11" s="4">
        <f>E4</f>
        <v>2.49063598</v>
      </c>
      <c r="G11" s="22" t="s">
        <v>252</v>
      </c>
      <c r="H11" s="1">
        <f>H5/H4</f>
        <v>1.7865444953541547</v>
      </c>
      <c r="Q11" s="34" t="s">
        <v>47</v>
      </c>
      <c r="R11" s="24"/>
      <c r="S11" s="24"/>
      <c r="T11" s="24"/>
      <c r="U11" s="24"/>
      <c r="V11" s="24"/>
      <c r="W11" s="24"/>
      <c r="X11" s="24"/>
      <c r="Y11" s="24"/>
      <c r="Z11" s="24"/>
      <c r="AA11" s="25"/>
    </row>
    <row r="12" spans="1:27" x14ac:dyDescent="0.4">
      <c r="A12" s="3" t="s">
        <v>38</v>
      </c>
      <c r="B12" s="4">
        <f>(B5*E7/H11/(SQRT(3)/2))^(1/3)</f>
        <v>3.1379934710767325</v>
      </c>
      <c r="C12" t="s">
        <v>254</v>
      </c>
      <c r="D12" s="3" t="s">
        <v>2</v>
      </c>
      <c r="E12" s="4">
        <f>(9*$B$6*$B$5/(-$B$4))^(1/2)</f>
        <v>6.0117108194886821</v>
      </c>
      <c r="G12" s="22" t="s">
        <v>257</v>
      </c>
      <c r="H12" s="1">
        <f>H4^3*H11*SQRT(3)/2</f>
        <v>23.904256586686579</v>
      </c>
      <c r="Q12" s="26" t="s">
        <v>45</v>
      </c>
      <c r="AA12" s="27"/>
    </row>
    <row r="13" spans="1:27" x14ac:dyDescent="0.4">
      <c r="D13" s="3" t="s">
        <v>10</v>
      </c>
      <c r="E13" s="4">
        <f>$E$12*($E$4/$E$11-1)</f>
        <v>0</v>
      </c>
      <c r="G13" s="22" t="s">
        <v>260</v>
      </c>
      <c r="H13" s="1">
        <f>H4/2*SQRT(4/3+(H11)^2)</f>
        <v>2.6490681560653586</v>
      </c>
      <c r="I13" s="1">
        <f>MAX(H13,H4)</f>
        <v>2.6490681560653586</v>
      </c>
      <c r="Q13" s="26" t="s">
        <v>46</v>
      </c>
      <c r="AA13" s="27"/>
    </row>
    <row r="14" spans="1:27" x14ac:dyDescent="0.4">
      <c r="A14" s="3" t="s">
        <v>105</v>
      </c>
      <c r="B14" s="1">
        <f>(B7-1)/(2*E12)-1/3</f>
        <v>-0.2276229924533554</v>
      </c>
      <c r="D14" s="3" t="s">
        <v>15</v>
      </c>
      <c r="E14" s="4">
        <f>-(1+$E$13+$E$5*$E$13^3)*EXP(-$E$13)</f>
        <v>-1</v>
      </c>
      <c r="G14" s="22" t="s">
        <v>265</v>
      </c>
      <c r="H14" s="1">
        <f>SQRT((H4*3/2)^2+(H4/2/SQRT(3))^2+(H5/2)^2)</f>
        <v>4.4072777612967213</v>
      </c>
      <c r="Q14" s="28" t="s">
        <v>49</v>
      </c>
      <c r="R14" s="31"/>
      <c r="S14" s="31"/>
      <c r="T14" s="31"/>
      <c r="U14" s="31"/>
      <c r="V14" s="31"/>
      <c r="W14" s="31"/>
      <c r="X14" s="31"/>
      <c r="Y14" s="31"/>
      <c r="Z14" s="31"/>
      <c r="AA14" s="32"/>
    </row>
    <row r="15" spans="1:27" x14ac:dyDescent="0.4">
      <c r="D15" s="3" t="s">
        <v>12</v>
      </c>
      <c r="E15" s="4">
        <f>-(-$B$4)*(1+$E$13+$E$5*$E$13^3)*EXP(-$E$13)</f>
        <v>-9.2326999999999995</v>
      </c>
    </row>
    <row r="16" spans="1:27" x14ac:dyDescent="0.4">
      <c r="D16" s="3" t="s">
        <v>9</v>
      </c>
      <c r="E16" s="4">
        <f>$E$15*$E$6</f>
        <v>-110.79239999999999</v>
      </c>
      <c r="Q16" s="1" t="s">
        <v>58</v>
      </c>
      <c r="R16" s="1"/>
      <c r="S16" s="1"/>
      <c r="T16" s="1" t="s">
        <v>69</v>
      </c>
    </row>
    <row r="17" spans="1:25" x14ac:dyDescent="0.4">
      <c r="A17" t="s">
        <v>19</v>
      </c>
      <c r="Q17" s="1" t="s">
        <v>54</v>
      </c>
      <c r="R17" s="19">
        <f>B4/L9+O7/SQRT(L9)</f>
        <v>0.38389279640587459</v>
      </c>
      <c r="S17" s="1" t="s">
        <v>55</v>
      </c>
      <c r="T17" s="1" t="s">
        <v>70</v>
      </c>
    </row>
    <row r="18" spans="1:25" x14ac:dyDescent="0.4">
      <c r="D18" s="9" t="s">
        <v>10</v>
      </c>
      <c r="E18" s="9" t="s">
        <v>15</v>
      </c>
      <c r="G18" s="8" t="s">
        <v>16</v>
      </c>
      <c r="H18" t="s">
        <v>17</v>
      </c>
      <c r="I18" t="s">
        <v>18</v>
      </c>
      <c r="K18" t="s">
        <v>26</v>
      </c>
      <c r="M18" t="s">
        <v>40</v>
      </c>
      <c r="N18" t="s">
        <v>41</v>
      </c>
      <c r="O18" t="s">
        <v>48</v>
      </c>
      <c r="P18" t="s">
        <v>44</v>
      </c>
      <c r="Q18" s="2" t="s">
        <v>59</v>
      </c>
      <c r="R18" s="1">
        <v>2.95</v>
      </c>
      <c r="S18" s="1" t="s">
        <v>57</v>
      </c>
      <c r="T18" s="1" t="s">
        <v>71</v>
      </c>
    </row>
    <row r="19" spans="1:25" x14ac:dyDescent="0.4">
      <c r="D19" s="6">
        <v>-1</v>
      </c>
      <c r="E19" s="7">
        <f t="shared" ref="E19:E82" si="0">-(1+D19+$E$5*D19^3)*EXP(-D19)</f>
        <v>0.13581392884072704</v>
      </c>
      <c r="G19">
        <f t="shared" ref="G19:G82" si="1">$E$11*(D19/$E$12+1)</f>
        <v>2.0763386102852275</v>
      </c>
      <c r="H19" s="10">
        <f>-(-$B$4)*(1+D19+$E$5*D19^3)*EXP(-D19)</f>
        <v>1.2539292608077806</v>
      </c>
      <c r="I19">
        <f>H19*$E$6</f>
        <v>15.047151129693367</v>
      </c>
      <c r="K19">
        <f>($L$9/2)*$L$6*EXP(-$L$4*(G19/$L$10-1))+($L$9/2)*$L$6*EXP(-$L$4*(($H$4/$E$4)*G19/$L$10-1))+($L$9/2)*$L$6*EXP(-$L$4*(SQRT(4/3+$H$11^2/4)*($H$4/$E$4)*G19/$L$10-1))+2*$L$6*EXP(-$L$4*(($H$5/$E$4)*G19/$L$10-1))+16*$L$6*EXP(-$L$4*($H$14*($H$4/$E$4)*G19/$L$10-1))-SQRT(($L$9/2)*$L$7^2*EXP(-2*$L$5*(G19/$L$10-1))+($L$9/2)*$L$7^2*EXP(-2*$L$5*(($H$4/$E$4)*G19/$L$10-1))+($L$9/2)*$L$7^2*EXP(-2*$L$5*(SQRT(4/3+$H$11^2/4)*($H$4/$E$4)*G19/$L$10-1))+2*$L$7^2*EXP(-2*$L$5*(($H$5/$E$4)*G19/$L$10-1))+16*$L$7^2*EXP(-2*$L$5*($H$14*($H$4/$E$4)*G19/$L$10-1)))</f>
        <v>0.37268819023237842</v>
      </c>
      <c r="M19">
        <f>($L$9/2)*$O$6*EXP(-$O$4*(G19/$L$10-1))+($L$9/2)*$O$6*EXP(-$O$4*(($H$4/$E$4)*G19/$L$10-1))+($L$9/2)*$O$6*EXP(-$O$4*(SQRT(4/3+$H$11^2/4)*($H$4/$E$4)*G19/$L$10-1))+2*$O$6*EXP(-$O$4*(($H$5/$E$4)*G19/$L$10-1))+16*$O$6*EXP(-$O$4*($H$14*($H$4/$E$4)*G19/$L$10-1))-SQRT(($L$9/2)*$O$7^2*EXP(-2*$O$5*(G19/$L$10-1))+($L$9/2)*$O$7^2*EXP(-2*$O$5*(($H$4/$E$4)*G19/$L$10-1))+($L$9/2)*$O$7^2*EXP(-2*$O$5*(SQRT(4/3+$H$11^2/4)*($H$4/$E$4)*G19/$L$10-1))+2*$O$7^2*EXP(-2*$O$5*(($H$5/$E$4)*G19/$L$10-1))+16*$O$7^2*EXP(-2*$O$5*($H$14*($H$4/$E$4)*G19/$L$10-1)))</f>
        <v>1.0742982812480832</v>
      </c>
      <c r="N19" s="13">
        <f>(M19-H19)^2*O19</f>
        <v>3.2267288817576394E-2</v>
      </c>
      <c r="O19" s="13">
        <v>1</v>
      </c>
      <c r="P19" s="14">
        <f>SUMSQ(N19:N295)</f>
        <v>9.6013814226181288E-3</v>
      </c>
      <c r="Q19" s="1" t="s">
        <v>68</v>
      </c>
      <c r="R19" s="19">
        <f>O4/(O4-O5)*-B4/SQRT(L9)</f>
        <v>4.0320462562881589</v>
      </c>
      <c r="S19" s="1" t="s">
        <v>67</v>
      </c>
      <c r="T19" s="1" t="s">
        <v>70</v>
      </c>
    </row>
    <row r="20" spans="1:25" x14ac:dyDescent="0.4">
      <c r="D20" s="6">
        <v>-0.98</v>
      </c>
      <c r="E20" s="7">
        <f t="shared" si="0"/>
        <v>7.2006714618071385E-2</v>
      </c>
      <c r="G20">
        <f t="shared" si="1"/>
        <v>2.0846245576795233</v>
      </c>
      <c r="H20" s="10">
        <f>-(-$B$4)*(1+D20+$E$5*D20^3)*EXP(-D20)</f>
        <v>0.66481639405426762</v>
      </c>
      <c r="I20">
        <f t="shared" ref="I20:I83" si="2">H20*$E$6</f>
        <v>7.9777967286512119</v>
      </c>
      <c r="K20">
        <f t="shared" ref="K20:K83" si="3">($L$9/2)*$L$6*EXP(-$L$4*(G20/$L$10-1))+($L$9/2)*$L$6*EXP(-$L$4*(($H$4/$E$4)*G20/$L$10-1))+($L$9/2)*$L$6*EXP(-$L$4*(SQRT(4/3+$H$11^2/4)*($H$4/$E$4)*G20/$L$10-1))+2*$L$6*EXP(-$L$4*(($H$5/$E$4)*G20/$L$10-1))+16*$L$6*EXP(-$L$4*($H$14*($H$4/$E$4)*G20/$L$10-1))-SQRT(($L$9/2)*$L$7^2*EXP(-2*$L$5*(G20/$L$10-1))+($L$9/2)*$L$7^2*EXP(-2*$L$5*(($H$4/$E$4)*G20/$L$10-1))+($L$9/2)*$L$7^2*EXP(-2*$L$5*(SQRT(4/3+$H$11^2/4)*($H$4/$E$4)*G20/$L$10-1))+2*$L$7^2*EXP(-2*$L$5*(($H$5/$E$4)*G20/$L$10-1))+16*$L$7^2*EXP(-2*$L$5*($H$14*($H$4/$E$4)*G20/$L$10-1)))</f>
        <v>0.1800287870654671</v>
      </c>
      <c r="M20">
        <f t="shared" ref="M20:M83" si="4">($L$9/2)*$O$6*EXP(-$O$4*(G20/$L$10-1))+($L$9/2)*$O$6*EXP(-$O$4*(($H$4/$E$4)*G20/$L$10-1))+($L$9/2)*$O$6*EXP(-$O$4*(SQRT(4/3+$H$11^2/4)*($H$4/$E$4)*G20/$L$10-1))+2*$O$6*EXP(-$O$4*(($H$5/$E$4)*G20/$L$10-1))+16*$O$6*EXP(-$O$4*($H$14*($H$4/$E$4)*G20/$L$10-1))-SQRT(($L$9/2)*$O$7^2*EXP(-2*$O$5*(G20/$L$10-1))+($L$9/2)*$O$7^2*EXP(-2*$O$5*(($H$4/$E$4)*G20/$L$10-1))+($L$9/2)*$O$7^2*EXP(-2*$O$5*(SQRT(4/3+$H$11^2/4)*($H$4/$E$4)*G20/$L$10-1))+2*$O$7^2*EXP(-2*$O$5*(($H$5/$E$4)*G20/$L$10-1))+16*$O$7^2*EXP(-2*$O$5*($H$14*($H$4/$E$4)*G20/$L$10-1)))</f>
        <v>0.48865112620740092</v>
      </c>
      <c r="N20" s="13">
        <f t="shared" ref="N20:N83" si="5">(M20-H20)^2*O20</f>
        <v>3.1034201595558288E-2</v>
      </c>
      <c r="O20" s="13">
        <v>1</v>
      </c>
      <c r="Q20" s="1"/>
    </row>
    <row r="21" spans="1:25" x14ac:dyDescent="0.4">
      <c r="D21" s="6">
        <v>-0.96</v>
      </c>
      <c r="E21" s="7">
        <f t="shared" si="0"/>
        <v>1.0980092915866714E-2</v>
      </c>
      <c r="G21">
        <f t="shared" si="1"/>
        <v>2.0929105050738186</v>
      </c>
      <c r="H21" s="10">
        <f t="shared" ref="H21:H84" si="6">-(-$B$4)*(1+D21+$E$5*D21^3)*EXP(-D21)</f>
        <v>0.10137590386432262</v>
      </c>
      <c r="I21">
        <f t="shared" si="2"/>
        <v>1.2165108463718715</v>
      </c>
      <c r="K21">
        <f t="shared" si="3"/>
        <v>-3.6247522694274892E-3</v>
      </c>
      <c r="M21">
        <f t="shared" si="4"/>
        <v>-7.0926526172961246E-2</v>
      </c>
      <c r="N21" s="13">
        <f t="shared" si="5"/>
        <v>2.9688127396753097E-2</v>
      </c>
      <c r="O21" s="13">
        <v>1</v>
      </c>
      <c r="Q21" s="16" t="s">
        <v>60</v>
      </c>
      <c r="R21" s="19">
        <f>(O7/O6)/(O4/O5)</f>
        <v>3.4347720876520875</v>
      </c>
      <c r="S21" s="1" t="s">
        <v>61</v>
      </c>
      <c r="T21" s="1">
        <f>SQRT(L9)</f>
        <v>3.4641016151377544</v>
      </c>
      <c r="U21" s="1" t="s">
        <v>62</v>
      </c>
      <c r="V21" s="1">
        <f>R21-T21</f>
        <v>-2.9329527485666862E-2</v>
      </c>
    </row>
    <row r="22" spans="1:25" x14ac:dyDescent="0.4">
      <c r="D22" s="6">
        <v>-0.94</v>
      </c>
      <c r="E22" s="7">
        <f t="shared" si="0"/>
        <v>-4.736325341119537E-2</v>
      </c>
      <c r="G22">
        <f t="shared" si="1"/>
        <v>2.1011964524681139</v>
      </c>
      <c r="H22" s="10">
        <f t="shared" si="6"/>
        <v>-0.43729070976954348</v>
      </c>
      <c r="I22">
        <f t="shared" si="2"/>
        <v>-5.2474885172345216</v>
      </c>
      <c r="K22">
        <f t="shared" si="3"/>
        <v>-0.17863077325276056</v>
      </c>
      <c r="M22">
        <f t="shared" si="4"/>
        <v>-0.6053887211517015</v>
      </c>
      <c r="N22" s="13">
        <f t="shared" si="5"/>
        <v>2.8256941430636128E-2</v>
      </c>
      <c r="O22" s="13">
        <v>1</v>
      </c>
    </row>
    <row r="23" spans="1:25" x14ac:dyDescent="0.4">
      <c r="D23" s="6">
        <v>-0.92</v>
      </c>
      <c r="E23" s="7">
        <f t="shared" si="0"/>
        <v>-0.10311751426641502</v>
      </c>
      <c r="G23">
        <f t="shared" si="1"/>
        <v>2.1094823998624093</v>
      </c>
      <c r="H23" s="10">
        <f t="shared" si="6"/>
        <v>-0.95205307396752992</v>
      </c>
      <c r="I23">
        <f t="shared" si="2"/>
        <v>-11.424636887610358</v>
      </c>
      <c r="K23">
        <f t="shared" si="3"/>
        <v>-0.3453338230004217</v>
      </c>
      <c r="M23">
        <f t="shared" si="4"/>
        <v>-1.1156562914725257</v>
      </c>
      <c r="N23" s="13">
        <f t="shared" si="5"/>
        <v>2.6766012777986944E-2</v>
      </c>
      <c r="O23" s="13">
        <v>1</v>
      </c>
      <c r="Q23" s="1" t="s">
        <v>66</v>
      </c>
      <c r="R23" s="1"/>
      <c r="V23" s="1" t="s">
        <v>113</v>
      </c>
      <c r="W23" s="1" t="s">
        <v>6</v>
      </c>
    </row>
    <row r="24" spans="1:25" x14ac:dyDescent="0.4">
      <c r="D24" s="6">
        <v>-0.9</v>
      </c>
      <c r="E24" s="7">
        <f t="shared" si="0"/>
        <v>-0.15637384760533948</v>
      </c>
      <c r="G24">
        <f t="shared" si="1"/>
        <v>2.1177683472567046</v>
      </c>
      <c r="H24" s="10">
        <f t="shared" si="6"/>
        <v>-1.4437528227858176</v>
      </c>
      <c r="I24">
        <f t="shared" si="2"/>
        <v>-17.32503387342981</v>
      </c>
      <c r="K24">
        <f t="shared" si="3"/>
        <v>-0.5040651788395385</v>
      </c>
      <c r="M24">
        <f t="shared" si="4"/>
        <v>-1.602618000521435</v>
      </c>
      <c r="N24" s="13">
        <f t="shared" si="5"/>
        <v>2.5238144696969295E-2</v>
      </c>
      <c r="O24" s="13">
        <v>1</v>
      </c>
      <c r="Q24" s="17" t="s">
        <v>64</v>
      </c>
      <c r="R24" s="19">
        <f>O5/(O4-O5)*-B4/L9</f>
        <v>0.39455982905982895</v>
      </c>
      <c r="V24" s="15" t="str">
        <f>D3</f>
        <v>HCP</v>
      </c>
      <c r="W24" s="1" t="str">
        <f>E3</f>
        <v>Cr</v>
      </c>
      <c r="X24" t="s">
        <v>106</v>
      </c>
    </row>
    <row r="25" spans="1:25" x14ac:dyDescent="0.4">
      <c r="D25" s="6">
        <v>-0.88</v>
      </c>
      <c r="E25" s="7">
        <f t="shared" si="0"/>
        <v>-0.20722047194443025</v>
      </c>
      <c r="G25">
        <f t="shared" si="1"/>
        <v>2.1260542946510004</v>
      </c>
      <c r="H25" s="10">
        <f t="shared" si="6"/>
        <v>-1.9132044513213409</v>
      </c>
      <c r="I25">
        <f t="shared" si="2"/>
        <v>-22.958453415856091</v>
      </c>
      <c r="K25">
        <f t="shared" si="3"/>
        <v>-0.65514335657737632</v>
      </c>
      <c r="M25">
        <f t="shared" si="4"/>
        <v>-2.0671316460290825</v>
      </c>
      <c r="N25" s="13">
        <f t="shared" si="5"/>
        <v>2.3693581270595003E-2</v>
      </c>
      <c r="O25" s="13">
        <v>1</v>
      </c>
      <c r="Q25" s="17" t="s">
        <v>65</v>
      </c>
      <c r="R25" s="19">
        <f>O4/(O4-O5)*-B4/SQRT(L9)</f>
        <v>4.0320462562881589</v>
      </c>
      <c r="V25" s="2" t="s">
        <v>109</v>
      </c>
      <c r="W25" s="1">
        <f>(-B4/(12*PI()*B6*W26))^(1/2)</f>
        <v>0.33464423482729172</v>
      </c>
      <c r="X25" t="s">
        <v>107</v>
      </c>
    </row>
    <row r="26" spans="1:25" x14ac:dyDescent="0.4">
      <c r="D26" s="6">
        <v>-0.86</v>
      </c>
      <c r="E26" s="7">
        <f t="shared" si="0"/>
        <v>-0.25574275616275421</v>
      </c>
      <c r="G26">
        <f t="shared" si="1"/>
        <v>2.1343402420452957</v>
      </c>
      <c r="H26" s="10">
        <f t="shared" si="6"/>
        <v>-2.3611961448238605</v>
      </c>
      <c r="I26">
        <f t="shared" si="2"/>
        <v>-28.334353737886325</v>
      </c>
      <c r="K26">
        <f t="shared" si="3"/>
        <v>-0.79887459924862103</v>
      </c>
      <c r="M26">
        <f t="shared" si="4"/>
        <v>-2.5100251256933781</v>
      </c>
      <c r="N26" s="13">
        <f t="shared" si="5"/>
        <v>2.2150065546659225E-2</v>
      </c>
      <c r="O26" s="13">
        <v>1</v>
      </c>
      <c r="V26" s="2" t="s">
        <v>110</v>
      </c>
      <c r="W26" s="1">
        <v>1.41</v>
      </c>
      <c r="X26" t="s">
        <v>108</v>
      </c>
    </row>
    <row r="27" spans="1:25" x14ac:dyDescent="0.4">
      <c r="D27" s="6">
        <v>-0.84</v>
      </c>
      <c r="E27" s="7">
        <f t="shared" si="0"/>
        <v>-0.30202330667314847</v>
      </c>
      <c r="G27">
        <f t="shared" si="1"/>
        <v>2.142626189439591</v>
      </c>
      <c r="H27" s="10">
        <f t="shared" si="6"/>
        <v>-2.7884905835211775</v>
      </c>
      <c r="I27">
        <f t="shared" si="2"/>
        <v>-33.46188700225413</v>
      </c>
      <c r="K27">
        <f t="shared" si="3"/>
        <v>-0.93555334709618254</v>
      </c>
      <c r="M27">
        <f t="shared" si="4"/>
        <v>-2.9320974660501022</v>
      </c>
      <c r="N27" s="13">
        <f t="shared" si="5"/>
        <v>2.0622936709676385E-2</v>
      </c>
      <c r="O27" s="13">
        <v>1</v>
      </c>
      <c r="Q27" s="2" t="s">
        <v>73</v>
      </c>
      <c r="R27" s="1">
        <v>2.9511489195477254</v>
      </c>
      <c r="V27" s="2" t="s">
        <v>115</v>
      </c>
      <c r="W27" s="1">
        <v>1</v>
      </c>
      <c r="X27" s="3" t="s">
        <v>116</v>
      </c>
      <c r="Y27" s="1">
        <f>W27*B7</f>
        <v>2.2709999999999999</v>
      </c>
    </row>
    <row r="28" spans="1:25" x14ac:dyDescent="0.4">
      <c r="D28" s="6">
        <v>-0.82</v>
      </c>
      <c r="E28" s="7">
        <f t="shared" si="0"/>
        <v>-0.34614205203722115</v>
      </c>
      <c r="G28">
        <f t="shared" si="1"/>
        <v>2.1509121368338864</v>
      </c>
      <c r="H28" s="10">
        <f t="shared" si="6"/>
        <v>-3.1958257238440515</v>
      </c>
      <c r="I28">
        <f t="shared" si="2"/>
        <v>-38.349908686128614</v>
      </c>
      <c r="K28">
        <f t="shared" si="3"/>
        <v>-1.065462689510416</v>
      </c>
      <c r="M28">
        <f t="shared" si="4"/>
        <v>-3.334119815870352</v>
      </c>
      <c r="N28" s="13">
        <f t="shared" si="5"/>
        <v>1.912525588937887E-2</v>
      </c>
      <c r="O28" s="13">
        <v>1</v>
      </c>
      <c r="Q28" s="2" t="s">
        <v>3</v>
      </c>
      <c r="R28" s="1">
        <v>0.05</v>
      </c>
      <c r="V28" s="22" t="s">
        <v>111</v>
      </c>
      <c r="W28" s="1">
        <f>3*W25*(B7*W27-1)/W26</f>
        <v>0.90496345205422912</v>
      </c>
      <c r="X28" t="s">
        <v>114</v>
      </c>
    </row>
    <row r="29" spans="1:25" x14ac:dyDescent="0.4">
      <c r="D29" s="6">
        <v>-0.8</v>
      </c>
      <c r="E29" s="7">
        <f t="shared" si="0"/>
        <v>-0.38817632509651051</v>
      </c>
      <c r="G29">
        <f t="shared" si="1"/>
        <v>2.1591980842281817</v>
      </c>
      <c r="H29" s="10">
        <f t="shared" si="6"/>
        <v>-3.5839155567185528</v>
      </c>
      <c r="I29">
        <f t="shared" si="2"/>
        <v>-43.006986680622632</v>
      </c>
      <c r="K29">
        <f t="shared" si="3"/>
        <v>-1.1888747996240534</v>
      </c>
      <c r="M29">
        <f t="shared" si="4"/>
        <v>-3.7168364053200733</v>
      </c>
      <c r="N29" s="13">
        <f t="shared" si="5"/>
        <v>1.7667951992948343E-2</v>
      </c>
      <c r="O29" s="13">
        <v>1</v>
      </c>
      <c r="Q29" s="17" t="s">
        <v>72</v>
      </c>
      <c r="R29" s="1">
        <f>ABS( -(SQRT(R27))^3/(R27-1)-(SQRT(1/R27)^3/(1/R27-1)) + (2+6*R28))</f>
        <v>2.6290081223123707E-12</v>
      </c>
      <c r="S29" t="s">
        <v>75</v>
      </c>
      <c r="V29" s="22" t="s">
        <v>73</v>
      </c>
      <c r="W29" s="1" t="e">
        <f>((W28+SQRT(W28^2-4))/2)^2</f>
        <v>#NUM!</v>
      </c>
      <c r="X29" t="s">
        <v>118</v>
      </c>
    </row>
    <row r="30" spans="1:25" x14ac:dyDescent="0.4">
      <c r="A30" t="s">
        <v>56</v>
      </c>
      <c r="D30" s="6">
        <v>-0.78</v>
      </c>
      <c r="E30" s="7">
        <f t="shared" si="0"/>
        <v>-0.42820094269014086</v>
      </c>
      <c r="G30">
        <f t="shared" si="1"/>
        <v>2.1674840316224775</v>
      </c>
      <c r="H30" s="10">
        <f t="shared" si="6"/>
        <v>-3.9534508435752631</v>
      </c>
      <c r="I30">
        <f t="shared" si="2"/>
        <v>-47.441410122903157</v>
      </c>
      <c r="K30">
        <f t="shared" si="3"/>
        <v>-1.3060513522325232</v>
      </c>
      <c r="M30">
        <f t="shared" si="4"/>
        <v>-4.0809654720727089</v>
      </c>
      <c r="N30" s="13">
        <f t="shared" si="5"/>
        <v>1.625998048084161E-2</v>
      </c>
      <c r="O30" s="13">
        <v>1</v>
      </c>
      <c r="V30" s="22" t="s">
        <v>23</v>
      </c>
      <c r="W30" s="1">
        <f>1/(O5*W25^2)</f>
        <v>2.5785933195832778</v>
      </c>
    </row>
    <row r="31" spans="1:25" x14ac:dyDescent="0.4">
      <c r="D31" s="6">
        <v>-0.76</v>
      </c>
      <c r="E31" s="7">
        <f t="shared" si="0"/>
        <v>-0.46628828302738023</v>
      </c>
      <c r="G31">
        <f t="shared" si="1"/>
        <v>2.1757699790167728</v>
      </c>
      <c r="H31" s="10">
        <f t="shared" si="6"/>
        <v>-4.3050998307068928</v>
      </c>
      <c r="I31">
        <f t="shared" si="2"/>
        <v>-51.661197968482711</v>
      </c>
      <c r="K31">
        <f t="shared" si="3"/>
        <v>-1.4172439256832758</v>
      </c>
      <c r="M31">
        <f t="shared" si="4"/>
        <v>-4.427200155523149</v>
      </c>
      <c r="N31" s="13">
        <f t="shared" si="5"/>
        <v>1.4908489320235273E-2</v>
      </c>
      <c r="O31" s="13">
        <v>1</v>
      </c>
      <c r="Q31" t="s">
        <v>74</v>
      </c>
    </row>
    <row r="32" spans="1:25" x14ac:dyDescent="0.4">
      <c r="D32" s="6">
        <v>-0.74</v>
      </c>
      <c r="E32" s="7">
        <f t="shared" si="0"/>
        <v>-0.50250836078163197</v>
      </c>
      <c r="G32">
        <f t="shared" si="1"/>
        <v>2.1840559264110686</v>
      </c>
      <c r="H32" s="10">
        <f t="shared" si="6"/>
        <v>-4.6395089425885736</v>
      </c>
      <c r="I32">
        <f t="shared" si="2"/>
        <v>-55.674107311062883</v>
      </c>
      <c r="K32">
        <f t="shared" si="3"/>
        <v>-1.5226943883529245</v>
      </c>
      <c r="M32">
        <f t="shared" si="4"/>
        <v>-4.7562093602124911</v>
      </c>
      <c r="N32" s="13">
        <f t="shared" si="5"/>
        <v>1.3618987473596748E-2</v>
      </c>
      <c r="O32" s="13">
        <v>1</v>
      </c>
      <c r="Q32" s="21" t="s">
        <v>3</v>
      </c>
      <c r="R32" s="21" t="s">
        <v>73</v>
      </c>
      <c r="S32" t="s">
        <v>80</v>
      </c>
      <c r="T32" t="s">
        <v>81</v>
      </c>
      <c r="U32" t="s">
        <v>92</v>
      </c>
      <c r="V32" t="s">
        <v>90</v>
      </c>
    </row>
    <row r="33" spans="4:22" x14ac:dyDescent="0.4">
      <c r="D33" s="6">
        <v>-0.72</v>
      </c>
      <c r="E33" s="7">
        <f>-(1+D33+$E$5*D33^3)*EXP(-D33)</f>
        <v>-0.53692889997055659</v>
      </c>
      <c r="G33">
        <f t="shared" si="1"/>
        <v>2.1923418738053639</v>
      </c>
      <c r="H33" s="10">
        <f t="shared" si="6"/>
        <v>-4.9573034547581587</v>
      </c>
      <c r="I33">
        <f t="shared" si="2"/>
        <v>-59.487641457097908</v>
      </c>
      <c r="K33">
        <f t="shared" si="3"/>
        <v>-1.6226352703064406</v>
      </c>
      <c r="M33">
        <f t="shared" si="4"/>
        <v>-5.0686385895317372</v>
      </c>
      <c r="N33" s="13">
        <f t="shared" si="5"/>
        <v>1.2395512235050884E-2</v>
      </c>
      <c r="O33" s="13">
        <v>1</v>
      </c>
      <c r="Q33" s="20">
        <v>0.2</v>
      </c>
      <c r="R33" s="5">
        <v>8.1167990000000003</v>
      </c>
      <c r="T33" t="s">
        <v>85</v>
      </c>
      <c r="U33" t="s">
        <v>95</v>
      </c>
    </row>
    <row r="34" spans="4:22" x14ac:dyDescent="0.4">
      <c r="D34" s="6">
        <v>-0.7</v>
      </c>
      <c r="E34" s="7">
        <f t="shared" si="0"/>
        <v>-0.56961540468524285</v>
      </c>
      <c r="G34">
        <f t="shared" si="1"/>
        <v>2.2006278211996593</v>
      </c>
      <c r="H34" s="10">
        <f t="shared" si="6"/>
        <v>-5.2590881468374411</v>
      </c>
      <c r="I34">
        <f t="shared" si="2"/>
        <v>-63.109057762049289</v>
      </c>
      <c r="K34">
        <f t="shared" si="3"/>
        <v>-1.7172901207099951</v>
      </c>
      <c r="M34">
        <f t="shared" si="4"/>
        <v>-5.3651107507369851</v>
      </c>
      <c r="N34" s="13">
        <f t="shared" si="5"/>
        <v>1.1240792537639601E-2</v>
      </c>
      <c r="O34" s="13">
        <v>1</v>
      </c>
      <c r="Q34" s="1">
        <v>0.15</v>
      </c>
      <c r="R34" s="5">
        <v>6.25</v>
      </c>
      <c r="T34" t="s">
        <v>85</v>
      </c>
      <c r="U34" t="s">
        <v>96</v>
      </c>
    </row>
    <row r="35" spans="4:22" x14ac:dyDescent="0.4">
      <c r="D35" s="6">
        <v>-0.68</v>
      </c>
      <c r="E35" s="7">
        <f t="shared" si="0"/>
        <v>-0.60063122772961575</v>
      </c>
      <c r="G35">
        <f t="shared" si="1"/>
        <v>2.2089137685939546</v>
      </c>
      <c r="H35" s="10">
        <f t="shared" si="6"/>
        <v>-5.5454479362592233</v>
      </c>
      <c r="I35">
        <f t="shared" si="2"/>
        <v>-66.545375235110683</v>
      </c>
      <c r="K35">
        <f t="shared" si="3"/>
        <v>-1.806873851546436</v>
      </c>
      <c r="M35">
        <f t="shared" si="4"/>
        <v>-5.6462269322708192</v>
      </c>
      <c r="N35" s="13">
        <f t="shared" si="5"/>
        <v>1.0156406037105263E-2</v>
      </c>
      <c r="O35" s="13">
        <v>1</v>
      </c>
      <c r="Q35" s="20">
        <v>0.1</v>
      </c>
      <c r="R35" s="5">
        <v>4.5397220000000003</v>
      </c>
      <c r="U35" t="s">
        <v>104</v>
      </c>
    </row>
    <row r="36" spans="4:22" x14ac:dyDescent="0.4">
      <c r="D36" s="6">
        <v>-0.66</v>
      </c>
      <c r="E36" s="7">
        <f t="shared" si="0"/>
        <v>-0.63003763722958273</v>
      </c>
      <c r="G36">
        <f t="shared" si="1"/>
        <v>2.2171997159882504</v>
      </c>
      <c r="H36" s="10">
        <f t="shared" si="6"/>
        <v>-5.8169484932495674</v>
      </c>
      <c r="I36">
        <f t="shared" si="2"/>
        <v>-69.803381918994802</v>
      </c>
      <c r="K36">
        <f t="shared" si="3"/>
        <v>-1.8915930681612627</v>
      </c>
      <c r="M36">
        <f t="shared" si="4"/>
        <v>-5.9125671543505209</v>
      </c>
      <c r="N36" s="13">
        <f t="shared" si="5"/>
        <v>9.1429283507390019E-3</v>
      </c>
      <c r="O36" s="13">
        <v>1</v>
      </c>
      <c r="Q36" s="1">
        <v>9.5000000000000001E-2</v>
      </c>
      <c r="R36" s="5">
        <v>4.3764019999999997</v>
      </c>
      <c r="U36" t="s">
        <v>101</v>
      </c>
    </row>
    <row r="37" spans="4:22" x14ac:dyDescent="0.4">
      <c r="D37" s="6">
        <v>-0.64</v>
      </c>
      <c r="E37" s="7">
        <f t="shared" si="0"/>
        <v>-0.65789388126977233</v>
      </c>
      <c r="G37">
        <f t="shared" si="1"/>
        <v>2.2254856633825457</v>
      </c>
      <c r="H37" s="10">
        <f t="shared" si="6"/>
        <v>-6.0741368375994274</v>
      </c>
      <c r="I37">
        <f t="shared" si="2"/>
        <v>-72.889642051193135</v>
      </c>
      <c r="K37">
        <f t="shared" si="3"/>
        <v>-1.9716463871463139</v>
      </c>
      <c r="M37">
        <f t="shared" si="4"/>
        <v>-6.164691093749429</v>
      </c>
      <c r="N37" s="13">
        <f t="shared" si="5"/>
        <v>8.2000733068801172E-3</v>
      </c>
      <c r="O37" s="13">
        <v>1</v>
      </c>
      <c r="Q37" s="1">
        <v>0.09</v>
      </c>
      <c r="R37" s="5">
        <v>4.21</v>
      </c>
      <c r="U37" t="s">
        <v>97</v>
      </c>
    </row>
    <row r="38" spans="4:22" x14ac:dyDescent="0.4">
      <c r="D38" s="6">
        <v>-0.62</v>
      </c>
      <c r="E38" s="7">
        <f t="shared" si="0"/>
        <v>-0.68425725061413678</v>
      </c>
      <c r="G38">
        <f t="shared" si="1"/>
        <v>2.2337716107768411</v>
      </c>
      <c r="H38" s="10">
        <f t="shared" si="6"/>
        <v>-6.3175419177451406</v>
      </c>
      <c r="I38">
        <f t="shared" si="2"/>
        <v>-75.810503012941695</v>
      </c>
      <c r="K38">
        <f t="shared" si="3"/>
        <v>-2.0472247420488068</v>
      </c>
      <c r="M38">
        <f t="shared" si="4"/>
        <v>-6.4031387836656783</v>
      </c>
      <c r="N38" s="13">
        <f t="shared" si="5"/>
        <v>7.3268234554185125E-3</v>
      </c>
      <c r="O38" s="13">
        <v>1</v>
      </c>
      <c r="Q38" s="1">
        <v>8.5000000000000006E-2</v>
      </c>
      <c r="R38" s="5">
        <v>4.0533929999999998</v>
      </c>
      <c r="U38" t="s">
        <v>100</v>
      </c>
    </row>
    <row r="39" spans="4:22" x14ac:dyDescent="0.4">
      <c r="D39" s="6">
        <v>-0.6</v>
      </c>
      <c r="E39" s="7">
        <f t="shared" si="0"/>
        <v>-0.70918313956511936</v>
      </c>
      <c r="G39">
        <f t="shared" si="1"/>
        <v>2.2420575581711364</v>
      </c>
      <c r="H39" s="10">
        <f t="shared" si="6"/>
        <v>-6.5476751726628768</v>
      </c>
      <c r="I39">
        <f t="shared" si="2"/>
        <v>-78.572102071954518</v>
      </c>
      <c r="K39">
        <f t="shared" si="3"/>
        <v>-2.1185116773742441</v>
      </c>
      <c r="M39">
        <f t="shared" si="4"/>
        <v>-6.6284312895406057</v>
      </c>
      <c r="N39" s="13">
        <f t="shared" si="5"/>
        <v>6.5215504131694068E-3</v>
      </c>
      <c r="O39" s="13">
        <v>1</v>
      </c>
      <c r="Q39" s="1">
        <v>0.08</v>
      </c>
      <c r="R39" s="5">
        <v>3.89</v>
      </c>
      <c r="U39" t="s">
        <v>78</v>
      </c>
    </row>
    <row r="40" spans="4:22" x14ac:dyDescent="0.4">
      <c r="D40" s="6">
        <v>-0.57999999999999996</v>
      </c>
      <c r="E40" s="7">
        <f t="shared" si="0"/>
        <v>-0.73272510501458665</v>
      </c>
      <c r="G40">
        <f t="shared" si="1"/>
        <v>2.2503435055654322</v>
      </c>
      <c r="H40" s="10">
        <f t="shared" si="6"/>
        <v>-6.7650310770681736</v>
      </c>
      <c r="I40">
        <f t="shared" si="2"/>
        <v>-81.180372924818087</v>
      </c>
      <c r="K40">
        <f t="shared" si="3"/>
        <v>-2.1856836313337529</v>
      </c>
      <c r="M40">
        <f t="shared" si="4"/>
        <v>-6.8410713616594734</v>
      </c>
      <c r="N40" s="13">
        <f t="shared" si="5"/>
        <v>5.7821248807258573E-3</v>
      </c>
      <c r="O40" s="13">
        <v>1</v>
      </c>
      <c r="Q40" s="1">
        <v>7.4999999999999997E-2</v>
      </c>
      <c r="R40" s="5">
        <v>3.7347440000000001</v>
      </c>
      <c r="T40" t="s">
        <v>86</v>
      </c>
      <c r="U40" t="s">
        <v>103</v>
      </c>
    </row>
    <row r="41" spans="4:22" x14ac:dyDescent="0.4">
      <c r="D41" s="6">
        <v>-0.56000000000000005</v>
      </c>
      <c r="E41" s="7">
        <f t="shared" si="0"/>
        <v>-0.75493492373825066</v>
      </c>
      <c r="G41">
        <f t="shared" si="1"/>
        <v>2.2586294529597275</v>
      </c>
      <c r="H41" s="10">
        <f t="shared" si="6"/>
        <v>-6.9700876703981463</v>
      </c>
      <c r="I41">
        <f t="shared" si="2"/>
        <v>-83.641052044777751</v>
      </c>
      <c r="K41">
        <f t="shared" si="3"/>
        <v>-2.2489102077687502</v>
      </c>
      <c r="M41">
        <f t="shared" si="4"/>
        <v>-7.0415440653374421</v>
      </c>
      <c r="N41" s="13">
        <f t="shared" si="5"/>
        <v>5.1060163777206322E-3</v>
      </c>
      <c r="O41" s="13">
        <v>1</v>
      </c>
      <c r="Q41" s="1">
        <v>7.0000000000000007E-2</v>
      </c>
      <c r="R41" s="5">
        <v>3.58</v>
      </c>
      <c r="S41" t="s">
        <v>77</v>
      </c>
      <c r="T41" t="s">
        <v>86</v>
      </c>
    </row>
    <row r="42" spans="4:22" x14ac:dyDescent="0.4">
      <c r="D42" s="6">
        <v>-0.54</v>
      </c>
      <c r="E42" s="7">
        <f t="shared" si="0"/>
        <v>-0.77586264798387294</v>
      </c>
      <c r="G42">
        <f t="shared" si="1"/>
        <v>2.2669154003540228</v>
      </c>
      <c r="H42" s="10">
        <f t="shared" si="6"/>
        <v>-7.1633070700407036</v>
      </c>
      <c r="I42">
        <f t="shared" si="2"/>
        <v>-85.95968484048845</v>
      </c>
      <c r="K42">
        <f t="shared" si="3"/>
        <v>-2.308354437669168</v>
      </c>
      <c r="M42">
        <f t="shared" si="4"/>
        <v>-7.2303173894660127</v>
      </c>
      <c r="N42" s="13">
        <f t="shared" si="5"/>
        <v>4.4903829094819587E-3</v>
      </c>
      <c r="O42" s="13">
        <v>1</v>
      </c>
      <c r="Q42" s="1">
        <v>6.5000000000000002E-2</v>
      </c>
      <c r="R42" s="5">
        <v>3.4196749999999998</v>
      </c>
      <c r="U42" t="s">
        <v>102</v>
      </c>
    </row>
    <row r="43" spans="4:22" x14ac:dyDescent="0.4">
      <c r="D43" s="6">
        <v>-0.52</v>
      </c>
      <c r="E43" s="7">
        <f t="shared" si="0"/>
        <v>-0.79555665940214992</v>
      </c>
      <c r="G43">
        <f t="shared" si="1"/>
        <v>2.2752013477483186</v>
      </c>
      <c r="H43" s="10">
        <f t="shared" si="6"/>
        <v>-7.3451359692622287</v>
      </c>
      <c r="I43">
        <f t="shared" si="2"/>
        <v>-88.141631631146737</v>
      </c>
      <c r="K43">
        <f t="shared" si="3"/>
        <v>-2.3641730306852611</v>
      </c>
      <c r="M43">
        <f t="shared" si="4"/>
        <v>-7.4078428341677078</v>
      </c>
      <c r="N43" s="13">
        <f t="shared" si="5"/>
        <v>3.9321509062740147E-3</v>
      </c>
      <c r="O43" s="13">
        <v>1</v>
      </c>
      <c r="Q43" s="1">
        <v>0.06</v>
      </c>
      <c r="R43" s="5">
        <v>3.26</v>
      </c>
      <c r="T43" t="s">
        <v>87</v>
      </c>
    </row>
    <row r="44" spans="4:22" x14ac:dyDescent="0.4">
      <c r="D44" s="6">
        <v>-0.5</v>
      </c>
      <c r="E44" s="7">
        <f t="shared" si="0"/>
        <v>-0.81406372136782268</v>
      </c>
      <c r="G44">
        <f t="shared" si="1"/>
        <v>2.2834872951426139</v>
      </c>
      <c r="H44" s="10">
        <f t="shared" si="6"/>
        <v>-7.5160061202726958</v>
      </c>
      <c r="I44">
        <f t="shared" si="2"/>
        <v>-90.192073443272349</v>
      </c>
      <c r="K44">
        <f t="shared" si="3"/>
        <v>-2.4165166170175505</v>
      </c>
      <c r="M44">
        <f t="shared" si="4"/>
        <v>-7.5745559782806868</v>
      </c>
      <c r="N44" s="13">
        <f t="shared" si="5"/>
        <v>3.4280858727559153E-3</v>
      </c>
      <c r="O44" s="13">
        <v>1</v>
      </c>
      <c r="Q44" s="1">
        <v>5.5E-2</v>
      </c>
      <c r="R44" s="5">
        <v>3.1070509999999998</v>
      </c>
      <c r="T44" t="s">
        <v>78</v>
      </c>
    </row>
    <row r="45" spans="4:22" x14ac:dyDescent="0.4">
      <c r="D45" s="6">
        <v>-0.48</v>
      </c>
      <c r="E45" s="7">
        <f t="shared" si="0"/>
        <v>-0.83142902973723687</v>
      </c>
      <c r="G45">
        <f t="shared" si="1"/>
        <v>2.2917732425369093</v>
      </c>
      <c r="H45" s="10">
        <f t="shared" si="6"/>
        <v>-7.6763348028549867</v>
      </c>
      <c r="I45">
        <f t="shared" si="2"/>
        <v>-92.116017634259833</v>
      </c>
      <c r="K45">
        <f t="shared" si="3"/>
        <v>-2.4655299800546544</v>
      </c>
      <c r="M45">
        <f t="shared" si="4"/>
        <v>-7.7308770273700631</v>
      </c>
      <c r="N45" s="13">
        <f t="shared" si="5"/>
        <v>2.9748542550530007E-3</v>
      </c>
      <c r="O45" s="13">
        <v>1</v>
      </c>
      <c r="Q45" s="1">
        <v>0.05</v>
      </c>
      <c r="R45" s="5">
        <v>2.95</v>
      </c>
      <c r="S45" t="s">
        <v>79</v>
      </c>
      <c r="U45" t="s">
        <v>98</v>
      </c>
      <c r="V45" t="s">
        <v>91</v>
      </c>
    </row>
    <row r="46" spans="4:22" x14ac:dyDescent="0.4">
      <c r="D46" s="6">
        <v>-0.46</v>
      </c>
      <c r="E46" s="7">
        <f t="shared" si="0"/>
        <v>-0.84769626208728976</v>
      </c>
      <c r="G46">
        <f t="shared" si="1"/>
        <v>2.3000591899312046</v>
      </c>
      <c r="H46" s="10">
        <f t="shared" si="6"/>
        <v>-7.8265252789733202</v>
      </c>
      <c r="I46">
        <f t="shared" si="2"/>
        <v>-93.918303347679839</v>
      </c>
      <c r="K46">
        <f t="shared" si="3"/>
        <v>-2.5113522801142323</v>
      </c>
      <c r="M46">
        <f t="shared" si="4"/>
        <v>-7.8772113429376951</v>
      </c>
      <c r="N46" s="13">
        <f t="shared" si="5"/>
        <v>2.5690770802007054E-3</v>
      </c>
      <c r="O46" s="13">
        <v>1</v>
      </c>
      <c r="Q46" s="1">
        <v>4.4999999999999998E-2</v>
      </c>
      <c r="R46" s="5">
        <v>2.7951359999999998</v>
      </c>
      <c r="T46" t="s">
        <v>88</v>
      </c>
    </row>
    <row r="47" spans="4:22" x14ac:dyDescent="0.4">
      <c r="D47" s="6">
        <v>-0.44</v>
      </c>
      <c r="E47" s="7">
        <f t="shared" si="0"/>
        <v>-0.86290762547945954</v>
      </c>
      <c r="G47">
        <f t="shared" si="1"/>
        <v>2.3083451373255</v>
      </c>
      <c r="H47" s="10">
        <f t="shared" si="6"/>
        <v>-7.9669672337642048</v>
      </c>
      <c r="I47">
        <f t="shared" si="2"/>
        <v>-95.603606805170458</v>
      </c>
      <c r="K47">
        <f t="shared" si="3"/>
        <v>-2.5541172696287964</v>
      </c>
      <c r="M47">
        <f t="shared" si="4"/>
        <v>-8.0139499534794574</v>
      </c>
      <c r="N47" s="13">
        <f t="shared" si="5"/>
        <v>2.2073759518419838E-3</v>
      </c>
      <c r="O47" s="13">
        <v>1</v>
      </c>
      <c r="Q47" s="1">
        <v>0.04</v>
      </c>
      <c r="R47" s="5">
        <v>2.64</v>
      </c>
      <c r="T47" t="s">
        <v>88</v>
      </c>
      <c r="U47" t="s">
        <v>99</v>
      </c>
    </row>
    <row r="48" spans="4:22" x14ac:dyDescent="0.4">
      <c r="D48" s="6">
        <v>-0.41999999999999899</v>
      </c>
      <c r="E48" s="7">
        <f t="shared" si="0"/>
        <v>-0.87710390279138806</v>
      </c>
      <c r="G48">
        <f t="shared" si="1"/>
        <v>2.3166310847197962</v>
      </c>
      <c r="H48" s="10">
        <f t="shared" si="6"/>
        <v>-8.0980372033020487</v>
      </c>
      <c r="I48">
        <f t="shared" si="2"/>
        <v>-97.176446439624584</v>
      </c>
      <c r="K48">
        <f t="shared" si="3"/>
        <v>-2.5939535001047003</v>
      </c>
      <c r="M48">
        <f t="shared" si="4"/>
        <v>-8.1414700480159503</v>
      </c>
      <c r="N48" s="13">
        <f t="shared" si="5"/>
        <v>1.8864119999418929E-3</v>
      </c>
      <c r="O48" s="13">
        <v>1</v>
      </c>
      <c r="Q48" s="1">
        <v>3.5000000000000003E-2</v>
      </c>
      <c r="R48" s="5">
        <v>2.4810439999999998</v>
      </c>
      <c r="U48" t="s">
        <v>94</v>
      </c>
    </row>
    <row r="49" spans="4:21" x14ac:dyDescent="0.4">
      <c r="D49" s="6">
        <v>-0.39999999999999902</v>
      </c>
      <c r="E49" s="7">
        <f t="shared" si="0"/>
        <v>-0.8903244976573107</v>
      </c>
      <c r="G49">
        <f t="shared" si="1"/>
        <v>2.3249170321140915</v>
      </c>
      <c r="H49" s="10">
        <f t="shared" si="6"/>
        <v>-8.2200989895206522</v>
      </c>
      <c r="I49">
        <f t="shared" si="2"/>
        <v>-98.641187874247834</v>
      </c>
      <c r="K49">
        <f t="shared" si="3"/>
        <v>-2.6309845211700478</v>
      </c>
      <c r="M49">
        <f t="shared" si="4"/>
        <v>-8.2601354527007143</v>
      </c>
      <c r="N49" s="13">
        <f t="shared" si="5"/>
        <v>1.6029183839684636E-3</v>
      </c>
      <c r="O49" s="13">
        <v>1</v>
      </c>
      <c r="Q49" s="1">
        <v>0.03</v>
      </c>
      <c r="R49" s="5">
        <v>2.3199999999999998</v>
      </c>
      <c r="T49" t="s">
        <v>89</v>
      </c>
    </row>
    <row r="50" spans="4:21" x14ac:dyDescent="0.4">
      <c r="D50" s="6">
        <v>-0.37999999999999901</v>
      </c>
      <c r="E50" s="7">
        <f t="shared" si="0"/>
        <v>-0.90260747805748232</v>
      </c>
      <c r="G50">
        <f t="shared" si="1"/>
        <v>2.3332029795083868</v>
      </c>
      <c r="H50" s="10">
        <f t="shared" si="6"/>
        <v>-8.3335040626613175</v>
      </c>
      <c r="I50">
        <f t="shared" si="2"/>
        <v>-100.0020487519358</v>
      </c>
      <c r="K50">
        <f t="shared" si="3"/>
        <v>-2.6653290720150733</v>
      </c>
      <c r="M50">
        <f t="shared" si="4"/>
        <v>-8.3702970910894532</v>
      </c>
      <c r="N50" s="13">
        <f t="shared" si="5"/>
        <v>1.3537269409136018E-3</v>
      </c>
      <c r="O50" s="13">
        <v>1</v>
      </c>
      <c r="Q50" s="1">
        <v>2.5000000000000001E-2</v>
      </c>
      <c r="R50" s="5">
        <v>2.159411</v>
      </c>
      <c r="U50" t="s">
        <v>93</v>
      </c>
    </row>
    <row r="51" spans="4:21" x14ac:dyDescent="0.4">
      <c r="D51" s="6">
        <v>-0.35999999999999899</v>
      </c>
      <c r="E51" s="7">
        <f t="shared" si="0"/>
        <v>-0.91398961859560868</v>
      </c>
      <c r="G51">
        <f t="shared" si="1"/>
        <v>2.3414889269026822</v>
      </c>
      <c r="H51" s="10">
        <f t="shared" si="6"/>
        <v>-8.4385919516076751</v>
      </c>
      <c r="I51">
        <f t="shared" si="2"/>
        <v>-101.26310341929209</v>
      </c>
      <c r="K51">
        <f t="shared" si="3"/>
        <v>-2.697101265516709</v>
      </c>
      <c r="M51">
        <f t="shared" si="4"/>
        <v>-8.4722934286327725</v>
      </c>
      <c r="N51" s="13">
        <f t="shared" si="5"/>
        <v>1.1357895536731682E-3</v>
      </c>
      <c r="O51" s="13">
        <v>1</v>
      </c>
      <c r="Q51" s="1">
        <v>0.02</v>
      </c>
      <c r="R51" s="5">
        <v>1.99</v>
      </c>
      <c r="T51" t="s">
        <v>83</v>
      </c>
    </row>
    <row r="52" spans="4:21" x14ac:dyDescent="0.4">
      <c r="D52" s="6">
        <v>-0.33999999999999903</v>
      </c>
      <c r="E52" s="7">
        <f t="shared" si="0"/>
        <v>-0.92450644150223016</v>
      </c>
      <c r="G52">
        <f t="shared" si="1"/>
        <v>2.349774874296978</v>
      </c>
      <c r="H52" s="10">
        <f t="shared" si="6"/>
        <v>-8.5356906224576399</v>
      </c>
      <c r="I52">
        <f t="shared" si="2"/>
        <v>-102.42828746949168</v>
      </c>
      <c r="K52">
        <f t="shared" si="3"/>
        <v>-2.7264107653279357</v>
      </c>
      <c r="M52">
        <f t="shared" si="4"/>
        <v>-8.5664509019358626</v>
      </c>
      <c r="N52" s="13">
        <f t="shared" si="5"/>
        <v>9.4619479357836765E-4</v>
      </c>
      <c r="O52" s="13">
        <v>1</v>
      </c>
      <c r="Q52" s="1">
        <v>1.4999999999999999E-2</v>
      </c>
      <c r="R52" s="5">
        <v>1.818065</v>
      </c>
      <c r="T52" t="s">
        <v>77</v>
      </c>
    </row>
    <row r="53" spans="4:21" x14ac:dyDescent="0.4">
      <c r="D53" s="6">
        <v>-0.31999999999999901</v>
      </c>
      <c r="E53" s="7">
        <f t="shared" si="0"/>
        <v>-0.93419225640092296</v>
      </c>
      <c r="G53">
        <f t="shared" si="1"/>
        <v>2.3580608216912733</v>
      </c>
      <c r="H53" s="10">
        <f t="shared" si="6"/>
        <v>-8.6251168456728013</v>
      </c>
      <c r="I53">
        <f t="shared" si="2"/>
        <v>-103.50140214807362</v>
      </c>
      <c r="K53">
        <f t="shared" si="3"/>
        <v>-2.7533629562015616</v>
      </c>
      <c r="M53">
        <f t="shared" si="4"/>
        <v>-8.653084333309419</v>
      </c>
      <c r="N53" s="13">
        <f t="shared" si="5"/>
        <v>7.8218036470435856E-4</v>
      </c>
      <c r="O53" s="13">
        <v>1</v>
      </c>
      <c r="Q53" s="1">
        <v>0.01</v>
      </c>
      <c r="R53" s="5">
        <v>1.63</v>
      </c>
      <c r="T53" t="s">
        <v>84</v>
      </c>
      <c r="U53" t="s">
        <v>95</v>
      </c>
    </row>
    <row r="54" spans="4:21" x14ac:dyDescent="0.4">
      <c r="D54" s="6">
        <v>-0.29999999999999899</v>
      </c>
      <c r="E54" s="7">
        <f t="shared" si="0"/>
        <v>-0.94308019887316585</v>
      </c>
      <c r="G54">
        <f t="shared" si="1"/>
        <v>2.3663467690855686</v>
      </c>
      <c r="H54" s="10">
        <f t="shared" si="6"/>
        <v>-8.7071765521362785</v>
      </c>
      <c r="I54">
        <f t="shared" si="2"/>
        <v>-104.48611862563534</v>
      </c>
      <c r="K54">
        <f t="shared" si="3"/>
        <v>-2.7780591078077848</v>
      </c>
      <c r="M54">
        <f t="shared" si="4"/>
        <v>-8.7324973311180241</v>
      </c>
      <c r="N54" s="13">
        <f t="shared" si="5"/>
        <v>6.4114184824240787E-4</v>
      </c>
      <c r="O54" s="13">
        <v>1</v>
      </c>
      <c r="Q54" s="1">
        <v>5.0000000000000001E-3</v>
      </c>
      <c r="R54" s="5">
        <v>1.41</v>
      </c>
      <c r="T54" t="s">
        <v>82</v>
      </c>
    </row>
    <row r="55" spans="4:21" x14ac:dyDescent="0.4">
      <c r="D55" s="6">
        <v>-0.27999999999999903</v>
      </c>
      <c r="E55" s="7">
        <f t="shared" si="0"/>
        <v>-0.95120226785670692</v>
      </c>
      <c r="G55">
        <f t="shared" si="1"/>
        <v>2.374632716479864</v>
      </c>
      <c r="H55" s="10">
        <f t="shared" si="6"/>
        <v>-8.7821651784406178</v>
      </c>
      <c r="I55">
        <f t="shared" si="2"/>
        <v>-105.38598214128741</v>
      </c>
      <c r="K55">
        <f t="shared" si="3"/>
        <v>-2.800596532294775</v>
      </c>
      <c r="M55">
        <f t="shared" si="4"/>
        <v>-8.8049826764143262</v>
      </c>
      <c r="N55" s="13">
        <f t="shared" si="5"/>
        <v>5.2063821378018499E-4</v>
      </c>
      <c r="O55" s="13">
        <v>1</v>
      </c>
      <c r="Q55" s="1">
        <v>1E-3</v>
      </c>
      <c r="R55" s="5">
        <v>0.85699999999999998</v>
      </c>
    </row>
    <row r="56" spans="4:21" x14ac:dyDescent="0.4">
      <c r="D56" s="6">
        <v>-0.25999999999999901</v>
      </c>
      <c r="E56" s="7">
        <f t="shared" si="0"/>
        <v>-0.95858936191130217</v>
      </c>
      <c r="G56">
        <f t="shared" si="1"/>
        <v>2.3829186638741593</v>
      </c>
      <c r="H56" s="10">
        <f t="shared" si="6"/>
        <v>-8.8503680017184791</v>
      </c>
      <c r="I56">
        <f t="shared" si="2"/>
        <v>-106.20441602062175</v>
      </c>
      <c r="K56">
        <f t="shared" si="3"/>
        <v>-2.8210687358320032</v>
      </c>
      <c r="M56">
        <f t="shared" si="4"/>
        <v>-8.8708226963307624</v>
      </c>
      <c r="N56" s="13">
        <f t="shared" si="5"/>
        <v>4.1839453168176816E-4</v>
      </c>
      <c r="O56" s="13">
        <v>1</v>
      </c>
      <c r="Q56" t="s">
        <v>76</v>
      </c>
    </row>
    <row r="57" spans="4:21" x14ac:dyDescent="0.4">
      <c r="D57" s="6">
        <v>-0.23999999999999899</v>
      </c>
      <c r="E57" s="7">
        <f t="shared" si="0"/>
        <v>-0.9652713143847319</v>
      </c>
      <c r="G57">
        <f t="shared" si="1"/>
        <v>2.3912046112684551</v>
      </c>
      <c r="H57" s="10">
        <f t="shared" si="6"/>
        <v>-8.9120604643199144</v>
      </c>
      <c r="I57">
        <f t="shared" si="2"/>
        <v>-106.94472557183897</v>
      </c>
      <c r="K57">
        <f t="shared" si="3"/>
        <v>-2.8395655643667608</v>
      </c>
      <c r="M57">
        <f t="shared" si="4"/>
        <v>-8.9302896246839119</v>
      </c>
      <c r="N57" s="13">
        <f t="shared" si="5"/>
        <v>3.323022875763362E-4</v>
      </c>
      <c r="O57" s="13">
        <v>1</v>
      </c>
    </row>
    <row r="58" spans="4:21" x14ac:dyDescent="0.4">
      <c r="D58" s="6">
        <v>-0.219999999999999</v>
      </c>
      <c r="E58" s="7">
        <f t="shared" si="0"/>
        <v>-0.97127692751109473</v>
      </c>
      <c r="G58">
        <f t="shared" si="1"/>
        <v>2.3994905586627504</v>
      </c>
      <c r="H58" s="10">
        <f t="shared" si="6"/>
        <v>-8.9675084886316832</v>
      </c>
      <c r="I58">
        <f t="shared" si="2"/>
        <v>-107.6101018635802</v>
      </c>
      <c r="K58">
        <f t="shared" si="3"/>
        <v>-2.8561733438154242</v>
      </c>
      <c r="M58">
        <f t="shared" si="4"/>
        <v>-8.9836459502308763</v>
      </c>
      <c r="N58" s="13">
        <f t="shared" si="5"/>
        <v>2.6041766686543384E-4</v>
      </c>
      <c r="O58" s="13">
        <v>1</v>
      </c>
    </row>
    <row r="59" spans="4:21" x14ac:dyDescent="0.4">
      <c r="D59" s="6">
        <v>-0.19999999999999901</v>
      </c>
      <c r="E59" s="7">
        <f t="shared" si="0"/>
        <v>-0.97663400547246637</v>
      </c>
      <c r="G59">
        <f t="shared" si="1"/>
        <v>2.4077765060570462</v>
      </c>
      <c r="H59" s="10">
        <f t="shared" si="6"/>
        <v>-9.0169687823256393</v>
      </c>
      <c r="I59">
        <f t="shared" si="2"/>
        <v>-108.20362538790766</v>
      </c>
      <c r="K59">
        <f t="shared" si="3"/>
        <v>-2.870975014902541</v>
      </c>
      <c r="M59">
        <f t="shared" si="4"/>
        <v>-9.0311447530019358</v>
      </c>
      <c r="N59" s="13">
        <f t="shared" si="5"/>
        <v>2.0095814461521829E-4</v>
      </c>
      <c r="O59" s="13">
        <v>1</v>
      </c>
    </row>
    <row r="60" spans="4:21" x14ac:dyDescent="0.4">
      <c r="D60" s="6">
        <v>-0.17999999999999899</v>
      </c>
      <c r="E60" s="7">
        <f t="shared" si="0"/>
        <v>-0.9813693864541474</v>
      </c>
      <c r="G60">
        <f t="shared" si="1"/>
        <v>2.4160624534513415</v>
      </c>
      <c r="H60" s="10">
        <f t="shared" si="6"/>
        <v>-9.0606891343152061</v>
      </c>
      <c r="I60">
        <f t="shared" si="2"/>
        <v>-108.72826961178248</v>
      </c>
      <c r="K60">
        <f t="shared" si="3"/>
        <v>-2.8840502628525413</v>
      </c>
      <c r="M60">
        <f t="shared" si="4"/>
        <v>-9.0730300291187458</v>
      </c>
      <c r="N60" s="13">
        <f t="shared" si="5"/>
        <v>1.5229768455203381E-4</v>
      </c>
      <c r="O60" s="13">
        <v>1</v>
      </c>
    </row>
    <row r="61" spans="4:21" x14ac:dyDescent="0.4">
      <c r="D61" s="6">
        <v>-0.159999999999999</v>
      </c>
      <c r="E61" s="7">
        <f t="shared" si="0"/>
        <v>-0.98550897372286406</v>
      </c>
      <c r="G61">
        <f t="shared" si="1"/>
        <v>2.4243484008456369</v>
      </c>
      <c r="H61" s="10">
        <f t="shared" si="6"/>
        <v>-9.0989087016910855</v>
      </c>
      <c r="I61">
        <f t="shared" si="2"/>
        <v>-109.18690442029302</v>
      </c>
      <c r="K61">
        <f t="shared" si="3"/>
        <v>-2.8954756421310641</v>
      </c>
      <c r="M61">
        <f t="shared" si="4"/>
        <v>-9.1095370044936104</v>
      </c>
      <c r="N61" s="13">
        <f t="shared" si="5"/>
        <v>1.1296082046215894E-4</v>
      </c>
      <c r="O61" s="13">
        <v>1</v>
      </c>
    </row>
    <row r="62" spans="4:21" x14ac:dyDescent="0.4">
      <c r="D62" s="6">
        <v>-0.13999999999999899</v>
      </c>
      <c r="E62" s="7">
        <f t="shared" si="0"/>
        <v>-0.98907776575647122</v>
      </c>
      <c r="G62">
        <f t="shared" si="1"/>
        <v>2.4326343482399322</v>
      </c>
      <c r="H62" s="10">
        <f t="shared" si="6"/>
        <v>-9.1318582878997709</v>
      </c>
      <c r="I62">
        <f t="shared" si="2"/>
        <v>-109.58229945479725</v>
      </c>
      <c r="K62">
        <f t="shared" si="3"/>
        <v>-2.9053246964252533</v>
      </c>
      <c r="M62">
        <f t="shared" si="4"/>
        <v>-9.1408924377911518</v>
      </c>
      <c r="N62" s="13">
        <f t="shared" si="5"/>
        <v>8.1615864259936618E-5</v>
      </c>
      <c r="O62" s="13">
        <v>1</v>
      </c>
    </row>
    <row r="63" spans="4:21" x14ac:dyDescent="0.4">
      <c r="D63" s="6">
        <v>-0.119999999999999</v>
      </c>
      <c r="E63" s="7">
        <f t="shared" si="0"/>
        <v>-0.99209988545289141</v>
      </c>
      <c r="G63">
        <f t="shared" si="1"/>
        <v>2.4409202956342275</v>
      </c>
      <c r="H63" s="10">
        <f t="shared" si="6"/>
        <v>-9.1597606124209108</v>
      </c>
      <c r="I63">
        <f t="shared" si="2"/>
        <v>-109.91712734905093</v>
      </c>
      <c r="K63">
        <f t="shared" si="3"/>
        <v>-2.913668074045149</v>
      </c>
      <c r="M63">
        <f t="shared" si="4"/>
        <v>-9.1673149130209062</v>
      </c>
      <c r="N63" s="13">
        <f t="shared" si="5"/>
        <v>5.706745755509087E-5</v>
      </c>
      <c r="O63" s="13">
        <v>1</v>
      </c>
    </row>
    <row r="64" spans="4:21" x14ac:dyDescent="0.4">
      <c r="D64" s="6">
        <v>-9.9999999999999006E-2</v>
      </c>
      <c r="E64" s="7">
        <f t="shared" si="0"/>
        <v>-0.99459860844524628</v>
      </c>
      <c r="G64">
        <f t="shared" si="1"/>
        <v>2.4492062430285233</v>
      </c>
      <c r="H64" s="10">
        <f t="shared" si="6"/>
        <v>-9.1828305721924242</v>
      </c>
      <c r="I64">
        <f t="shared" si="2"/>
        <v>-110.1939668663091</v>
      </c>
      <c r="K64">
        <f t="shared" si="3"/>
        <v>-2.9205736389212493</v>
      </c>
      <c r="M64">
        <f t="shared" si="4"/>
        <v>-9.1890151221164853</v>
      </c>
      <c r="N64" s="13">
        <f t="shared" si="5"/>
        <v>3.8248657763204706E-5</v>
      </c>
      <c r="O64" s="13">
        <v>1</v>
      </c>
    </row>
    <row r="65" spans="3:16" x14ac:dyDescent="0.4">
      <c r="D65" s="6">
        <v>-7.9999999999999002E-2</v>
      </c>
      <c r="E65" s="7">
        <f t="shared" si="0"/>
        <v>-0.99659639054937799</v>
      </c>
      <c r="G65">
        <f t="shared" si="1"/>
        <v>2.4574921904228186</v>
      </c>
      <c r="H65" s="10">
        <f t="shared" si="6"/>
        <v>-9.2012754950252411</v>
      </c>
      <c r="I65">
        <f t="shared" si="2"/>
        <v>-110.41530594030289</v>
      </c>
      <c r="K65">
        <f t="shared" si="3"/>
        <v>-2.9261065773666237</v>
      </c>
      <c r="M65">
        <f t="shared" si="4"/>
        <v>-9.206196137844497</v>
      </c>
      <c r="N65" s="13">
        <f t="shared" si="5"/>
        <v>2.4212725754694262E-5</v>
      </c>
      <c r="O65" s="13">
        <v>1</v>
      </c>
    </row>
    <row r="66" spans="3:16" x14ac:dyDescent="0.4">
      <c r="D66" s="6">
        <v>-5.9999999999999103E-2</v>
      </c>
      <c r="E66" s="7">
        <f t="shared" si="0"/>
        <v>-0.99811489436921474</v>
      </c>
      <c r="G66">
        <f t="shared" si="1"/>
        <v>2.465778137817114</v>
      </c>
      <c r="H66" s="10">
        <f t="shared" si="6"/>
        <v>-9.2152953852426478</v>
      </c>
      <c r="I66">
        <f t="shared" si="2"/>
        <v>-110.58354462291177</v>
      </c>
      <c r="K66">
        <f t="shared" si="3"/>
        <v>-2.9303295007654864</v>
      </c>
      <c r="M66">
        <f t="shared" si="4"/>
        <v>-9.2190536773749052</v>
      </c>
      <c r="N66" s="13">
        <f t="shared" si="5"/>
        <v>1.4124759751388052E-5</v>
      </c>
      <c r="O66" s="13">
        <v>1</v>
      </c>
    </row>
    <row r="67" spans="3:16" x14ac:dyDescent="0.4">
      <c r="D67" s="6">
        <v>-3.9999999999999002E-2</v>
      </c>
      <c r="E67" s="7">
        <f t="shared" si="0"/>
        <v>-0.99917501508471374</v>
      </c>
      <c r="G67">
        <f t="shared" si="1"/>
        <v>2.4740640852114093</v>
      </c>
      <c r="H67" s="10">
        <f t="shared" si="6"/>
        <v>-9.2250831617726377</v>
      </c>
      <c r="I67">
        <f t="shared" si="2"/>
        <v>-110.70099794127165</v>
      </c>
      <c r="K67">
        <f t="shared" si="3"/>
        <v>-2.933302544343888</v>
      </c>
      <c r="M67">
        <f t="shared" si="4"/>
        <v>-9.2277763568326563</v>
      </c>
      <c r="N67" s="13">
        <f t="shared" si="5"/>
        <v>7.2532996313087966E-6</v>
      </c>
      <c r="O67" s="13">
        <v>1</v>
      </c>
    </row>
    <row r="68" spans="3:16" x14ac:dyDescent="0.4">
      <c r="D68" s="6">
        <v>-1.9999999999999001E-2</v>
      </c>
      <c r="E68" s="7">
        <f t="shared" si="0"/>
        <v>-0.99979690544642186</v>
      </c>
      <c r="G68">
        <f t="shared" si="1"/>
        <v>2.4823500326057046</v>
      </c>
      <c r="H68" s="10">
        <f t="shared" si="6"/>
        <v>-9.2308248889151781</v>
      </c>
      <c r="I68">
        <f t="shared" si="2"/>
        <v>-110.76989866698213</v>
      </c>
      <c r="K68">
        <f t="shared" si="3"/>
        <v>-2.935083462172253</v>
      </c>
      <c r="M68">
        <f t="shared" si="4"/>
        <v>-9.2325459371396477</v>
      </c>
      <c r="N68" s="13">
        <f t="shared" si="5"/>
        <v>2.9620069909500054E-2</v>
      </c>
      <c r="O68" s="13">
        <v>10000</v>
      </c>
    </row>
    <row r="69" spans="3:16" x14ac:dyDescent="0.4">
      <c r="C69" s="57" t="s">
        <v>50</v>
      </c>
      <c r="D69" s="58">
        <v>0</v>
      </c>
      <c r="E69" s="59">
        <f t="shared" si="0"/>
        <v>-1</v>
      </c>
      <c r="F69" s="60"/>
      <c r="G69" s="60">
        <f t="shared" si="1"/>
        <v>2.49063598</v>
      </c>
      <c r="H69" s="61">
        <f t="shared" si="6"/>
        <v>-9.2326999999999995</v>
      </c>
      <c r="I69" s="60">
        <f t="shared" si="2"/>
        <v>-110.79239999999999</v>
      </c>
      <c r="J69" s="60"/>
      <c r="K69">
        <f t="shared" si="3"/>
        <v>-2.9357277185437147</v>
      </c>
      <c r="M69">
        <f t="shared" si="4"/>
        <v>-9.2335375614453632</v>
      </c>
      <c r="N69" s="62">
        <f t="shared" si="5"/>
        <v>7.0150917475978476E-3</v>
      </c>
      <c r="O69" s="62">
        <v>10000</v>
      </c>
      <c r="P69" s="63" t="s">
        <v>51</v>
      </c>
    </row>
    <row r="70" spans="3:16" x14ac:dyDescent="0.4">
      <c r="D70" s="6">
        <v>0.02</v>
      </c>
      <c r="E70" s="7">
        <f t="shared" si="0"/>
        <v>-0.99980303856341479</v>
      </c>
      <c r="G70">
        <f t="shared" si="1"/>
        <v>2.4989219273942953</v>
      </c>
      <c r="H70" s="10">
        <f t="shared" si="6"/>
        <v>-9.2308815141444409</v>
      </c>
      <c r="I70">
        <f t="shared" si="2"/>
        <v>-110.77057816973328</v>
      </c>
      <c r="K70">
        <f t="shared" si="3"/>
        <v>-2.9352885758666702</v>
      </c>
      <c r="M70">
        <f t="shared" si="4"/>
        <v>-9.2309199844340739</v>
      </c>
      <c r="N70" s="13">
        <f t="shared" si="5"/>
        <v>1.4799631844466705E-5</v>
      </c>
      <c r="O70" s="13">
        <v>10000</v>
      </c>
    </row>
    <row r="71" spans="3:16" x14ac:dyDescent="0.4">
      <c r="D71" s="6">
        <v>0.04</v>
      </c>
      <c r="E71" s="7">
        <f t="shared" si="0"/>
        <v>-0.99922408897883364</v>
      </c>
      <c r="G71">
        <f t="shared" si="1"/>
        <v>2.5072078747885906</v>
      </c>
      <c r="H71" s="10">
        <f t="shared" si="6"/>
        <v>-9.225536246314876</v>
      </c>
      <c r="I71">
        <f t="shared" si="2"/>
        <v>-110.70643495577852</v>
      </c>
      <c r="K71">
        <f t="shared" si="3"/>
        <v>-2.9338171792047039</v>
      </c>
      <c r="M71">
        <f t="shared" si="4"/>
        <v>-9.2248557937868298</v>
      </c>
      <c r="N71" s="13">
        <f t="shared" si="5"/>
        <v>4.6301564292441072E-7</v>
      </c>
      <c r="O71" s="13">
        <v>1</v>
      </c>
    </row>
    <row r="72" spans="3:16" x14ac:dyDescent="0.4">
      <c r="D72" s="6">
        <v>6.0000000000000102E-2</v>
      </c>
      <c r="E72" s="7">
        <f t="shared" si="0"/>
        <v>-0.998280569160654</v>
      </c>
      <c r="G72">
        <f t="shared" si="1"/>
        <v>2.5154938221828864</v>
      </c>
      <c r="H72" s="10">
        <f t="shared" si="6"/>
        <v>-9.2168250108895702</v>
      </c>
      <c r="I72">
        <f t="shared" si="2"/>
        <v>-110.60190013067484</v>
      </c>
      <c r="K72">
        <f t="shared" si="3"/>
        <v>-2.9313626375918629</v>
      </c>
      <c r="M72">
        <f t="shared" si="4"/>
        <v>-9.2155016240666576</v>
      </c>
      <c r="N72" s="13">
        <f t="shared" si="5"/>
        <v>1.7513526830585819E-6</v>
      </c>
      <c r="O72" s="13">
        <v>1</v>
      </c>
    </row>
    <row r="73" spans="3:16" x14ac:dyDescent="0.4">
      <c r="D73" s="6">
        <v>8.0000000000000099E-2</v>
      </c>
      <c r="E73" s="7">
        <f t="shared" si="0"/>
        <v>-0.99698926846047453</v>
      </c>
      <c r="G73">
        <f t="shared" si="1"/>
        <v>2.5237797695771818</v>
      </c>
      <c r="H73" s="10">
        <f t="shared" si="6"/>
        <v>-9.2049028189150235</v>
      </c>
      <c r="I73">
        <f t="shared" si="2"/>
        <v>-110.45883382698028</v>
      </c>
      <c r="K73">
        <f t="shared" si="3"/>
        <v>-2.9279721022464242</v>
      </c>
      <c r="M73">
        <f t="shared" si="4"/>
        <v>-9.2030083632862087</v>
      </c>
      <c r="N73" s="13">
        <f t="shared" si="5"/>
        <v>3.5889621295478503E-6</v>
      </c>
      <c r="O73" s="13">
        <v>1</v>
      </c>
    </row>
    <row r="74" spans="3:16" x14ac:dyDescent="0.4">
      <c r="D74" s="6">
        <v>0.1</v>
      </c>
      <c r="E74" s="7">
        <f t="shared" si="0"/>
        <v>-0.99536636836923009</v>
      </c>
      <c r="G74">
        <f t="shared" si="1"/>
        <v>2.5320657169714771</v>
      </c>
      <c r="H74" s="10">
        <f t="shared" si="6"/>
        <v>-9.1899190692425901</v>
      </c>
      <c r="I74">
        <f t="shared" si="2"/>
        <v>-110.27902883091107</v>
      </c>
      <c r="K74">
        <f t="shared" si="3"/>
        <v>-2.9236908418015308</v>
      </c>
      <c r="M74">
        <f t="shared" si="4"/>
        <v>-9.1875213524082504</v>
      </c>
      <c r="N74" s="13">
        <f t="shared" si="5"/>
        <v>5.7490460176757391E-6</v>
      </c>
      <c r="O74" s="13">
        <v>1</v>
      </c>
    </row>
    <row r="75" spans="3:16" x14ac:dyDescent="0.4">
      <c r="D75" s="6">
        <v>0.12</v>
      </c>
      <c r="E75" s="7">
        <f t="shared" si="0"/>
        <v>-0.99342746257613457</v>
      </c>
      <c r="G75">
        <f t="shared" si="1"/>
        <v>2.5403516643657724</v>
      </c>
      <c r="H75" s="10">
        <f t="shared" si="6"/>
        <v>-9.1720177337266779</v>
      </c>
      <c r="I75">
        <f t="shared" si="2"/>
        <v>-110.06421280472014</v>
      </c>
      <c r="K75">
        <f t="shared" si="3"/>
        <v>-2.9185623146665405</v>
      </c>
      <c r="M75">
        <f t="shared" si="4"/>
        <v>-9.1691805780206082</v>
      </c>
      <c r="N75" s="13">
        <f t="shared" si="5"/>
        <v>8.0494525004843909E-6</v>
      </c>
      <c r="O75" s="13">
        <v>1</v>
      </c>
    </row>
    <row r="76" spans="3:16" x14ac:dyDescent="0.4">
      <c r="D76" s="6">
        <v>0.14000000000000001</v>
      </c>
      <c r="E76" s="7">
        <f t="shared" si="0"/>
        <v>-0.9911875764035164</v>
      </c>
      <c r="G76">
        <f t="shared" si="1"/>
        <v>2.5486376117600678</v>
      </c>
      <c r="H76" s="10">
        <f t="shared" si="6"/>
        <v>-9.1513375366607459</v>
      </c>
      <c r="I76">
        <f t="shared" si="2"/>
        <v>-109.81605043992894</v>
      </c>
      <c r="K76">
        <f t="shared" si="3"/>
        <v>-2.9126282386285993</v>
      </c>
      <c r="M76">
        <f t="shared" si="4"/>
        <v>-9.1481208584190163</v>
      </c>
      <c r="N76" s="13">
        <f t="shared" si="5"/>
        <v>1.0347018910816333E-5</v>
      </c>
      <c r="O76" s="13">
        <v>1</v>
      </c>
    </row>
    <row r="77" spans="3:16" x14ac:dyDescent="0.4">
      <c r="D77" s="6">
        <v>0.16</v>
      </c>
      <c r="E77" s="7">
        <f t="shared" si="0"/>
        <v>-0.98866118563608363</v>
      </c>
      <c r="G77">
        <f t="shared" si="1"/>
        <v>2.5569235591543635</v>
      </c>
      <c r="H77" s="10">
        <f t="shared" si="6"/>
        <v>-9.1280121286222684</v>
      </c>
      <c r="I77">
        <f t="shared" si="2"/>
        <v>-109.53614554346723</v>
      </c>
      <c r="K77">
        <f t="shared" si="3"/>
        <v>-2.9059286577997181</v>
      </c>
      <c r="M77">
        <f t="shared" si="4"/>
        <v>-9.1244720233232037</v>
      </c>
      <c r="N77" s="13">
        <f t="shared" si="5"/>
        <v>1.2532345528465809E-5</v>
      </c>
      <c r="O77" s="13">
        <v>1</v>
      </c>
    </row>
    <row r="78" spans="3:16" x14ac:dyDescent="0.4">
      <c r="D78" s="6">
        <v>0.18</v>
      </c>
      <c r="E78" s="7">
        <f t="shared" si="0"/>
        <v>-0.98586223476263268</v>
      </c>
      <c r="G78">
        <f t="shared" si="1"/>
        <v>2.5652095065486589</v>
      </c>
      <c r="H78" s="10">
        <f t="shared" si="6"/>
        <v>-9.1021702548929593</v>
      </c>
      <c r="I78">
        <f t="shared" si="2"/>
        <v>-109.2260430587155</v>
      </c>
      <c r="K78">
        <f t="shared" si="3"/>
        <v>-2.8985020070106264</v>
      </c>
      <c r="M78">
        <f t="shared" si="4"/>
        <v>-9.0983590874438285</v>
      </c>
      <c r="N78" s="13">
        <f t="shared" si="5"/>
        <v>1.4524997325314111E-5</v>
      </c>
      <c r="O78" s="13">
        <v>1</v>
      </c>
    </row>
    <row r="79" spans="3:16" x14ac:dyDescent="0.4">
      <c r="D79" s="6">
        <v>0.2</v>
      </c>
      <c r="E79" s="7">
        <f t="shared" si="0"/>
        <v>-0.98280415464768922</v>
      </c>
      <c r="G79">
        <f t="shared" si="1"/>
        <v>2.5734954539429542</v>
      </c>
      <c r="H79" s="10">
        <f t="shared" si="6"/>
        <v>-9.0739359186157191</v>
      </c>
      <c r="I79">
        <f t="shared" si="2"/>
        <v>-108.88723102338864</v>
      </c>
      <c r="K79">
        <f t="shared" si="3"/>
        <v>-2.8903851737487889</v>
      </c>
      <c r="M79">
        <f t="shared" si="4"/>
        <v>-9.0699024181103916</v>
      </c>
      <c r="N79" s="13">
        <f t="shared" si="5"/>
        <v>1.6269126326477849E-5</v>
      </c>
      <c r="O79" s="13">
        <v>1</v>
      </c>
    </row>
    <row r="80" spans="3:16" x14ac:dyDescent="0.4">
      <c r="D80" s="6">
        <v>0.22</v>
      </c>
      <c r="E80" s="7">
        <f t="shared" si="0"/>
        <v>-0.97949987965008201</v>
      </c>
      <c r="G80">
        <f t="shared" si="1"/>
        <v>2.5817814013372495</v>
      </c>
      <c r="H80" s="10">
        <f t="shared" si="6"/>
        <v>-9.0434285388453119</v>
      </c>
      <c r="I80">
        <f t="shared" si="2"/>
        <v>-108.52114246614374</v>
      </c>
      <c r="K80">
        <f t="shared" si="3"/>
        <v>-2.8816135577342492</v>
      </c>
      <c r="M80">
        <f t="shared" si="4"/>
        <v>-9.0392178971630273</v>
      </c>
      <c r="N80" s="13">
        <f t="shared" si="5"/>
        <v>1.7729503376593229E-5</v>
      </c>
      <c r="O80" s="13">
        <v>1</v>
      </c>
    </row>
    <row r="81" spans="4:15" x14ac:dyDescent="0.4">
      <c r="D81" s="6">
        <v>0.24</v>
      </c>
      <c r="E81" s="7">
        <f t="shared" si="0"/>
        <v>-0.9759618642049509</v>
      </c>
      <c r="G81">
        <f t="shared" si="1"/>
        <v>2.5900673487315458</v>
      </c>
      <c r="H81" s="10">
        <f t="shared" si="6"/>
        <v>-9.0107631036450488</v>
      </c>
      <c r="I81">
        <f t="shared" si="2"/>
        <v>-108.12915724374059</v>
      </c>
      <c r="K81">
        <f t="shared" si="3"/>
        <v>-2.8722211282233681</v>
      </c>
      <c r="M81">
        <f t="shared" si="4"/>
        <v>-9.0064170773041319</v>
      </c>
      <c r="N81" s="13">
        <f t="shared" si="5"/>
        <v>1.8887944955944098E-5</v>
      </c>
      <c r="O81" s="13">
        <v>1</v>
      </c>
    </row>
    <row r="82" spans="4:15" x14ac:dyDescent="0.4">
      <c r="D82" s="6">
        <v>0.26</v>
      </c>
      <c r="E82" s="7">
        <f t="shared" si="0"/>
        <v>-0.97220209888522657</v>
      </c>
      <c r="G82">
        <f t="shared" si="1"/>
        <v>2.5983532961258411</v>
      </c>
      <c r="H82" s="10">
        <f t="shared" si="6"/>
        <v>-8.9760503183776308</v>
      </c>
      <c r="I82">
        <f t="shared" si="2"/>
        <v>-107.71260382053157</v>
      </c>
      <c r="K82">
        <f t="shared" si="3"/>
        <v>-2.8622404791271032</v>
      </c>
      <c r="M82">
        <f t="shared" si="4"/>
        <v>-8.9716073330990227</v>
      </c>
      <c r="N82" s="13">
        <f t="shared" si="5"/>
        <v>1.9740118185928221E-5</v>
      </c>
      <c r="O82" s="13">
        <v>1</v>
      </c>
    </row>
    <row r="83" spans="4:15" x14ac:dyDescent="0.4">
      <c r="D83" s="6">
        <v>0.28000000000000003</v>
      </c>
      <c r="E83" s="7">
        <f t="shared" ref="E83:E146" si="7">-(1+D83+$E$5*D83^3)*EXP(-D83)</f>
        <v>-0.968232125958152</v>
      </c>
      <c r="G83">
        <f t="shared" ref="G83:G146" si="8">$E$11*(D83/$E$12+1)</f>
        <v>2.6066392435201364</v>
      </c>
      <c r="H83" s="10">
        <f t="shared" si="6"/>
        <v>-8.9393967493338309</v>
      </c>
      <c r="I83">
        <f t="shared" si="2"/>
        <v>-107.27276099200597</v>
      </c>
      <c r="K83">
        <f t="shared" si="3"/>
        <v>-2.851702882027122</v>
      </c>
      <c r="M83">
        <f t="shared" si="4"/>
        <v>-8.9348920068083508</v>
      </c>
      <c r="N83" s="13">
        <f t="shared" si="5"/>
        <v>2.0292705220868418E-5</v>
      </c>
      <c r="O83" s="13">
        <v>1</v>
      </c>
    </row>
    <row r="84" spans="4:15" x14ac:dyDescent="0.4">
      <c r="D84" s="6">
        <v>0.3</v>
      </c>
      <c r="E84" s="7">
        <f t="shared" si="7"/>
        <v>-0.96406305445197416</v>
      </c>
      <c r="G84">
        <f t="shared" si="8"/>
        <v>2.6149251909144318</v>
      </c>
      <c r="H84" s="10">
        <f t="shared" si="6"/>
        <v>-8.9009049628387409</v>
      </c>
      <c r="I84">
        <f t="shared" ref="I84:I147" si="9">H84*$E$6</f>
        <v>-106.81085955406489</v>
      </c>
      <c r="K84">
        <f t="shared" ref="K84:K147" si="10">($L$9/2)*$L$6*EXP(-$L$4*(G84/$L$10-1))+($L$9/2)*$L$6*EXP(-$L$4*(($H$4/$E$4)*G84/$L$10-1))+($L$9/2)*$L$6*EXP(-$L$4*(SQRT(4/3+$H$11^2/4)*($H$4/$E$4)*G84/$L$10-1))+2*$L$6*EXP(-$L$4*(($H$5/$E$4)*G84/$L$10-1))+16*$L$6*EXP(-$L$4*($H$14*($H$4/$E$4)*G84/$L$10-1))-SQRT(($L$9/2)*$L$7^2*EXP(-2*$L$5*(G84/$L$10-1))+($L$9/2)*$L$7^2*EXP(-2*$L$5*(($H$4/$E$4)*G84/$L$10-1))+($L$9/2)*$L$7^2*EXP(-2*$L$5*(SQRT(4/3+$H$11^2/4)*($H$4/$E$4)*G84/$L$10-1))+2*$L$7^2*EXP(-2*$L$5*(($H$5/$E$4)*G84/$L$10-1))+16*$L$7^2*EXP(-2*$L$5*($H$14*($H$4/$E$4)*G84/$L$10-1)))</f>
        <v>-2.8406383371699073</v>
      </c>
      <c r="M84">
        <f t="shared" ref="M84:M147" si="11">($L$9/2)*$O$6*EXP(-$O$4*(G84/$L$10-1))+($L$9/2)*$O$6*EXP(-$O$4*(($H$4/$E$4)*G84/$L$10-1))+($L$9/2)*$O$6*EXP(-$O$4*(SQRT(4/3+$H$11^2/4)*($H$4/$E$4)*G84/$L$10-1))+2*$O$6*EXP(-$O$4*(($H$5/$E$4)*G84/$L$10-1))+16*$O$6*EXP(-$O$4*($H$14*($H$4/$E$4)*G84/$L$10-1))-SQRT(($L$9/2)*$O$7^2*EXP(-2*$O$5*(G84/$L$10-1))+($L$9/2)*$O$7^2*EXP(-2*$O$5*(($H$4/$E$4)*G84/$L$10-1))+($L$9/2)*$O$7^2*EXP(-2*$O$5*(SQRT(4/3+$H$11^2/4)*($H$4/$E$4)*G84/$L$10-1))+2*$O$7^2*EXP(-2*$O$5*(($H$5/$E$4)*G84/$L$10-1))+16*$O$7^2*EXP(-2*$O$5*($H$14*($H$4/$E$4)*G84/$L$10-1)))</f>
        <v>-8.8963705492287328</v>
      </c>
      <c r="N84" s="13">
        <f t="shared" ref="N84:N147" si="12">(M84-H84)^2*O84</f>
        <v>2.0560906786626316E-5</v>
      </c>
      <c r="O84" s="13">
        <v>1</v>
      </c>
    </row>
    <row r="85" spans="4:15" x14ac:dyDescent="0.4">
      <c r="D85" s="6">
        <v>0.32</v>
      </c>
      <c r="E85" s="7">
        <f t="shared" si="7"/>
        <v>-0.95970557474749441</v>
      </c>
      <c r="G85">
        <f t="shared" si="8"/>
        <v>2.6232111383087271</v>
      </c>
      <c r="H85" s="10">
        <f t="shared" ref="H85:H148" si="13">-(-$B$4)*(1+D85+$E$5*D85^3)*EXP(-D85)</f>
        <v>-8.8606736599711908</v>
      </c>
      <c r="I85">
        <f t="shared" si="9"/>
        <v>-106.32808391965429</v>
      </c>
      <c r="K85">
        <f t="shared" si="10"/>
        <v>-2.8290756225159042</v>
      </c>
      <c r="M85">
        <f t="shared" si="11"/>
        <v>-8.8561386557119448</v>
      </c>
      <c r="N85" s="13">
        <f t="shared" si="12"/>
        <v>2.0566263631379567E-5</v>
      </c>
      <c r="O85" s="13">
        <v>1</v>
      </c>
    </row>
    <row r="86" spans="4:15" x14ac:dyDescent="0.4">
      <c r="D86" s="6">
        <v>0.34</v>
      </c>
      <c r="E86" s="7">
        <f t="shared" si="7"/>
        <v>-0.95516997270874604</v>
      </c>
      <c r="G86">
        <f t="shared" si="8"/>
        <v>2.6314970857030229</v>
      </c>
      <c r="H86" s="10">
        <f t="shared" si="13"/>
        <v>-8.8187978070280391</v>
      </c>
      <c r="I86">
        <f t="shared" si="9"/>
        <v>-105.82557368433646</v>
      </c>
      <c r="K86">
        <f t="shared" si="10"/>
        <v>-2.8170423409178329</v>
      </c>
      <c r="M86">
        <f t="shared" si="11"/>
        <v>-8.814288397527335</v>
      </c>
      <c r="N86" s="13">
        <f t="shared" si="12"/>
        <v>2.0334774045040482E-5</v>
      </c>
      <c r="O86" s="13">
        <v>1</v>
      </c>
    </row>
    <row r="87" spans="4:15" x14ac:dyDescent="0.4">
      <c r="D87" s="6">
        <v>0.36</v>
      </c>
      <c r="E87" s="7">
        <f t="shared" si="7"/>
        <v>-0.95046614336665569</v>
      </c>
      <c r="G87">
        <f t="shared" si="8"/>
        <v>2.6397830330973182</v>
      </c>
      <c r="H87" s="10">
        <f t="shared" si="13"/>
        <v>-8.775368761861321</v>
      </c>
      <c r="I87">
        <f t="shared" si="9"/>
        <v>-105.30442514233584</v>
      </c>
      <c r="K87">
        <f t="shared" si="10"/>
        <v>-2.8045649654994609</v>
      </c>
      <c r="M87">
        <f t="shared" si="11"/>
        <v>-8.7709083487262305</v>
      </c>
      <c r="N87" s="13">
        <f t="shared" si="12"/>
        <v>1.9895285335687781E-5</v>
      </c>
      <c r="O87" s="13">
        <v>1</v>
      </c>
    </row>
    <row r="88" spans="4:15" x14ac:dyDescent="0.4">
      <c r="D88" s="6">
        <v>0.38</v>
      </c>
      <c r="E88" s="7">
        <f t="shared" si="7"/>
        <v>-0.94560360416914413</v>
      </c>
      <c r="G88">
        <f t="shared" si="8"/>
        <v>2.6480689804916135</v>
      </c>
      <c r="H88" s="10">
        <f t="shared" si="13"/>
        <v>-8.7304743962124558</v>
      </c>
      <c r="I88">
        <f t="shared" si="9"/>
        <v>-104.76569275454946</v>
      </c>
      <c r="K88">
        <f t="shared" si="10"/>
        <v>-2.7916688833033976</v>
      </c>
      <c r="M88">
        <f t="shared" si="11"/>
        <v>-8.7260837086619318</v>
      </c>
      <c r="N88" s="13">
        <f t="shared" si="12"/>
        <v>1.9278137166326126E-5</v>
      </c>
      <c r="O88" s="13">
        <v>1</v>
      </c>
    </row>
    <row r="89" spans="4:15" x14ac:dyDescent="0.4">
      <c r="D89" s="6">
        <v>0.4</v>
      </c>
      <c r="E89" s="7">
        <f t="shared" si="7"/>
        <v>-0.94059150781073364</v>
      </c>
      <c r="G89">
        <f t="shared" si="8"/>
        <v>2.6563549278859089</v>
      </c>
      <c r="H89" s="10">
        <f t="shared" si="13"/>
        <v>-8.6841992141641597</v>
      </c>
      <c r="I89">
        <f t="shared" si="9"/>
        <v>-104.21039056996992</v>
      </c>
      <c r="K89">
        <f t="shared" si="10"/>
        <v>-2.7783784372738536</v>
      </c>
      <c r="M89">
        <f t="shared" si="11"/>
        <v>-8.6798964203134528</v>
      </c>
      <c r="N89" s="13">
        <f t="shared" si="12"/>
        <v>1.851403492168177E-5</v>
      </c>
      <c r="O89" s="13">
        <v>1</v>
      </c>
    </row>
    <row r="90" spans="4:15" x14ac:dyDescent="0.4">
      <c r="D90" s="6">
        <v>0.42</v>
      </c>
      <c r="E90" s="7">
        <f t="shared" si="7"/>
        <v>-0.93543865465435494</v>
      </c>
      <c r="G90">
        <f t="shared" si="8"/>
        <v>2.6646408752802042</v>
      </c>
      <c r="H90" s="10">
        <f t="shared" si="13"/>
        <v>-8.6366244668272625</v>
      </c>
      <c r="I90">
        <f t="shared" si="9"/>
        <v>-103.63949360192714</v>
      </c>
      <c r="K90">
        <f t="shared" si="10"/>
        <v>-2.7647169666377955</v>
      </c>
      <c r="M90">
        <f t="shared" si="11"/>
        <v>-8.6324252845561027</v>
      </c>
      <c r="N90" s="13">
        <f t="shared" si="12"/>
        <v>1.7633131746422649E-5</v>
      </c>
      <c r="O90" s="13">
        <v>1</v>
      </c>
    </row>
    <row r="91" spans="4:15" x14ac:dyDescent="0.4">
      <c r="D91" s="6">
        <v>0.44</v>
      </c>
      <c r="E91" s="7">
        <f t="shared" si="7"/>
        <v>-0.93015350475767311</v>
      </c>
      <c r="G91">
        <f t="shared" si="8"/>
        <v>2.6729268226745</v>
      </c>
      <c r="H91" s="10">
        <f t="shared" si="13"/>
        <v>-8.5878282633761689</v>
      </c>
      <c r="I91">
        <f t="shared" si="9"/>
        <v>-103.05393916051403</v>
      </c>
      <c r="K91">
        <f t="shared" si="10"/>
        <v>-2.7507068457455066</v>
      </c>
      <c r="M91">
        <f t="shared" si="11"/>
        <v>-8.5837460705172486</v>
      </c>
      <c r="N91" s="13">
        <f t="shared" si="12"/>
        <v>1.6664298537419959E-5</v>
      </c>
      <c r="O91" s="13">
        <v>1</v>
      </c>
    </row>
    <row r="92" spans="4:15" x14ac:dyDescent="0.4">
      <c r="D92" s="6">
        <v>0.46</v>
      </c>
      <c r="E92" s="7">
        <f t="shared" si="7"/>
        <v>-0.92474418951589821</v>
      </c>
      <c r="G92">
        <f t="shared" si="8"/>
        <v>2.6812127700687953</v>
      </c>
      <c r="H92" s="10">
        <f t="shared" si="13"/>
        <v>-8.5378856785434341</v>
      </c>
      <c r="I92">
        <f t="shared" si="9"/>
        <v>-102.45462814252122</v>
      </c>
      <c r="K92">
        <f t="shared" si="10"/>
        <v>-2.7363695214292156</v>
      </c>
      <c r="M92">
        <f t="shared" si="11"/>
        <v>-8.53393162215065</v>
      </c>
      <c r="N92" s="13">
        <f t="shared" si="12"/>
        <v>1.5634561957316106E-5</v>
      </c>
      <c r="O92" s="13">
        <v>1</v>
      </c>
    </row>
    <row r="93" spans="4:15" x14ac:dyDescent="0.4">
      <c r="D93" s="6">
        <v>0.48</v>
      </c>
      <c r="E93" s="7">
        <f t="shared" si="7"/>
        <v>-0.9192185229327039</v>
      </c>
      <c r="G93">
        <f t="shared" si="8"/>
        <v>2.6894987174630907</v>
      </c>
      <c r="H93" s="10">
        <f t="shared" si="13"/>
        <v>-8.4868688566807737</v>
      </c>
      <c r="I93">
        <f t="shared" si="9"/>
        <v>-101.84242628016929</v>
      </c>
      <c r="K93">
        <f t="shared" si="10"/>
        <v>-2.7217255489362375</v>
      </c>
      <c r="M93">
        <f t="shared" si="11"/>
        <v>-8.4830519611583899</v>
      </c>
      <c r="N93" s="13">
        <f t="shared" si="12"/>
        <v>1.4568691428793847E-5</v>
      </c>
      <c r="O93" s="13">
        <v>1</v>
      </c>
    </row>
    <row r="94" spans="4:15" x14ac:dyDescent="0.4">
      <c r="D94" s="6">
        <v>0.5</v>
      </c>
      <c r="E94" s="7">
        <f t="shared" si="7"/>
        <v>-0.91358401253052746</v>
      </c>
      <c r="G94">
        <f t="shared" si="8"/>
        <v>2.697784664857386</v>
      </c>
      <c r="H94" s="10">
        <f t="shared" si="13"/>
        <v>-8.4348471124906013</v>
      </c>
      <c r="I94">
        <f t="shared" si="9"/>
        <v>-101.21816534988722</v>
      </c>
      <c r="K94">
        <f t="shared" si="10"/>
        <v>-2.7067946264909186</v>
      </c>
      <c r="M94">
        <f t="shared" si="11"/>
        <v>-8.4311743863848747</v>
      </c>
      <c r="N94" s="13">
        <f t="shared" si="12"/>
        <v>1.3488917047685336E-5</v>
      </c>
      <c r="O94" s="13">
        <v>1</v>
      </c>
    </row>
    <row r="95" spans="4:15" x14ac:dyDescent="0.4">
      <c r="D95" s="6">
        <v>0.52</v>
      </c>
      <c r="E95" s="7">
        <f t="shared" si="7"/>
        <v>-0.90784786991121225</v>
      </c>
      <c r="G95">
        <f t="shared" si="8"/>
        <v>2.7060706122516813</v>
      </c>
      <c r="H95" s="10">
        <f t="shared" si="13"/>
        <v>-8.3818870285292491</v>
      </c>
      <c r="I95">
        <f t="shared" si="9"/>
        <v>-100.58264434235099</v>
      </c>
      <c r="K95">
        <f t="shared" si="10"/>
        <v>-2.6915956285375757</v>
      </c>
      <c r="M95">
        <f t="shared" si="11"/>
        <v>-8.3783635698032164</v>
      </c>
      <c r="N95" s="13">
        <f t="shared" si="12"/>
        <v>1.241476139405568E-5</v>
      </c>
      <c r="O95" s="13">
        <v>1</v>
      </c>
    </row>
    <row r="96" spans="4:15" x14ac:dyDescent="0.4">
      <c r="D96" s="6">
        <v>0.54</v>
      </c>
      <c r="E96" s="7">
        <f t="shared" si="7"/>
        <v>-0.90201702097762149</v>
      </c>
      <c r="G96">
        <f t="shared" si="8"/>
        <v>2.7143565596459771</v>
      </c>
      <c r="H96" s="10">
        <f t="shared" si="13"/>
        <v>-8.3280525495800859</v>
      </c>
      <c r="I96">
        <f t="shared" si="9"/>
        <v>-99.936630594961031</v>
      </c>
      <c r="K96">
        <f t="shared" si="10"/>
        <v>-2.6761466377146657</v>
      </c>
      <c r="M96">
        <f t="shared" si="11"/>
        <v>-8.324681649210099</v>
      </c>
      <c r="N96" s="13">
        <f t="shared" si="12"/>
        <v>1.1362969304377715E-5</v>
      </c>
      <c r="O96" s="13">
        <v>1</v>
      </c>
    </row>
    <row r="97" spans="4:15" x14ac:dyDescent="0.4">
      <c r="D97" s="6">
        <v>0.56000000000000005</v>
      </c>
      <c r="E97" s="7">
        <f t="shared" si="7"/>
        <v>-0.8960981158265533</v>
      </c>
      <c r="G97">
        <f t="shared" si="8"/>
        <v>2.7226425070402724</v>
      </c>
      <c r="H97" s="10">
        <f t="shared" si="13"/>
        <v>-8.2734050739918192</v>
      </c>
      <c r="I97">
        <f t="shared" si="9"/>
        <v>-99.280860887901838</v>
      </c>
      <c r="K97">
        <f t="shared" si="10"/>
        <v>-2.6604649756084808</v>
      </c>
      <c r="M97">
        <f t="shared" si="11"/>
        <v>-8.2701883177413791</v>
      </c>
      <c r="N97" s="13">
        <f t="shared" si="12"/>
        <v>1.0347520774745811E-5</v>
      </c>
      <c r="O97" s="13">
        <v>1</v>
      </c>
    </row>
    <row r="98" spans="4:15" x14ac:dyDescent="0.4">
      <c r="D98" s="6">
        <v>0.57999999999999996</v>
      </c>
      <c r="E98" s="7">
        <f t="shared" si="7"/>
        <v>-0.89009753832297545</v>
      </c>
      <c r="G98">
        <f t="shared" si="8"/>
        <v>2.7309284544345678</v>
      </c>
      <c r="H98" s="10">
        <f t="shared" si="13"/>
        <v>-8.2180035420745359</v>
      </c>
      <c r="I98">
        <f t="shared" si="9"/>
        <v>-98.616042504894438</v>
      </c>
      <c r="K98">
        <f t="shared" si="10"/>
        <v>-2.6445672323328395</v>
      </c>
      <c r="M98">
        <f t="shared" si="11"/>
        <v>-8.2149409103167326</v>
      </c>
      <c r="N98" s="13">
        <f t="shared" si="12"/>
        <v>9.3797132839053454E-6</v>
      </c>
      <c r="O98" s="13">
        <v>1</v>
      </c>
    </row>
    <row r="99" spans="4:15" x14ac:dyDescent="0.4">
      <c r="D99" s="6">
        <v>0.6</v>
      </c>
      <c r="E99" s="7">
        <f t="shared" si="7"/>
        <v>-0.88402141536531542</v>
      </c>
      <c r="G99">
        <f t="shared" si="8"/>
        <v>2.7392144018288631</v>
      </c>
      <c r="H99" s="10">
        <f t="shared" si="13"/>
        <v>-8.161904521643347</v>
      </c>
      <c r="I99">
        <f t="shared" si="9"/>
        <v>-97.942854259720164</v>
      </c>
      <c r="K99">
        <f t="shared" si="10"/>
        <v>-2.628469294979443</v>
      </c>
      <c r="M99">
        <f t="shared" si="11"/>
        <v>-8.1589944871180045</v>
      </c>
      <c r="N99" s="13">
        <f t="shared" si="12"/>
        <v>8.4683009386856576E-6</v>
      </c>
      <c r="O99" s="13">
        <v>1</v>
      </c>
    </row>
    <row r="100" spans="4:15" x14ac:dyDescent="0.4">
      <c r="D100" s="6">
        <v>0.62</v>
      </c>
      <c r="E100" s="7">
        <f t="shared" si="7"/>
        <v>-0.87787562585125212</v>
      </c>
      <c r="G100">
        <f t="shared" si="8"/>
        <v>2.7475003492231584</v>
      </c>
      <c r="H100" s="10">
        <f t="shared" si="13"/>
        <v>-8.105162290796855</v>
      </c>
      <c r="I100">
        <f t="shared" si="9"/>
        <v>-97.26194748956226</v>
      </c>
      <c r="K100">
        <f t="shared" si="10"/>
        <v>-2.612186374981913</v>
      </c>
      <c r="M100">
        <f t="shared" si="11"/>
        <v>-8.1024019142023764</v>
      </c>
      <c r="N100" s="13">
        <f t="shared" si="12"/>
        <v>7.6196789433451977E-6</v>
      </c>
      <c r="O100" s="13">
        <v>1</v>
      </c>
    </row>
    <row r="101" spans="4:15" x14ac:dyDescent="0.4">
      <c r="D101" s="6">
        <v>0.64</v>
      </c>
      <c r="E101" s="7">
        <f t="shared" si="7"/>
        <v>-0.8716658093531755</v>
      </c>
      <c r="G101">
        <f t="shared" si="8"/>
        <v>2.7557862966174542</v>
      </c>
      <c r="H101" s="10">
        <f t="shared" si="13"/>
        <v>-8.0478289180150639</v>
      </c>
      <c r="I101">
        <f t="shared" si="9"/>
        <v>-96.573947016180767</v>
      </c>
      <c r="K101">
        <f t="shared" si="10"/>
        <v>-2.5957330344348244</v>
      </c>
      <c r="M101">
        <f t="shared" si="11"/>
        <v>-8.0452139413479298</v>
      </c>
      <c r="N101" s="13">
        <f t="shared" si="12"/>
        <v>6.8381029696561438E-6</v>
      </c>
      <c r="O101" s="13">
        <v>1</v>
      </c>
    </row>
    <row r="102" spans="4:15" x14ac:dyDescent="0.4">
      <c r="D102" s="6">
        <v>0.66</v>
      </c>
      <c r="E102" s="7">
        <f t="shared" si="7"/>
        <v>-0.86539737451222298</v>
      </c>
      <c r="G102">
        <f t="shared" si="8"/>
        <v>2.76407224401175</v>
      </c>
      <c r="H102" s="10">
        <f t="shared" si="13"/>
        <v>-7.9899543396590005</v>
      </c>
      <c r="I102">
        <f t="shared" si="9"/>
        <v>-95.879452075908006</v>
      </c>
      <c r="K102">
        <f t="shared" si="10"/>
        <v>-2.5791232114075315</v>
      </c>
      <c r="M102">
        <f t="shared" si="11"/>
        <v>-7.9874792772259342</v>
      </c>
      <c r="N102" s="13">
        <f t="shared" si="12"/>
        <v>6.1259340475759608E-6</v>
      </c>
      <c r="O102" s="13">
        <v>1</v>
      </c>
    </row>
    <row r="103" spans="4:15" x14ac:dyDescent="0.4">
      <c r="D103" s="6">
        <v>0.68</v>
      </c>
      <c r="E103" s="7">
        <f t="shared" si="7"/>
        <v>-0.85907550715952785</v>
      </c>
      <c r="G103">
        <f t="shared" si="8"/>
        <v>2.7723581914060453</v>
      </c>
      <c r="H103" s="10">
        <f t="shared" si="13"/>
        <v>-7.9315864349517717</v>
      </c>
      <c r="I103">
        <f t="shared" si="9"/>
        <v>-95.179037219421261</v>
      </c>
      <c r="K103">
        <f t="shared" si="10"/>
        <v>-2.5623702442910328</v>
      </c>
      <c r="M103">
        <f t="shared" si="11"/>
        <v>-7.9292446619909498</v>
      </c>
      <c r="N103" s="13">
        <f t="shared" si="12"/>
        <v>5.4839006000367635E-6</v>
      </c>
      <c r="O103" s="13">
        <v>1</v>
      </c>
    </row>
    <row r="104" spans="4:15" x14ac:dyDescent="0.4">
      <c r="D104" s="6">
        <v>0.7</v>
      </c>
      <c r="E104" s="7">
        <f t="shared" si="7"/>
        <v>-0.85270517817306857</v>
      </c>
      <c r="G104">
        <f t="shared" si="8"/>
        <v>2.7806441388003411</v>
      </c>
      <c r="H104" s="10">
        <f t="shared" si="13"/>
        <v>-7.8727710985184904</v>
      </c>
      <c r="I104">
        <f t="shared" si="9"/>
        <v>-94.473253182221882</v>
      </c>
      <c r="K104">
        <f t="shared" si="10"/>
        <v>-2.5454868952146592</v>
      </c>
      <c r="M104">
        <f t="shared" si="11"/>
        <v>-7.8705549373766592</v>
      </c>
      <c r="N104" s="13">
        <f t="shared" si="12"/>
        <v>4.9113702065626025E-6</v>
      </c>
      <c r="O104" s="13">
        <v>1</v>
      </c>
    </row>
    <row r="105" spans="4:15" x14ac:dyDescent="0.4">
      <c r="D105" s="6">
        <v>0.72</v>
      </c>
      <c r="E105" s="7">
        <f t="shared" si="7"/>
        <v>-0.84629115107826225</v>
      </c>
      <c r="G105">
        <f t="shared" si="8"/>
        <v>2.7889300861946364</v>
      </c>
      <c r="H105" s="10">
        <f t="shared" si="13"/>
        <v>-7.8135523105602722</v>
      </c>
      <c r="I105">
        <f t="shared" si="9"/>
        <v>-93.762627726723267</v>
      </c>
      <c r="K105">
        <f t="shared" si="10"/>
        <v>-2.5284853725680061</v>
      </c>
      <c r="M105">
        <f t="shared" si="11"/>
        <v>-7.8114531143824699</v>
      </c>
      <c r="N105" s="13">
        <f t="shared" si="12"/>
        <v>4.4066245928997783E-6</v>
      </c>
      <c r="O105" s="13">
        <v>1</v>
      </c>
    </row>
    <row r="106" spans="4:15" x14ac:dyDescent="0.4">
      <c r="D106" s="6">
        <v>0.74</v>
      </c>
      <c r="E106" s="7">
        <f t="shared" si="7"/>
        <v>-0.83983798940019905</v>
      </c>
      <c r="G106">
        <f t="shared" si="8"/>
        <v>2.7972160335889318</v>
      </c>
      <c r="H106" s="10">
        <f t="shared" si="13"/>
        <v>-7.7539722047352182</v>
      </c>
      <c r="I106">
        <f t="shared" si="9"/>
        <v>-93.047666456822611</v>
      </c>
      <c r="K106">
        <f t="shared" si="10"/>
        <v>-2.5113773526621421</v>
      </c>
      <c r="M106">
        <f t="shared" si="11"/>
        <v>-7.7519804386329145</v>
      </c>
      <c r="N106" s="13">
        <f t="shared" si="12"/>
        <v>3.9671322062859598E-6</v>
      </c>
      <c r="O106" s="13">
        <v>1</v>
      </c>
    </row>
    <row r="107" spans="4:15" x14ac:dyDescent="0.4">
      <c r="D107" s="6">
        <v>0.76</v>
      </c>
      <c r="E107" s="7">
        <f t="shared" si="7"/>
        <v>-0.83335006377519172</v>
      </c>
      <c r="G107">
        <f t="shared" si="8"/>
        <v>2.8055019809832271</v>
      </c>
      <c r="H107" s="10">
        <f t="shared" si="13"/>
        <v>-7.6940711338172125</v>
      </c>
      <c r="I107">
        <f t="shared" si="9"/>
        <v>-92.328853605806557</v>
      </c>
      <c r="K107">
        <f t="shared" si="10"/>
        <v>-2.4941740005628379</v>
      </c>
      <c r="M107">
        <f t="shared" si="11"/>
        <v>-7.6921764534891359</v>
      </c>
      <c r="N107" s="13">
        <f t="shared" si="12"/>
        <v>3.5898135456004653E-6</v>
      </c>
      <c r="O107" s="13">
        <v>1</v>
      </c>
    </row>
    <row r="108" spans="4:15" x14ac:dyDescent="0.4">
      <c r="D108" s="6">
        <v>0.78</v>
      </c>
      <c r="E108" s="7">
        <f t="shared" si="7"/>
        <v>-0.826831558829077</v>
      </c>
      <c r="G108">
        <f t="shared" si="8"/>
        <v>2.8137879283775225</v>
      </c>
      <c r="H108" s="10">
        <f t="shared" si="13"/>
        <v>-7.6338877332012194</v>
      </c>
      <c r="I108">
        <f t="shared" si="9"/>
        <v>-91.606652798414629</v>
      </c>
      <c r="K108">
        <f t="shared" si="10"/>
        <v>-2.4768859901273417</v>
      </c>
      <c r="M108">
        <f t="shared" si="11"/>
        <v>-7.632079060989029</v>
      </c>
      <c r="N108" s="13">
        <f t="shared" si="12"/>
        <v>3.2712951711496702E-6</v>
      </c>
      <c r="O108" s="13">
        <v>1</v>
      </c>
    </row>
    <row r="109" spans="4:15" x14ac:dyDescent="0.4">
      <c r="D109" s="6">
        <v>0.8</v>
      </c>
      <c r="E109" s="7">
        <f t="shared" si="7"/>
        <v>-0.82028647982949632</v>
      </c>
      <c r="G109">
        <f t="shared" si="8"/>
        <v>2.8220738757718182</v>
      </c>
      <c r="H109" s="10">
        <f t="shared" si="13"/>
        <v>-7.5734589823217897</v>
      </c>
      <c r="I109">
        <f t="shared" si="9"/>
        <v>-90.88150778786148</v>
      </c>
      <c r="K109">
        <f t="shared" si="10"/>
        <v>-2.4595235232749793</v>
      </c>
      <c r="M109">
        <f t="shared" si="11"/>
        <v>-7.5717245806899998</v>
      </c>
      <c r="N109" s="13">
        <f t="shared" si="12"/>
        <v>3.008149020355642E-6</v>
      </c>
      <c r="O109" s="13">
        <v>1</v>
      </c>
    </row>
    <row r="110" spans="4:15" x14ac:dyDescent="0.4">
      <c r="D110" s="6">
        <v>0.82</v>
      </c>
      <c r="E110" s="7">
        <f t="shared" si="7"/>
        <v>-0.8137186591191623</v>
      </c>
      <c r="G110">
        <f t="shared" si="8"/>
        <v>2.8303598231661136</v>
      </c>
      <c r="H110" s="10">
        <f t="shared" si="13"/>
        <v>-7.5128202640494894</v>
      </c>
      <c r="I110">
        <f t="shared" si="9"/>
        <v>-90.15384316859388</v>
      </c>
      <c r="K110">
        <f t="shared" si="10"/>
        <v>-2.4420963485207481</v>
      </c>
      <c r="M110">
        <f t="shared" si="11"/>
        <v>-7.5111478064858002</v>
      </c>
      <c r="N110" s="13">
        <f t="shared" si="12"/>
        <v>2.7971143023414753E-6</v>
      </c>
      <c r="O110" s="13">
        <v>1</v>
      </c>
    </row>
    <row r="111" spans="4:15" x14ac:dyDescent="0.4">
      <c r="D111" s="6">
        <v>0.84</v>
      </c>
      <c r="E111" s="7">
        <f t="shared" si="7"/>
        <v>-0.80713176233691464</v>
      </c>
      <c r="G111">
        <f t="shared" si="8"/>
        <v>2.8386457705604089</v>
      </c>
      <c r="H111" s="10">
        <f t="shared" si="13"/>
        <v>-7.4520054221280319</v>
      </c>
      <c r="I111">
        <f t="shared" si="9"/>
        <v>-89.424065065536382</v>
      </c>
      <c r="K111">
        <f t="shared" si="10"/>
        <v>-2.4246137787999333</v>
      </c>
      <c r="M111">
        <f t="shared" si="11"/>
        <v>-7.4503820614664082</v>
      </c>
      <c r="N111" s="13">
        <f t="shared" si="12"/>
        <v>2.6352998377070363E-6</v>
      </c>
      <c r="O111" s="13">
        <v>1</v>
      </c>
    </row>
    <row r="112" spans="4:15" x14ac:dyDescent="0.4">
      <c r="D112" s="6">
        <v>0.86</v>
      </c>
      <c r="E112" s="7">
        <f t="shared" si="7"/>
        <v>-0.8005292944331649</v>
      </c>
      <c r="G112">
        <f t="shared" si="8"/>
        <v>2.8469317179547042</v>
      </c>
      <c r="H112" s="10">
        <f t="shared" si="13"/>
        <v>-7.3910468167130814</v>
      </c>
      <c r="I112">
        <f t="shared" si="9"/>
        <v>-88.692561800556973</v>
      </c>
      <c r="K112">
        <f t="shared" si="10"/>
        <v>-2.4070847086107259</v>
      </c>
      <c r="M112">
        <f t="shared" si="11"/>
        <v>-7.3894592508876658</v>
      </c>
      <c r="N112" s="13">
        <f t="shared" si="12"/>
        <v>2.5203652500276354E-3</v>
      </c>
      <c r="O112" s="13">
        <v>1000</v>
      </c>
    </row>
    <row r="113" spans="4:15" x14ac:dyDescent="0.4">
      <c r="D113" s="6">
        <v>0.88</v>
      </c>
      <c r="E113" s="7">
        <f t="shared" si="7"/>
        <v>-0.79391460548613491</v>
      </c>
      <c r="G113">
        <f t="shared" si="8"/>
        <v>2.8552176653489996</v>
      </c>
      <c r="H113" s="10">
        <f t="shared" si="13"/>
        <v>-7.329975378071838</v>
      </c>
      <c r="I113">
        <f t="shared" si="9"/>
        <v>-87.959704536862063</v>
      </c>
      <c r="K113">
        <f t="shared" si="10"/>
        <v>-2.3895176305007877</v>
      </c>
      <c r="M113">
        <f t="shared" si="11"/>
        <v>-7.3284099133150074</v>
      </c>
      <c r="N113" s="13">
        <f t="shared" si="12"/>
        <v>2.4506799048787352E-3</v>
      </c>
      <c r="O113" s="13">
        <v>1000</v>
      </c>
    </row>
    <row r="114" spans="4:15" x14ac:dyDescent="0.4">
      <c r="D114" s="6">
        <v>0.9</v>
      </c>
      <c r="E114" s="7">
        <f t="shared" si="7"/>
        <v>-0.78729089632510374</v>
      </c>
      <c r="G114">
        <f t="shared" si="8"/>
        <v>2.8635036127432953</v>
      </c>
      <c r="H114" s="10">
        <f t="shared" si="13"/>
        <v>-7.2688206585007844</v>
      </c>
      <c r="I114">
        <f t="shared" si="9"/>
        <v>-87.225847902009406</v>
      </c>
      <c r="K114">
        <f t="shared" si="10"/>
        <v>-2.3719206509227169</v>
      </c>
      <c r="M114">
        <f t="shared" si="11"/>
        <v>-7.2672632700035233</v>
      </c>
      <c r="N114" s="13">
        <f t="shared" si="12"/>
        <v>2.4254589314010584E-3</v>
      </c>
      <c r="O114" s="13">
        <v>1000</v>
      </c>
    </row>
    <row r="115" spans="4:15" x14ac:dyDescent="0.4">
      <c r="D115" s="6">
        <v>0.92</v>
      </c>
      <c r="E115" s="7">
        <f t="shared" si="7"/>
        <v>-0.78066122396669246</v>
      </c>
      <c r="G115">
        <f t="shared" si="8"/>
        <v>2.8717895601375907</v>
      </c>
      <c r="H115" s="10">
        <f t="shared" si="13"/>
        <v>-7.2076108825172813</v>
      </c>
      <c r="I115">
        <f t="shared" si="9"/>
        <v>-86.491330590207383</v>
      </c>
      <c r="K115">
        <f t="shared" si="10"/>
        <v>-2.3543015054824332</v>
      </c>
      <c r="M115">
        <f t="shared" si="11"/>
        <v>-7.2060472725743958</v>
      </c>
      <c r="N115" s="13">
        <f t="shared" si="12"/>
        <v>2.4448760534904379E-6</v>
      </c>
      <c r="O115" s="13">
        <v>1</v>
      </c>
    </row>
    <row r="116" spans="4:15" x14ac:dyDescent="0.4">
      <c r="D116" s="6">
        <v>0.94</v>
      </c>
      <c r="E116" s="7">
        <f t="shared" si="7"/>
        <v>-0.77402850687003788</v>
      </c>
      <c r="G116">
        <f t="shared" si="8"/>
        <v>2.880075507531886</v>
      </c>
      <c r="H116" s="10">
        <f t="shared" si="13"/>
        <v>-7.1463729953789983</v>
      </c>
      <c r="I116">
        <f t="shared" si="9"/>
        <v>-85.756475944547987</v>
      </c>
      <c r="K116">
        <f t="shared" si="10"/>
        <v>-2.3366675736035676</v>
      </c>
      <c r="M116">
        <f t="shared" si="11"/>
        <v>-7.1447886490457728</v>
      </c>
      <c r="N116" s="13">
        <f t="shared" si="12"/>
        <v>2.5101533036049652E-6</v>
      </c>
      <c r="O116" s="13">
        <v>1</v>
      </c>
    </row>
    <row r="117" spans="4:15" x14ac:dyDescent="0.4">
      <c r="D117" s="6">
        <v>0.96</v>
      </c>
      <c r="E117" s="7">
        <f t="shared" si="7"/>
        <v>-0.76739553001652827</v>
      </c>
      <c r="G117">
        <f t="shared" si="8"/>
        <v>2.8883614549261813</v>
      </c>
      <c r="H117" s="10">
        <f t="shared" si="13"/>
        <v>-7.0851327099835997</v>
      </c>
      <c r="I117">
        <f t="shared" si="9"/>
        <v>-85.021592519803193</v>
      </c>
      <c r="K117">
        <f t="shared" si="10"/>
        <v>-2.319025892630084</v>
      </c>
      <c r="M117">
        <f t="shared" si="11"/>
        <v>-7.0835129482741097</v>
      </c>
      <c r="N117" s="13">
        <f t="shared" si="12"/>
        <v>2.6236279955298511E-6</v>
      </c>
      <c r="O117" s="13">
        <v>1</v>
      </c>
    </row>
    <row r="118" spans="4:15" x14ac:dyDescent="0.4">
      <c r="D118" s="6">
        <v>0.98</v>
      </c>
      <c r="E118" s="7">
        <f t="shared" si="7"/>
        <v>-0.76076494981961296</v>
      </c>
      <c r="G118">
        <f t="shared" si="8"/>
        <v>2.8966474023204767</v>
      </c>
      <c r="H118" s="10">
        <f t="shared" si="13"/>
        <v>-7.0239145521995399</v>
      </c>
      <c r="I118">
        <f t="shared" si="9"/>
        <v>-84.286974626394482</v>
      </c>
      <c r="K118">
        <f t="shared" si="10"/>
        <v>-2.301383171388494</v>
      </c>
      <c r="M118">
        <f t="shared" si="11"/>
        <v>-7.0222445828601625</v>
      </c>
      <c r="N118" s="13">
        <f t="shared" si="12"/>
        <v>2.7887975944604325E-6</v>
      </c>
      <c r="O118" s="13">
        <v>1</v>
      </c>
    </row>
    <row r="119" spans="4:15" x14ac:dyDescent="0.4">
      <c r="D119" s="6">
        <v>1</v>
      </c>
      <c r="E119" s="7">
        <f t="shared" si="7"/>
        <v>-0.75413929887002173</v>
      </c>
      <c r="G119">
        <f t="shared" si="8"/>
        <v>2.9049333497147725</v>
      </c>
      <c r="H119" s="10">
        <f t="shared" si="13"/>
        <v>-6.962741904677249</v>
      </c>
      <c r="I119">
        <f t="shared" si="9"/>
        <v>-83.552902856126991</v>
      </c>
      <c r="K119">
        <f t="shared" si="10"/>
        <v>-2.2837458032302345</v>
      </c>
      <c r="M119">
        <f t="shared" si="11"/>
        <v>-6.9610068705719161</v>
      </c>
      <c r="N119" s="13">
        <f t="shared" si="12"/>
        <v>3.0103433466680669E-6</v>
      </c>
      <c r="O119" s="13">
        <v>1</v>
      </c>
    </row>
    <row r="120" spans="4:15" x14ac:dyDescent="0.4">
      <c r="D120" s="6">
        <v>1.02</v>
      </c>
      <c r="E120" s="7">
        <f t="shared" si="7"/>
        <v>-0.74752099052157972</v>
      </c>
      <c r="G120">
        <f t="shared" si="8"/>
        <v>2.9132192971090678</v>
      </c>
      <c r="H120" s="10">
        <f t="shared" si="13"/>
        <v>-6.9016370491885892</v>
      </c>
      <c r="I120">
        <f t="shared" si="9"/>
        <v>-82.819644590263067</v>
      </c>
      <c r="K120">
        <f t="shared" si="10"/>
        <v>-2.2661198785739778</v>
      </c>
      <c r="M120">
        <f t="shared" si="11"/>
        <v>-6.899822074334975</v>
      </c>
      <c r="N120" s="13">
        <f t="shared" si="12"/>
        <v>3.2941337192521032E-6</v>
      </c>
      <c r="O120" s="13">
        <v>1</v>
      </c>
    </row>
    <row r="121" spans="4:15" x14ac:dyDescent="0.4">
      <c r="D121" s="6">
        <v>1.04</v>
      </c>
      <c r="E121" s="7">
        <f t="shared" si="7"/>
        <v>-0.74091232332264556</v>
      </c>
      <c r="G121">
        <f t="shared" si="8"/>
        <v>2.9215052445033631</v>
      </c>
      <c r="H121" s="10">
        <f t="shared" si="13"/>
        <v>-6.8406212075409893</v>
      </c>
      <c r="I121">
        <f t="shared" si="9"/>
        <v>-82.087454490491865</v>
      </c>
      <c r="K121">
        <f t="shared" si="10"/>
        <v>-2.2485111969668994</v>
      </c>
      <c r="M121">
        <f t="shared" si="11"/>
        <v>-6.8387114408392478</v>
      </c>
      <c r="N121" s="13">
        <f t="shared" si="12"/>
        <v>3.6472088550809463E-6</v>
      </c>
      <c r="O121" s="13">
        <v>1</v>
      </c>
    </row>
    <row r="122" spans="4:15" x14ac:dyDescent="0.4">
      <c r="D122" s="6">
        <v>1.06</v>
      </c>
      <c r="E122" s="7">
        <f t="shared" si="7"/>
        <v>-0.7343154852980448</v>
      </c>
      <c r="G122">
        <f t="shared" si="8"/>
        <v>2.9297911918976585</v>
      </c>
      <c r="H122" s="10">
        <f t="shared" si="13"/>
        <v>-6.7797145811112571</v>
      </c>
      <c r="I122">
        <f t="shared" si="9"/>
        <v>-81.356574973335086</v>
      </c>
      <c r="K122">
        <f t="shared" si="10"/>
        <v>-2.2309252786832126</v>
      </c>
      <c r="M122">
        <f t="shared" si="11"/>
        <v>-6.7776952378090618</v>
      </c>
      <c r="N122" s="13">
        <f t="shared" si="12"/>
        <v>4.0777473721211446E-6</v>
      </c>
      <c r="O122" s="13">
        <v>1</v>
      </c>
    </row>
    <row r="123" spans="4:15" x14ac:dyDescent="0.4">
      <c r="D123" s="6">
        <v>1.08</v>
      </c>
      <c r="E123" s="7">
        <f t="shared" si="7"/>
        <v>-0.72773255808623383</v>
      </c>
      <c r="G123">
        <f t="shared" si="8"/>
        <v>2.9380771392919538</v>
      </c>
      <c r="H123" s="10">
        <f t="shared" si="13"/>
        <v>-6.7189363890427707</v>
      </c>
      <c r="I123">
        <f t="shared" si="9"/>
        <v>-80.627236668513248</v>
      </c>
      <c r="K123">
        <f t="shared" si="10"/>
        <v>-2.2133673758775645</v>
      </c>
      <c r="M123">
        <f t="shared" si="11"/>
        <v>-6.7167927899822679</v>
      </c>
      <c r="N123" s="13">
        <f t="shared" si="12"/>
        <v>4.5950169321883387E-6</v>
      </c>
      <c r="O123" s="13">
        <v>1</v>
      </c>
    </row>
    <row r="124" spans="4:15" x14ac:dyDescent="0.4">
      <c r="D124" s="6">
        <v>1.1000000000000001</v>
      </c>
      <c r="E124" s="7">
        <f t="shared" si="7"/>
        <v>-0.72116552093627728</v>
      </c>
      <c r="G124">
        <f t="shared" si="8"/>
        <v>2.9463630866862496</v>
      </c>
      <c r="H124" s="10">
        <f t="shared" si="13"/>
        <v>-6.6583049051483671</v>
      </c>
      <c r="I124">
        <f t="shared" si="9"/>
        <v>-79.899658861780409</v>
      </c>
      <c r="K124">
        <f t="shared" si="10"/>
        <v>-2.1958424833102388</v>
      </c>
      <c r="M124">
        <f t="shared" si="11"/>
        <v>-6.6560225138422995</v>
      </c>
      <c r="N124" s="13">
        <f t="shared" si="12"/>
        <v>5.2093100740132655E-6</v>
      </c>
      <c r="O124" s="13">
        <v>1</v>
      </c>
    </row>
    <row r="125" spans="4:15" x14ac:dyDescent="0.4">
      <c r="D125" s="6">
        <v>1.1200000000000001</v>
      </c>
      <c r="E125" s="7">
        <f t="shared" si="7"/>
        <v>-0.7146162545690905</v>
      </c>
      <c r="G125">
        <f t="shared" si="8"/>
        <v>2.9546490340805454</v>
      </c>
      <c r="H125" s="10">
        <f t="shared" si="13"/>
        <v>-6.597837493560041</v>
      </c>
      <c r="I125">
        <f t="shared" si="9"/>
        <v>-79.174049922720485</v>
      </c>
      <c r="K125">
        <f t="shared" si="10"/>
        <v>-2.1783553486604528</v>
      </c>
      <c r="M125">
        <f t="shared" si="11"/>
        <v>-6.5954019511457513</v>
      </c>
      <c r="N125" s="13">
        <f t="shared" si="12"/>
        <v>5.9318668518039588E-6</v>
      </c>
      <c r="O125" s="13">
        <v>1</v>
      </c>
    </row>
    <row r="126" spans="4:15" x14ac:dyDescent="0.4">
      <c r="D126" s="6">
        <v>1.1399999999999999</v>
      </c>
      <c r="E126" s="7">
        <f t="shared" si="7"/>
        <v>-0.70808654490726397</v>
      </c>
      <c r="G126">
        <f t="shared" si="8"/>
        <v>2.9629349814748402</v>
      </c>
      <c r="H126" s="10">
        <f t="shared" si="13"/>
        <v>-6.5375506431652957</v>
      </c>
      <c r="I126">
        <f t="shared" si="9"/>
        <v>-78.450607717983544</v>
      </c>
      <c r="K126">
        <f t="shared" si="10"/>
        <v>-2.1609104824434264</v>
      </c>
      <c r="M126">
        <f t="shared" si="11"/>
        <v>-6.5349478012864868</v>
      </c>
      <c r="N126" s="13">
        <f t="shared" si="12"/>
        <v>6.7747858460813478E-6</v>
      </c>
      <c r="O126" s="13">
        <v>1</v>
      </c>
    </row>
    <row r="127" spans="4:15" x14ac:dyDescent="0.4">
      <c r="D127" s="6">
        <v>1.1599999999999999</v>
      </c>
      <c r="E127" s="7">
        <f t="shared" si="7"/>
        <v>-0.70157808667765054</v>
      </c>
      <c r="G127">
        <f t="shared" si="8"/>
        <v>2.9712209288691356</v>
      </c>
      <c r="H127" s="10">
        <f t="shared" si="13"/>
        <v>-6.4774600008687448</v>
      </c>
      <c r="I127">
        <f t="shared" si="9"/>
        <v>-77.729520010424935</v>
      </c>
      <c r="K127">
        <f t="shared" si="10"/>
        <v>-2.14351216754629</v>
      </c>
      <c r="M127">
        <f t="shared" si="11"/>
        <v>-6.4746759525359137</v>
      </c>
      <c r="N127" s="13">
        <f t="shared" si="12"/>
        <v>7.7509251195401308E-6</v>
      </c>
      <c r="O127" s="13">
        <v>1</v>
      </c>
    </row>
    <row r="128" spans="4:15" x14ac:dyDescent="0.4">
      <c r="D128" s="6">
        <v>1.18</v>
      </c>
      <c r="E128" s="7">
        <f t="shared" si="7"/>
        <v>-0.6950924868907784</v>
      </c>
      <c r="G128">
        <f t="shared" si="8"/>
        <v>2.9795068762634318</v>
      </c>
      <c r="H128" s="10">
        <f t="shared" si="13"/>
        <v>-6.4175804037164896</v>
      </c>
      <c r="I128">
        <f t="shared" si="9"/>
        <v>-77.010964844597879</v>
      </c>
      <c r="K128">
        <f t="shared" si="10"/>
        <v>-2.1261644683973517</v>
      </c>
      <c r="M128">
        <f t="shared" si="11"/>
        <v>-6.4146015121978524</v>
      </c>
      <c r="N128" s="13">
        <f t="shared" si="12"/>
        <v>8.8737946798091396E-6</v>
      </c>
      <c r="O128" s="13">
        <v>1</v>
      </c>
    </row>
    <row r="129" spans="4:15" x14ac:dyDescent="0.4">
      <c r="D129" s="6">
        <v>1.2</v>
      </c>
      <c r="E129" s="7">
        <f t="shared" si="7"/>
        <v>-0.68863126820102372</v>
      </c>
      <c r="G129">
        <f t="shared" si="8"/>
        <v>2.9877928236577271</v>
      </c>
      <c r="H129" s="10">
        <f t="shared" si="13"/>
        <v>-6.3579259099195911</v>
      </c>
      <c r="I129">
        <f t="shared" si="9"/>
        <v>-76.295110919035096</v>
      </c>
      <c r="K129">
        <f t="shared" si="10"/>
        <v>-2.1088712397826677</v>
      </c>
      <c r="M129">
        <f t="shared" si="11"/>
        <v>-6.3547388357149011</v>
      </c>
      <c r="N129" s="13">
        <f t="shared" si="12"/>
        <v>1.015744198620039E-5</v>
      </c>
      <c r="O129" s="13">
        <v>1</v>
      </c>
    </row>
    <row r="130" spans="4:15" x14ac:dyDescent="0.4">
      <c r="D130" s="6">
        <v>1.22</v>
      </c>
      <c r="E130" s="7">
        <f t="shared" si="7"/>
        <v>-0.68219587215135757</v>
      </c>
      <c r="G130">
        <f t="shared" si="8"/>
        <v>2.9960787710520225</v>
      </c>
      <c r="H130" s="10">
        <f t="shared" si="13"/>
        <v>-6.2985098288118389</v>
      </c>
      <c r="I130">
        <f t="shared" si="9"/>
        <v>-75.58211794574207</v>
      </c>
      <c r="K130">
        <f t="shared" si="10"/>
        <v>-2.0916361353233288</v>
      </c>
      <c r="M130">
        <f t="shared" si="11"/>
        <v>-6.2951015547620663</v>
      </c>
      <c r="N130" s="13">
        <f t="shared" si="12"/>
        <v>1.1616331998352696E-5</v>
      </c>
      <c r="O130" s="13">
        <v>1</v>
      </c>
    </row>
    <row r="131" spans="4:15" x14ac:dyDescent="0.4">
      <c r="D131" s="6">
        <v>1.24</v>
      </c>
      <c r="E131" s="7">
        <f t="shared" si="7"/>
        <v>-0.67578766230637444</v>
      </c>
      <c r="G131">
        <f t="shared" si="8"/>
        <v>3.0043647184463178</v>
      </c>
      <c r="H131" s="10">
        <f t="shared" si="13"/>
        <v>-6.2393447497760635</v>
      </c>
      <c r="I131">
        <f t="shared" si="9"/>
        <v>-74.872136997312765</v>
      </c>
      <c r="K131">
        <f t="shared" si="10"/>
        <v>-2.0744626156263997</v>
      </c>
      <c r="M131">
        <f t="shared" si="11"/>
        <v>-6.2357026043622827</v>
      </c>
      <c r="N131" s="13">
        <f t="shared" si="12"/>
        <v>1.3265223215123913E-5</v>
      </c>
      <c r="O131" s="13">
        <v>1</v>
      </c>
    </row>
    <row r="132" spans="4:15" x14ac:dyDescent="0.4">
      <c r="D132" s="6">
        <v>1.26</v>
      </c>
      <c r="E132" s="7">
        <f t="shared" si="7"/>
        <v>-0.66940792727718001</v>
      </c>
      <c r="G132">
        <f t="shared" si="8"/>
        <v>3.0126506658406131</v>
      </c>
      <c r="H132" s="10">
        <f t="shared" si="13"/>
        <v>-6.1804425701720191</v>
      </c>
      <c r="I132">
        <f t="shared" si="9"/>
        <v>-74.16531084206423</v>
      </c>
      <c r="K132">
        <f t="shared" si="10"/>
        <v>-2.0573539561219127</v>
      </c>
      <c r="M132">
        <f t="shared" si="11"/>
        <v>-6.1765542490570908</v>
      </c>
      <c r="N132" s="13">
        <f t="shared" si="12"/>
        <v>1.511904109279739E-5</v>
      </c>
      <c r="O132" s="13">
        <v>1</v>
      </c>
    </row>
    <row r="133" spans="4:15" x14ac:dyDescent="0.4">
      <c r="D133" s="6">
        <v>1.28</v>
      </c>
      <c r="E133" s="7">
        <f t="shared" si="7"/>
        <v>-0.6630578836416291</v>
      </c>
      <c r="G133">
        <f t="shared" si="8"/>
        <v>3.0209366132349089</v>
      </c>
      <c r="H133" s="10">
        <f t="shared" si="13"/>
        <v>-6.1218145222980693</v>
      </c>
      <c r="I133">
        <f t="shared" si="9"/>
        <v>-73.461774267576828</v>
      </c>
      <c r="K133">
        <f t="shared" si="10"/>
        <v>-2.0403132545978737</v>
      </c>
      <c r="M133">
        <f t="shared" si="11"/>
        <v>-6.1176681081647724</v>
      </c>
      <c r="N133" s="13">
        <f t="shared" si="12"/>
        <v>1.7192750164804879E-5</v>
      </c>
      <c r="O133" s="13">
        <v>1</v>
      </c>
    </row>
    <row r="134" spans="4:15" x14ac:dyDescent="0.4">
      <c r="D134" s="6">
        <v>1.3</v>
      </c>
      <c r="E134" s="7">
        <f t="shared" si="7"/>
        <v>-0.65673867876327729</v>
      </c>
      <c r="G134">
        <f t="shared" si="8"/>
        <v>3.0292225606292043</v>
      </c>
      <c r="H134" s="10">
        <f t="shared" si="13"/>
        <v>-6.0634711994177097</v>
      </c>
      <c r="I134">
        <f t="shared" si="9"/>
        <v>-72.76165439301252</v>
      </c>
      <c r="K134">
        <f t="shared" si="10"/>
        <v>-2.0233434384447766</v>
      </c>
      <c r="M134">
        <f t="shared" si="11"/>
        <v>-6.05905518015705</v>
      </c>
      <c r="N134" s="13">
        <f t="shared" si="12"/>
        <v>1.9501226110517525E-5</v>
      </c>
      <c r="O134" s="13">
        <v>1</v>
      </c>
    </row>
    <row r="135" spans="4:15" x14ac:dyDescent="0.4">
      <c r="D135" s="6">
        <v>1.32</v>
      </c>
      <c r="E135" s="7">
        <f t="shared" si="7"/>
        <v>-0.65045139351232228</v>
      </c>
      <c r="G135">
        <f t="shared" si="8"/>
        <v>3.0375085080234996</v>
      </c>
      <c r="H135" s="10">
        <f t="shared" si="13"/>
        <v>-6.0054225808812172</v>
      </c>
      <c r="I135">
        <f t="shared" si="9"/>
        <v>-72.06507097057461</v>
      </c>
      <c r="K135">
        <f t="shared" si="10"/>
        <v>-2.0064472716206851</v>
      </c>
      <c r="M135">
        <f t="shared" si="11"/>
        <v>-6.0007258661844531</v>
      </c>
      <c r="N135" s="13">
        <f t="shared" si="12"/>
        <v>2.2059128942799197E-5</v>
      </c>
      <c r="O135" s="13">
        <v>1</v>
      </c>
    </row>
    <row r="136" spans="4:15" x14ac:dyDescent="0.4">
      <c r="D136" s="6">
        <v>1.34</v>
      </c>
      <c r="E136" s="7">
        <f t="shared" si="7"/>
        <v>-0.64419704489170293</v>
      </c>
      <c r="G136">
        <f t="shared" si="8"/>
        <v>3.0457944554177949</v>
      </c>
      <c r="H136" s="10">
        <f t="shared" si="13"/>
        <v>-5.9476780563716245</v>
      </c>
      <c r="I136">
        <f t="shared" si="9"/>
        <v>-71.37213667645949</v>
      </c>
      <c r="K136">
        <f t="shared" si="10"/>
        <v>-1.9896273613475222</v>
      </c>
      <c r="M136">
        <f t="shared" si="11"/>
        <v>-5.9426899927793935</v>
      </c>
      <c r="N136" s="13">
        <f t="shared" si="12"/>
        <v>2.4880778400140716E-5</v>
      </c>
      <c r="O136" s="13">
        <v>1</v>
      </c>
    </row>
    <row r="137" spans="4:15" x14ac:dyDescent="0.4">
      <c r="D137" s="6">
        <v>1.36</v>
      </c>
      <c r="E137" s="7">
        <f t="shared" si="7"/>
        <v>-0.63797658857142936</v>
      </c>
      <c r="G137">
        <f t="shared" si="8"/>
        <v>3.0540804028120903</v>
      </c>
      <c r="H137" s="10">
        <f t="shared" si="13"/>
        <v>-5.8902464493034357</v>
      </c>
      <c r="I137">
        <f t="shared" si="9"/>
        <v>-70.682957391641224</v>
      </c>
      <c r="K137">
        <f t="shared" si="10"/>
        <v>-1.972886164548797</v>
      </c>
      <c r="M137">
        <f t="shared" si="11"/>
        <v>-5.8849568337650444</v>
      </c>
      <c r="N137" s="13">
        <f t="shared" si="12"/>
        <v>2.7980032543990109E-5</v>
      </c>
      <c r="O137" s="13">
        <v>1</v>
      </c>
    </row>
    <row r="138" spans="4:15" x14ac:dyDescent="0.4">
      <c r="D138" s="6">
        <v>1.38</v>
      </c>
      <c r="E138" s="7">
        <f t="shared" si="7"/>
        <v>-0.63179092133412307</v>
      </c>
      <c r="G138">
        <f t="shared" si="8"/>
        <v>3.062366350206386</v>
      </c>
      <c r="H138" s="10">
        <f t="shared" si="13"/>
        <v>-5.8331360394015572</v>
      </c>
      <c r="I138">
        <f t="shared" si="9"/>
        <v>-69.99763247281868</v>
      </c>
      <c r="K138">
        <f t="shared" si="10"/>
        <v>-1.9562259940386229</v>
      </c>
      <c r="M138">
        <f t="shared" si="11"/>
        <v>-5.82753513139712</v>
      </c>
      <c r="N138" s="13">
        <f t="shared" si="12"/>
        <v>3.1370170474169191E-5</v>
      </c>
      <c r="O138" s="13">
        <v>1</v>
      </c>
    </row>
    <row r="139" spans="4:15" x14ac:dyDescent="0.4">
      <c r="D139" s="6">
        <v>1.4</v>
      </c>
      <c r="E139" s="7">
        <f t="shared" si="7"/>
        <v>-0.62564088343465762</v>
      </c>
      <c r="G139">
        <f t="shared" si="8"/>
        <v>3.0706522976006814</v>
      </c>
      <c r="H139" s="10">
        <f t="shared" si="13"/>
        <v>-5.7763545844871631</v>
      </c>
      <c r="I139">
        <f t="shared" si="9"/>
        <v>-69.316255013845961</v>
      </c>
      <c r="K139">
        <f t="shared" si="10"/>
        <v>-1.9396490244714948</v>
      </c>
      <c r="M139">
        <f t="shared" si="11"/>
        <v>-5.7704331167647824</v>
      </c>
      <c r="N139" s="13">
        <f t="shared" si="12"/>
        <v>3.5063779987196108E-5</v>
      </c>
      <c r="O139" s="13">
        <v>1</v>
      </c>
    </row>
    <row r="140" spans="4:15" x14ac:dyDescent="0.4">
      <c r="D140" s="6">
        <v>1.42</v>
      </c>
      <c r="E140" s="7">
        <f t="shared" si="7"/>
        <v>-0.6195272608766933</v>
      </c>
      <c r="G140">
        <f t="shared" si="8"/>
        <v>3.0789382449949767</v>
      </c>
      <c r="H140" s="10">
        <f t="shared" si="13"/>
        <v>-5.7199093414962459</v>
      </c>
      <c r="I140">
        <f t="shared" si="9"/>
        <v>-68.638912097954943</v>
      </c>
      <c r="K140">
        <f t="shared" si="10"/>
        <v>-1.9231572980619382</v>
      </c>
      <c r="M140">
        <f t="shared" si="11"/>
        <v>-5.7136585294759659</v>
      </c>
      <c r="N140" s="13">
        <f t="shared" si="12"/>
        <v>3.9072650912876863E-5</v>
      </c>
      <c r="O140" s="13">
        <v>1</v>
      </c>
    </row>
    <row r="141" spans="4:15" x14ac:dyDescent="0.4">
      <c r="D141" s="6">
        <v>1.44</v>
      </c>
      <c r="E141" s="7">
        <f t="shared" si="7"/>
        <v>-0.61345078760882421</v>
      </c>
      <c r="G141">
        <f t="shared" si="8"/>
        <v>3.087224192389272</v>
      </c>
      <c r="H141" s="10">
        <f t="shared" si="13"/>
        <v>-5.6638070867559902</v>
      </c>
      <c r="I141">
        <f t="shared" si="9"/>
        <v>-67.965685041071879</v>
      </c>
      <c r="K141">
        <f t="shared" si="10"/>
        <v>-1.9067527300827951</v>
      </c>
      <c r="M141">
        <f t="shared" si="11"/>
        <v>-5.657218636651562</v>
      </c>
      <c r="N141" s="13">
        <f t="shared" si="12"/>
        <v>4.3407674778540111E-5</v>
      </c>
      <c r="O141" s="13">
        <v>1</v>
      </c>
    </row>
    <row r="142" spans="4:15" x14ac:dyDescent="0.4">
      <c r="D142" s="6">
        <v>1.46</v>
      </c>
      <c r="E142" s="7">
        <f t="shared" si="7"/>
        <v>-0.6074121476429637</v>
      </c>
      <c r="G142">
        <f t="shared" si="8"/>
        <v>3.0955101397835674</v>
      </c>
      <c r="H142" s="10">
        <f t="shared" si="13"/>
        <v>-5.6080541355431901</v>
      </c>
      <c r="I142">
        <f t="shared" si="9"/>
        <v>-67.296649626518274</v>
      </c>
      <c r="K142">
        <f t="shared" si="10"/>
        <v>-1.8904371141505876</v>
      </c>
      <c r="M142">
        <f t="shared" si="11"/>
        <v>-5.601120251252139</v>
      </c>
      <c r="N142" s="13">
        <f t="shared" si="12"/>
        <v>4.8078751361685613E-5</v>
      </c>
      <c r="O142" s="13">
        <v>1</v>
      </c>
    </row>
    <row r="143" spans="4:15" x14ac:dyDescent="0.4">
      <c r="D143" s="6">
        <v>1.48</v>
      </c>
      <c r="E143" s="7">
        <f t="shared" si="7"/>
        <v>-0.60141197709751792</v>
      </c>
      <c r="G143">
        <f t="shared" si="8"/>
        <v>3.1037960871778631</v>
      </c>
      <c r="H143" s="10">
        <f t="shared" si="13"/>
        <v>-5.5526563609482533</v>
      </c>
      <c r="I143">
        <f t="shared" si="9"/>
        <v>-66.631876331379033</v>
      </c>
      <c r="K143">
        <f t="shared" si="10"/>
        <v>-1.874212127306059</v>
      </c>
      <c r="M143">
        <f t="shared" si="11"/>
        <v>-5.5453697497599279</v>
      </c>
      <c r="N143" s="13">
        <f t="shared" si="12"/>
        <v>5.3094702609829031E-5</v>
      </c>
      <c r="O143" s="13">
        <v>1</v>
      </c>
    </row>
    <row r="144" spans="4:15" x14ac:dyDescent="0.4">
      <c r="D144" s="6">
        <v>1.5</v>
      </c>
      <c r="E144" s="7">
        <f t="shared" si="7"/>
        <v>-0.59545086616781573</v>
      </c>
      <c r="G144">
        <f t="shared" si="8"/>
        <v>3.1120820345721585</v>
      </c>
      <c r="H144" s="10">
        <f t="shared" si="13"/>
        <v>-5.4976192120675922</v>
      </c>
      <c r="I144">
        <f t="shared" si="9"/>
        <v>-65.971430544811113</v>
      </c>
      <c r="K144">
        <f t="shared" si="10"/>
        <v>-1.8580793348977134</v>
      </c>
      <c r="M144">
        <f t="shared" si="11"/>
        <v>-5.4899730892382079</v>
      </c>
      <c r="N144" s="13">
        <f t="shared" si="12"/>
        <v>5.8463194322031176E-5</v>
      </c>
      <c r="O144" s="13">
        <v>1</v>
      </c>
    </row>
    <row r="145" spans="4:15" x14ac:dyDescent="0.4">
      <c r="D145" s="6">
        <v>1.52</v>
      </c>
      <c r="E145" s="7">
        <f t="shared" si="7"/>
        <v>-0.58952936102618858</v>
      </c>
      <c r="G145">
        <f t="shared" si="8"/>
        <v>3.1203679819664543</v>
      </c>
      <c r="H145" s="10">
        <f t="shared" si="13"/>
        <v>-5.442947731546492</v>
      </c>
      <c r="I145">
        <f t="shared" si="9"/>
        <v>-65.315372778557901</v>
      </c>
      <c r="K145">
        <f t="shared" si="10"/>
        <v>-1.8420401952758456</v>
      </c>
      <c r="M145">
        <f t="shared" si="11"/>
        <v>-5.4349358237893268</v>
      </c>
      <c r="N145" s="13">
        <f t="shared" si="12"/>
        <v>6.4190665909323973E-5</v>
      </c>
      <c r="O145" s="13">
        <v>1</v>
      </c>
    </row>
    <row r="146" spans="4:15" x14ac:dyDescent="0.4">
      <c r="D146" s="6">
        <v>1.54</v>
      </c>
      <c r="E146" s="7">
        <f t="shared" si="7"/>
        <v>-0.58364796565402</v>
      </c>
      <c r="G146">
        <f t="shared" si="8"/>
        <v>3.1286539293607496</v>
      </c>
      <c r="H146" s="10">
        <f t="shared" si="13"/>
        <v>-5.3886465724938697</v>
      </c>
      <c r="I146">
        <f t="shared" si="9"/>
        <v>-64.66375886992644</v>
      </c>
      <c r="K146">
        <f t="shared" si="10"/>
        <v>-1.826096064304304</v>
      </c>
      <c r="M146">
        <f t="shared" si="11"/>
        <v>-5.3802631204319677</v>
      </c>
      <c r="N146" s="13">
        <f t="shared" si="12"/>
        <v>7.0282268474207915E-5</v>
      </c>
      <c r="O146" s="13">
        <v>1</v>
      </c>
    </row>
    <row r="147" spans="4:15" x14ac:dyDescent="0.4">
      <c r="D147" s="6">
        <v>1.56</v>
      </c>
      <c r="E147" s="7">
        <f t="shared" ref="E147:E210" si="14">-(1+D147+$E$5*D147^3)*EXP(-D147)</f>
        <v>-0.57780714360800778</v>
      </c>
      <c r="G147">
        <f t="shared" ref="G147:G210" si="15">$E$11*(D147/$E$12+1)</f>
        <v>3.1369398767550454</v>
      </c>
      <c r="H147" s="10">
        <f t="shared" si="13"/>
        <v>-5.3347200147896539</v>
      </c>
      <c r="I147">
        <f t="shared" si="9"/>
        <v>-64.01664017747585</v>
      </c>
      <c r="K147">
        <f t="shared" si="10"/>
        <v>-1.8102481996969098</v>
      </c>
      <c r="M147">
        <f t="shared" si="11"/>
        <v>-5.3259597744174929</v>
      </c>
      <c r="N147" s="13">
        <f t="shared" si="12"/>
        <v>7.6741811378038503E-5</v>
      </c>
      <c r="O147" s="13">
        <v>1</v>
      </c>
    </row>
    <row r="148" spans="4:15" x14ac:dyDescent="0.4">
      <c r="D148" s="6">
        <v>1.58</v>
      </c>
      <c r="E148" s="7">
        <f t="shared" si="14"/>
        <v>-0.5720073197228227</v>
      </c>
      <c r="G148">
        <f t="shared" si="15"/>
        <v>3.1452258241493407</v>
      </c>
      <c r="H148" s="10">
        <f t="shared" si="13"/>
        <v>-5.2811719808049045</v>
      </c>
      <c r="I148">
        <f t="shared" ref="I148:I211" si="16">H148*$E$6</f>
        <v>-63.374063769658854</v>
      </c>
      <c r="K148">
        <f t="shared" ref="K148:K211" si="17">($L$9/2)*$L$6*EXP(-$L$4*(G148/$L$10-1))+($L$9/2)*$L$6*EXP(-$L$4*(($H$4/$E$4)*G148/$L$10-1))+($L$9/2)*$L$6*EXP(-$L$4*(SQRT(4/3+$H$11^2/4)*($H$4/$E$4)*G148/$L$10-1))+2*$L$6*EXP(-$L$4*(($H$5/$E$4)*G148/$L$10-1))+16*$L$6*EXP(-$L$4*($H$14*($H$4/$E$4)*G148/$L$10-1))-SQRT(($L$9/2)*$L$7^2*EXP(-2*$L$5*(G148/$L$10-1))+($L$9/2)*$L$7^2*EXP(-2*$L$5*(($H$4/$E$4)*G148/$L$10-1))+($L$9/2)*$L$7^2*EXP(-2*$L$5*(SQRT(4/3+$H$11^2/4)*($H$4/$E$4)*G148/$L$10-1))+2*$L$7^2*EXP(-2*$L$5*(($H$5/$E$4)*G148/$L$10-1))+16*$L$7^2*EXP(-2*$L$5*($H$14*($H$4/$E$4)*G148/$L$10-1)))</f>
        <v>-1.7944977651852487</v>
      </c>
      <c r="M148">
        <f t="shared" ref="M148:M211" si="18">($L$9/2)*$O$6*EXP(-$O$4*(G148/$L$10-1))+($L$9/2)*$O$6*EXP(-$O$4*(($H$4/$E$4)*G148/$L$10-1))+($L$9/2)*$O$6*EXP(-$O$4*(SQRT(4/3+$H$11^2/4)*($H$4/$E$4)*G148/$L$10-1))+2*$O$6*EXP(-$O$4*(($H$5/$E$4)*G148/$L$10-1))+16*$O$6*EXP(-$O$4*($H$14*($H$4/$E$4)*G148/$L$10-1))-SQRT(($L$9/2)*$O$7^2*EXP(-2*$O$5*(G148/$L$10-1))+($L$9/2)*$O$7^2*EXP(-2*$O$5*(($H$4/$E$4)*G148/$L$10-1))+($L$9/2)*$O$7^2*EXP(-2*$O$5*(SQRT(4/3+$H$11^2/4)*($H$4/$E$4)*G148/$L$10-1))+2*$O$7^2*EXP(-2*$O$5*(($H$5/$E$4)*G148/$L$10-1))+16*$O$7^2*EXP(-2*$O$5*($H$14*($H$4/$E$4)*G148/$L$10-1)))</f>
        <v>-5.2720302240046273</v>
      </c>
      <c r="N148" s="13">
        <f t="shared" ref="N148:N211" si="19">(M148-H148)^2*O148</f>
        <v>8.3571717395414046E-5</v>
      </c>
      <c r="O148" s="13">
        <v>1</v>
      </c>
    </row>
    <row r="149" spans="4:15" x14ac:dyDescent="0.4">
      <c r="D149" s="6">
        <v>1.6</v>
      </c>
      <c r="E149" s="7">
        <f t="shared" si="14"/>
        <v>-0.56624888175226429</v>
      </c>
      <c r="G149">
        <f t="shared" si="15"/>
        <v>3.153511771543636</v>
      </c>
      <c r="H149" s="10">
        <f t="shared" ref="H149:H212" si="20">-(-$B$4)*(1+D149+$E$5*D149^3)*EXP(-D149)</f>
        <v>-5.2280060505541304</v>
      </c>
      <c r="I149">
        <f t="shared" si="16"/>
        <v>-62.736072606649564</v>
      </c>
      <c r="K149">
        <f t="shared" si="17"/>
        <v>-1.7788458345242395</v>
      </c>
      <c r="M149">
        <f t="shared" si="18"/>
        <v>-5.2184785647109644</v>
      </c>
      <c r="N149" s="13">
        <f t="shared" si="19"/>
        <v>9.0772986491728235E-5</v>
      </c>
      <c r="O149" s="13">
        <v>1</v>
      </c>
    </row>
    <row r="150" spans="4:15" x14ac:dyDescent="0.4">
      <c r="D150" s="6">
        <v>1.62</v>
      </c>
      <c r="E150" s="7">
        <f t="shared" si="14"/>
        <v>-0.56053218195096466</v>
      </c>
      <c r="G150">
        <f t="shared" si="15"/>
        <v>3.1617977189379314</v>
      </c>
      <c r="H150" s="10">
        <f t="shared" si="20"/>
        <v>-5.1752254762986718</v>
      </c>
      <c r="I150">
        <f t="shared" si="16"/>
        <v>-62.102705715584065</v>
      </c>
      <c r="K150">
        <f t="shared" si="17"/>
        <v>-1.7632933953416821</v>
      </c>
      <c r="M150">
        <f t="shared" si="18"/>
        <v>-5.1653085630592779</v>
      </c>
      <c r="N150" s="13">
        <f t="shared" si="19"/>
        <v>9.8345168197666428E-5</v>
      </c>
      <c r="O150" s="13">
        <v>1</v>
      </c>
    </row>
    <row r="151" spans="4:15" x14ac:dyDescent="0.4">
      <c r="D151" s="6">
        <v>1.64</v>
      </c>
      <c r="E151" s="7">
        <f t="shared" si="14"/>
        <v>-0.55485753859861542</v>
      </c>
      <c r="G151">
        <f t="shared" si="15"/>
        <v>3.1700836663322267</v>
      </c>
      <c r="H151" s="10">
        <f t="shared" si="20"/>
        <v>-5.1228331966194363</v>
      </c>
      <c r="I151">
        <f t="shared" si="16"/>
        <v>-61.473998359433239</v>
      </c>
      <c r="K151">
        <f t="shared" si="17"/>
        <v>-1.7478413528377332</v>
      </c>
      <c r="M151">
        <f t="shared" si="18"/>
        <v>-5.1125236698358858</v>
      </c>
      <c r="N151" s="13">
        <f t="shared" si="19"/>
        <v>1.062863425007443E-4</v>
      </c>
      <c r="O151" s="13">
        <v>1</v>
      </c>
    </row>
    <row r="152" spans="4:15" x14ac:dyDescent="0.4">
      <c r="D152" s="6">
        <v>1.66</v>
      </c>
      <c r="E152" s="7">
        <f t="shared" si="14"/>
        <v>-0.5492252374686365</v>
      </c>
      <c r="G152">
        <f t="shared" si="15"/>
        <v>3.1783696137265225</v>
      </c>
      <c r="H152" s="10">
        <f t="shared" si="20"/>
        <v>-5.0708318499766794</v>
      </c>
      <c r="I152">
        <f t="shared" si="16"/>
        <v>-60.849982199720152</v>
      </c>
      <c r="K152">
        <f t="shared" si="17"/>
        <v>-1.7324905333400329</v>
      </c>
      <c r="M152">
        <f t="shared" si="18"/>
        <v>-5.060127032877844</v>
      </c>
      <c r="N152" s="13">
        <f t="shared" si="19"/>
        <v>1.1459310911951675E-4</v>
      </c>
      <c r="O152" s="13">
        <v>1</v>
      </c>
    </row>
    <row r="153" spans="4:15" x14ac:dyDescent="0.4">
      <c r="D153" s="6">
        <v>1.68</v>
      </c>
      <c r="E153" s="7">
        <f t="shared" si="14"/>
        <v>-0.54363553324314373</v>
      </c>
      <c r="G153">
        <f t="shared" si="15"/>
        <v>3.1866555611208178</v>
      </c>
      <c r="H153" s="10">
        <f t="shared" si="20"/>
        <v>-5.0192237877739734</v>
      </c>
      <c r="I153">
        <f t="shared" si="16"/>
        <v>-60.230685453287677</v>
      </c>
      <c r="K153">
        <f t="shared" si="17"/>
        <v>-1.7172416877199947</v>
      </c>
      <c r="M153">
        <f t="shared" si="18"/>
        <v>-5.0081215094050933</v>
      </c>
      <c r="N153" s="13">
        <f t="shared" si="19"/>
        <v>1.2326058498010329E-4</v>
      </c>
      <c r="O153" s="13">
        <v>1</v>
      </c>
    </row>
    <row r="154" spans="4:15" x14ac:dyDescent="0.4">
      <c r="D154" s="6">
        <v>1.7</v>
      </c>
      <c r="E154" s="7">
        <f t="shared" si="14"/>
        <v>-0.53808865087601854</v>
      </c>
      <c r="G154">
        <f t="shared" si="15"/>
        <v>3.1949415085151132</v>
      </c>
      <c r="H154" s="10">
        <f t="shared" si="20"/>
        <v>-4.9680110869430161</v>
      </c>
      <c r="I154">
        <f t="shared" si="16"/>
        <v>-59.616133043316196</v>
      </c>
      <c r="K154">
        <f t="shared" si="17"/>
        <v>-1.7020954946755578</v>
      </c>
      <c r="M154">
        <f t="shared" si="18"/>
        <v>-4.9565096779131803</v>
      </c>
      <c r="N154" s="13">
        <f t="shared" si="19"/>
        <v>1.3228240967158762E-4</v>
      </c>
      <c r="O154" s="13">
        <v>1</v>
      </c>
    </row>
    <row r="155" spans="4:15" x14ac:dyDescent="0.4">
      <c r="D155" s="6">
        <v>1.72</v>
      </c>
      <c r="E155" s="7">
        <f t="shared" si="14"/>
        <v>-0.5325847869058129</v>
      </c>
      <c r="G155">
        <f t="shared" si="15"/>
        <v>3.2032274559094085</v>
      </c>
      <c r="H155" s="10">
        <f t="shared" si="20"/>
        <v>-4.9171955620652987</v>
      </c>
      <c r="I155">
        <f t="shared" si="16"/>
        <v>-59.006346744783585</v>
      </c>
      <c r="K155">
        <f t="shared" si="17"/>
        <v>-1.6870525638854978</v>
      </c>
      <c r="M155">
        <f t="shared" si="18"/>
        <v>-4.9052938496416241</v>
      </c>
      <c r="N155" s="13">
        <f t="shared" si="19"/>
        <v>1.4165075861585175E-4</v>
      </c>
      <c r="O155" s="13">
        <v>1</v>
      </c>
    </row>
    <row r="156" spans="4:15" x14ac:dyDescent="0.4">
      <c r="D156" s="6">
        <v>1.74</v>
      </c>
      <c r="E156" s="7">
        <f t="shared" si="14"/>
        <v>-0.52712411072019016</v>
      </c>
      <c r="G156">
        <f t="shared" si="15"/>
        <v>3.2115134033037038</v>
      </c>
      <c r="H156" s="10">
        <f t="shared" si="20"/>
        <v>-4.8667787770462994</v>
      </c>
      <c r="I156">
        <f t="shared" si="16"/>
        <v>-58.401345324555592</v>
      </c>
      <c r="K156">
        <f t="shared" si="17"/>
        <v>-1.6721134390402042</v>
      </c>
      <c r="M156">
        <f t="shared" si="18"/>
        <v>-4.8544760796324988</v>
      </c>
      <c r="N156" s="13">
        <f t="shared" si="19"/>
        <v>1.5135636365553408E-4</v>
      </c>
      <c r="O156" s="13">
        <v>1</v>
      </c>
    </row>
    <row r="157" spans="4:15" x14ac:dyDescent="0.4">
      <c r="D157" s="6">
        <v>1.76</v>
      </c>
      <c r="E157" s="7">
        <f t="shared" si="14"/>
        <v>-0.52170676577352382</v>
      </c>
      <c r="G157">
        <f t="shared" si="15"/>
        <v>3.2197993506979996</v>
      </c>
      <c r="H157" s="10">
        <f t="shared" si="20"/>
        <v>-4.8167620563572129</v>
      </c>
      <c r="I157">
        <f t="shared" si="16"/>
        <v>-57.801144676286555</v>
      </c>
      <c r="K157">
        <f t="shared" si="17"/>
        <v>-1.6572786007536366</v>
      </c>
      <c r="M157">
        <f t="shared" si="18"/>
        <v>-4.8040581773933004</v>
      </c>
      <c r="N157" s="13">
        <f t="shared" si="19"/>
        <v>1.6138854072973729E-4</v>
      </c>
      <c r="O157" s="13">
        <v>1</v>
      </c>
    </row>
    <row r="158" spans="4:15" x14ac:dyDescent="0.4">
      <c r="D158" s="6">
        <v>1.78</v>
      </c>
      <c r="E158" s="7">
        <f t="shared" si="14"/>
        <v>-0.5163328707592465</v>
      </c>
      <c r="G158">
        <f t="shared" si="15"/>
        <v>3.2280852980922949</v>
      </c>
      <c r="H158" s="10">
        <f t="shared" si="20"/>
        <v>-4.7671464958588947</v>
      </c>
      <c r="I158">
        <f t="shared" si="16"/>
        <v>-57.205757950306733</v>
      </c>
      <c r="K158">
        <f t="shared" si="17"/>
        <v>-1.642548469361008</v>
      </c>
      <c r="M158">
        <f t="shared" si="18"/>
        <v>-4.754041717177687</v>
      </c>
      <c r="N158" s="13">
        <f t="shared" si="19"/>
        <v>1.7173522428343688E-4</v>
      </c>
      <c r="O158" s="13">
        <v>1</v>
      </c>
    </row>
    <row r="159" spans="4:15" x14ac:dyDescent="0.4">
      <c r="D159" s="6">
        <v>1.8</v>
      </c>
      <c r="E159" s="7">
        <f t="shared" si="14"/>
        <v>-0.51100252073847685</v>
      </c>
      <c r="G159">
        <f t="shared" si="15"/>
        <v>3.2363712454865903</v>
      </c>
      <c r="H159" s="10">
        <f t="shared" si="20"/>
        <v>-4.7179329732221351</v>
      </c>
      <c r="I159">
        <f t="shared" si="16"/>
        <v>-56.615195678665621</v>
      </c>
      <c r="K159">
        <f t="shared" si="17"/>
        <v>-1.6279234076065547</v>
      </c>
      <c r="M159">
        <f t="shared" si="18"/>
        <v>-4.7044280478972409</v>
      </c>
      <c r="N159" s="13">
        <f t="shared" si="19"/>
        <v>1.8238300803096935E-4</v>
      </c>
      <c r="O159" s="13">
        <v>1</v>
      </c>
    </row>
    <row r="160" spans="4:15" x14ac:dyDescent="0.4">
      <c r="D160" s="6">
        <v>1.82</v>
      </c>
      <c r="E160" s="7">
        <f t="shared" si="14"/>
        <v>-0.50571578822640995</v>
      </c>
      <c r="G160">
        <f t="shared" si="15"/>
        <v>3.2446571928808856</v>
      </c>
      <c r="H160" s="10">
        <f t="shared" si="20"/>
        <v>-4.6691221579579754</v>
      </c>
      <c r="I160">
        <f t="shared" si="16"/>
        <v>-56.029465895495704</v>
      </c>
      <c r="K160">
        <f t="shared" si="17"/>
        <v>-1.6134037232255947</v>
      </c>
      <c r="M160">
        <f t="shared" si="18"/>
        <v>-4.6552183026769089</v>
      </c>
      <c r="N160" s="13">
        <f t="shared" si="19"/>
        <v>1.9331719167683839E-4</v>
      </c>
      <c r="O160" s="13">
        <v>1</v>
      </c>
    </row>
    <row r="161" spans="4:15" x14ac:dyDescent="0.4">
      <c r="D161" s="6">
        <v>1.84</v>
      </c>
      <c r="E161" s="7">
        <f t="shared" si="14"/>
        <v>-0.50047272423790878</v>
      </c>
      <c r="G161">
        <f t="shared" si="15"/>
        <v>3.2529431402751809</v>
      </c>
      <c r="H161" s="10">
        <f t="shared" si="20"/>
        <v>-4.6207145210713403</v>
      </c>
      <c r="I161">
        <f t="shared" si="16"/>
        <v>-55.448574252856083</v>
      </c>
      <c r="K161">
        <f t="shared" si="17"/>
        <v>-1.5989896714249221</v>
      </c>
      <c r="M161">
        <f t="shared" si="18"/>
        <v>-4.6064134080664187</v>
      </c>
      <c r="N161" s="13">
        <f t="shared" si="19"/>
        <v>2.0452183317953599E-4</v>
      </c>
      <c r="O161" s="13">
        <v>1</v>
      </c>
    </row>
    <row r="162" spans="4:15" x14ac:dyDescent="0.4">
      <c r="D162" s="6">
        <v>1.86</v>
      </c>
      <c r="E162" s="7">
        <f t="shared" si="14"/>
        <v>-0.49527335929368815</v>
      </c>
      <c r="G162">
        <f t="shared" si="15"/>
        <v>3.2612290876694767</v>
      </c>
      <c r="H162" s="10">
        <f t="shared" si="20"/>
        <v>-4.5727103443508339</v>
      </c>
      <c r="I162">
        <f t="shared" si="16"/>
        <v>-54.872524132210003</v>
      </c>
      <c r="K162">
        <f t="shared" si="17"/>
        <v>-1.5846814572654164</v>
      </c>
      <c r="M162">
        <f t="shared" si="18"/>
        <v>-4.5580140929194544</v>
      </c>
      <c r="N162" s="13">
        <f t="shared" si="19"/>
        <v>2.1597980613432508E-4</v>
      </c>
      <c r="O162" s="13">
        <v>1</v>
      </c>
    </row>
    <row r="163" spans="4:15" x14ac:dyDescent="0.4">
      <c r="D163" s="6">
        <v>1.88</v>
      </c>
      <c r="E163" s="7">
        <f t="shared" si="14"/>
        <v>-0.49011770438843644</v>
      </c>
      <c r="G163">
        <f t="shared" si="15"/>
        <v>3.2695150350637721</v>
      </c>
      <c r="H163" s="10">
        <f t="shared" si="20"/>
        <v>-4.5251097293071174</v>
      </c>
      <c r="I163">
        <f t="shared" si="16"/>
        <v>-54.301316751685405</v>
      </c>
      <c r="K163">
        <f t="shared" si="17"/>
        <v>-1.5704792379506147</v>
      </c>
      <c r="M163">
        <f t="shared" si="18"/>
        <v>-4.5100208969520912</v>
      </c>
      <c r="N163" s="13">
        <f t="shared" si="19"/>
        <v>2.2767286183808633E-4</v>
      </c>
      <c r="O163" s="13">
        <v>1</v>
      </c>
    </row>
    <row r="164" spans="4:15" x14ac:dyDescent="0.4">
      <c r="D164" s="6">
        <v>1.9</v>
      </c>
      <c r="E164" s="7">
        <f t="shared" si="14"/>
        <v>-0.4850057519221822</v>
      </c>
      <c r="G164">
        <f t="shared" si="15"/>
        <v>3.2778009824580674</v>
      </c>
      <c r="H164" s="10">
        <f t="shared" si="20"/>
        <v>-4.4779126057719321</v>
      </c>
      <c r="I164">
        <f t="shared" si="16"/>
        <v>-53.734951269263185</v>
      </c>
      <c r="K164">
        <f t="shared" si="17"/>
        <v>-1.5563831250248403</v>
      </c>
      <c r="M164">
        <f t="shared" si="18"/>
        <v>-4.4624341789914856</v>
      </c>
      <c r="N164" s="13">
        <f t="shared" si="19"/>
        <v>2.395816955976409E-4</v>
      </c>
      <c r="O164" s="13">
        <v>1</v>
      </c>
    </row>
    <row r="165" spans="4:15" x14ac:dyDescent="0.4">
      <c r="D165" s="6">
        <v>1.92</v>
      </c>
      <c r="E165" s="7">
        <f t="shared" si="14"/>
        <v>-0.47993747659616598</v>
      </c>
      <c r="G165">
        <f t="shared" si="15"/>
        <v>3.2860869298523627</v>
      </c>
      <c r="H165" s="10">
        <f t="shared" si="20"/>
        <v>-4.4311187401694214</v>
      </c>
      <c r="I165">
        <f t="shared" si="16"/>
        <v>-53.173424882033061</v>
      </c>
      <c r="K165">
        <f t="shared" si="17"/>
        <v>-1.5423931864843514</v>
      </c>
      <c r="M165">
        <f t="shared" si="18"/>
        <v>-4.4152541249255233</v>
      </c>
      <c r="N165" s="13">
        <f t="shared" si="19"/>
        <v>2.5168601683692556E-4</v>
      </c>
      <c r="O165" s="13">
        <v>1</v>
      </c>
    </row>
    <row r="166" spans="4:15" x14ac:dyDescent="0.4">
      <c r="D166" s="6">
        <v>1.94</v>
      </c>
      <c r="E166" s="7">
        <f t="shared" si="14"/>
        <v>-0.47491283627443837</v>
      </c>
      <c r="G166">
        <f t="shared" si="15"/>
        <v>3.2943728772466581</v>
      </c>
      <c r="H166" s="10">
        <f t="shared" si="20"/>
        <v>-4.3847277434710072</v>
      </c>
      <c r="I166">
        <f t="shared" si="16"/>
        <v>-52.616732921652087</v>
      </c>
      <c r="K166">
        <f t="shared" si="17"/>
        <v>-1.5285094488048416</v>
      </c>
      <c r="M166">
        <f t="shared" si="18"/>
        <v>-4.3684807553637226</v>
      </c>
      <c r="N166" s="13">
        <f t="shared" si="19"/>
        <v>2.6396462255824866E-4</v>
      </c>
      <c r="O166" s="13">
        <v>1</v>
      </c>
    </row>
    <row r="167" spans="4:15" x14ac:dyDescent="0.4">
      <c r="D167" s="6">
        <v>1.96</v>
      </c>
      <c r="E167" s="7">
        <f t="shared" si="14"/>
        <v>-0.46993177281237059</v>
      </c>
      <c r="G167">
        <f t="shared" si="15"/>
        <v>3.3026588246409538</v>
      </c>
      <c r="H167" s="10">
        <f t="shared" si="20"/>
        <v>-4.3387390788447737</v>
      </c>
      <c r="I167">
        <f t="shared" si="16"/>
        <v>-52.064868946137281</v>
      </c>
      <c r="K167">
        <f t="shared" si="17"/>
        <v>-1.5147318988884897</v>
      </c>
      <c r="M167">
        <f t="shared" si="18"/>
        <v>-4.3221139330193692</v>
      </c>
      <c r="N167" s="13">
        <f t="shared" si="19"/>
        <v>2.7639547371596568E-4</v>
      </c>
      <c r="O167" s="13">
        <v>1</v>
      </c>
    </row>
    <row r="168" spans="4:15" x14ac:dyDescent="0.4">
      <c r="D168" s="6">
        <v>1.98</v>
      </c>
      <c r="E168" s="7">
        <f t="shared" si="14"/>
        <v>-0.46499421285321846</v>
      </c>
      <c r="G168">
        <f t="shared" si="15"/>
        <v>3.3109447720352492</v>
      </c>
      <c r="H168" s="10">
        <f t="shared" si="20"/>
        <v>-4.2931520690099099</v>
      </c>
      <c r="I168">
        <f t="shared" si="16"/>
        <v>-51.517824828118918</v>
      </c>
      <c r="K168">
        <f t="shared" si="17"/>
        <v>-1.5010604859336485</v>
      </c>
      <c r="M168">
        <f t="shared" si="18"/>
        <v>-4.2761533698224827</v>
      </c>
      <c r="N168" s="13">
        <f t="shared" si="19"/>
        <v>2.8895577406463593E-4</v>
      </c>
      <c r="O168" s="13">
        <v>1</v>
      </c>
    </row>
    <row r="169" spans="4:15" x14ac:dyDescent="0.4">
      <c r="D169" s="6">
        <v>2</v>
      </c>
      <c r="E169" s="7">
        <f t="shared" si="14"/>
        <v>-0.46010006859385</v>
      </c>
      <c r="G169">
        <f t="shared" si="15"/>
        <v>3.3192307194295445</v>
      </c>
      <c r="H169" s="10">
        <f t="shared" si="20"/>
        <v>-4.2479659033064383</v>
      </c>
      <c r="I169">
        <f t="shared" si="16"/>
        <v>-50.97559083967726</v>
      </c>
      <c r="K169">
        <f t="shared" si="17"/>
        <v>-1.4874951232301328</v>
      </c>
      <c r="M169">
        <f t="shared" si="18"/>
        <v>-4.2305986337729271</v>
      </c>
      <c r="N169" s="13">
        <f t="shared" si="19"/>
        <v>3.0162205104962626E-4</v>
      </c>
      <c r="O169" s="13">
        <v>1</v>
      </c>
    </row>
    <row r="170" spans="4:15" x14ac:dyDescent="0.4">
      <c r="D170" s="6">
        <v>2.02</v>
      </c>
      <c r="E170" s="7">
        <f t="shared" si="14"/>
        <v>-0.45524923852070814</v>
      </c>
      <c r="G170">
        <f t="shared" si="15"/>
        <v>3.3275166668238398</v>
      </c>
      <c r="H170" s="10">
        <f t="shared" si="20"/>
        <v>-4.2031796444901417</v>
      </c>
      <c r="I170">
        <f t="shared" si="16"/>
        <v>-50.4381557338817</v>
      </c>
      <c r="K170">
        <f t="shared" si="17"/>
        <v>-1.4740356898829587</v>
      </c>
      <c r="M170">
        <f t="shared" si="18"/>
        <v>-4.1854491555426359</v>
      </c>
      <c r="N170" s="13">
        <f t="shared" si="19"/>
        <v>3.1437023831762677E-4</v>
      </c>
      <c r="O170" s="13">
        <v>1</v>
      </c>
    </row>
    <row r="171" spans="4:15" x14ac:dyDescent="0.4">
      <c r="D171" s="6">
        <v>2.04</v>
      </c>
      <c r="E171" s="7">
        <f t="shared" si="14"/>
        <v>-0.45044160811704603</v>
      </c>
      <c r="G171">
        <f t="shared" si="15"/>
        <v>3.3358026142181352</v>
      </c>
      <c r="H171" s="10">
        <f t="shared" si="20"/>
        <v>-4.1587922352622506</v>
      </c>
      <c r="I171">
        <f t="shared" si="16"/>
        <v>-49.905506823147007</v>
      </c>
      <c r="K171">
        <f t="shared" si="17"/>
        <v>-1.4606820324672802</v>
      </c>
      <c r="M171">
        <f t="shared" si="18"/>
        <v>-4.1407042348356375</v>
      </c>
      <c r="N171" s="13">
        <f t="shared" si="19"/>
        <v>3.2717575943315462E-4</v>
      </c>
      <c r="O171" s="13">
        <v>1</v>
      </c>
    </row>
    <row r="172" spans="4:15" x14ac:dyDescent="0.4">
      <c r="D172" s="6">
        <v>2.06</v>
      </c>
      <c r="E172" s="7">
        <f t="shared" si="14"/>
        <v>-0.44567705054243845</v>
      </c>
      <c r="G172">
        <f t="shared" si="15"/>
        <v>3.3440885616124314</v>
      </c>
      <c r="H172" s="10">
        <f t="shared" si="20"/>
        <v>-4.1148025045431718</v>
      </c>
      <c r="I172">
        <f t="shared" si="16"/>
        <v>-49.377630054518065</v>
      </c>
      <c r="K172">
        <f t="shared" si="17"/>
        <v>-1.4474339666171603</v>
      </c>
      <c r="M172">
        <f t="shared" si="18"/>
        <v>-4.0963630465142353</v>
      </c>
      <c r="N172" s="13">
        <f t="shared" si="19"/>
        <v>3.400136124009081E-4</v>
      </c>
      <c r="O172" s="13">
        <v>1</v>
      </c>
    </row>
    <row r="173" spans="4:15" x14ac:dyDescent="0.4">
      <c r="D173" s="6">
        <v>2.08</v>
      </c>
      <c r="E173" s="7">
        <f t="shared" si="14"/>
        <v>-0.44095542728554105</v>
      </c>
      <c r="G173">
        <f t="shared" si="15"/>
        <v>3.3523745090067267</v>
      </c>
      <c r="H173" s="10">
        <f t="shared" si="20"/>
        <v>-4.0712091734992146</v>
      </c>
      <c r="I173">
        <f t="shared" si="16"/>
        <v>-48.854510081990576</v>
      </c>
      <c r="K173">
        <f t="shared" si="17"/>
        <v>-1.4342912785507231</v>
      </c>
      <c r="M173">
        <f t="shared" si="18"/>
        <v>-4.05242464649948</v>
      </c>
      <c r="N173" s="13">
        <f t="shared" si="19"/>
        <v>3.5285845460376013E-4</v>
      </c>
      <c r="O173" s="13">
        <v>1</v>
      </c>
    </row>
    <row r="174" spans="4:15" x14ac:dyDescent="0.4">
      <c r="D174" s="6">
        <v>2.1</v>
      </c>
      <c r="E174" s="7">
        <f t="shared" si="14"/>
        <v>-0.43627658879103831</v>
      </c>
      <c r="G174">
        <f t="shared" si="15"/>
        <v>3.3606604564010221</v>
      </c>
      <c r="H174" s="10">
        <f t="shared" si="20"/>
        <v>-4.028010861331019</v>
      </c>
      <c r="I174">
        <f t="shared" si="16"/>
        <v>-48.336130335972229</v>
      </c>
      <c r="K174">
        <f t="shared" si="17"/>
        <v>-1.4212537265341105</v>
      </c>
      <c r="M174">
        <f t="shared" si="18"/>
        <v>-4.008887977453691</v>
      </c>
      <c r="N174" s="13">
        <f t="shared" si="19"/>
        <v>3.6568468778577415E-4</v>
      </c>
      <c r="O174" s="13">
        <v>1</v>
      </c>
    </row>
    <row r="175" spans="4:15" x14ac:dyDescent="0.4">
      <c r="D175" s="6">
        <v>2.12</v>
      </c>
      <c r="E175" s="7">
        <f t="shared" si="14"/>
        <v>-0.43164037506168607</v>
      </c>
      <c r="G175">
        <f t="shared" si="15"/>
        <v>3.3689464037953174</v>
      </c>
      <c r="H175" s="10">
        <f t="shared" si="20"/>
        <v>-3.9852060908320288</v>
      </c>
      <c r="I175">
        <f t="shared" si="16"/>
        <v>-47.822473089984342</v>
      </c>
      <c r="K175">
        <f t="shared" si="17"/>
        <v>-1.4083210422866224</v>
      </c>
      <c r="M175">
        <f t="shared" si="18"/>
        <v>-3.9657518742526463</v>
      </c>
      <c r="N175" s="13">
        <f t="shared" si="19"/>
        <v>3.7846654271752136E-4</v>
      </c>
      <c r="O175" s="13">
        <v>1</v>
      </c>
    </row>
    <row r="176" spans="4:15" x14ac:dyDescent="0.4">
      <c r="D176" s="6">
        <v>2.14</v>
      </c>
      <c r="E176" s="7">
        <f t="shared" si="14"/>
        <v>-0.42704661623633228</v>
      </c>
      <c r="G176">
        <f t="shared" si="15"/>
        <v>3.3772323511896132</v>
      </c>
      <c r="H176" s="10">
        <f t="shared" si="20"/>
        <v>-3.9427932937251846</v>
      </c>
      <c r="I176">
        <f t="shared" si="16"/>
        <v>-47.313519524702215</v>
      </c>
      <c r="K176">
        <f t="shared" si="17"/>
        <v>-1.3954929323292735</v>
      </c>
      <c r="M176">
        <f t="shared" si="18"/>
        <v>-3.9230150692546903</v>
      </c>
      <c r="N176" s="13">
        <f t="shared" si="19"/>
        <v>3.9117816320525817E-4</v>
      </c>
      <c r="O176" s="13">
        <v>1</v>
      </c>
    </row>
    <row r="177" spans="4:15" x14ac:dyDescent="0.4">
      <c r="D177" s="6">
        <v>2.16</v>
      </c>
      <c r="E177" s="7">
        <f t="shared" si="14"/>
        <v>-0.42249513314476367</v>
      </c>
      <c r="G177">
        <f t="shared" si="15"/>
        <v>3.3855182985839085</v>
      </c>
      <c r="H177" s="10">
        <f t="shared" si="20"/>
        <v>-3.9007708157856591</v>
      </c>
      <c r="I177">
        <f t="shared" si="16"/>
        <v>-46.809249789427909</v>
      </c>
      <c r="K177">
        <f t="shared" si="17"/>
        <v>-1.382769079278962</v>
      </c>
      <c r="M177">
        <f t="shared" si="18"/>
        <v>-3.8806761973738388</v>
      </c>
      <c r="N177" s="13">
        <f t="shared" si="19"/>
        <v>4.0379368911666553E-4</v>
      </c>
      <c r="O177" s="13">
        <v>1</v>
      </c>
    </row>
    <row r="178" spans="4:15" x14ac:dyDescent="0.4">
      <c r="D178" s="6">
        <v>2.1800000000000002</v>
      </c>
      <c r="E178" s="7">
        <f t="shared" si="14"/>
        <v>-0.41798573784020243</v>
      </c>
      <c r="G178">
        <f t="shared" si="15"/>
        <v>3.3938042459782038</v>
      </c>
      <c r="H178" s="10">
        <f t="shared" si="20"/>
        <v>-3.8591369217572371</v>
      </c>
      <c r="I178">
        <f t="shared" si="16"/>
        <v>-46.309643061086845</v>
      </c>
      <c r="K178">
        <f t="shared" si="17"/>
        <v>-1.3701491430903248</v>
      </c>
      <c r="M178">
        <f t="shared" si="18"/>
        <v>-3.8387338009636558</v>
      </c>
      <c r="N178" s="13">
        <f t="shared" si="19"/>
        <v>4.1628733811746994E-4</v>
      </c>
      <c r="O178" s="13">
        <v>1</v>
      </c>
    </row>
    <row r="179" spans="4:15" x14ac:dyDescent="0.4">
      <c r="D179" s="6">
        <v>2.2000000000000002</v>
      </c>
      <c r="E179" s="7">
        <f t="shared" si="14"/>
        <v>-0.41351823411024857</v>
      </c>
      <c r="G179">
        <f t="shared" si="15"/>
        <v>3.4020901933724992</v>
      </c>
      <c r="H179" s="10">
        <f t="shared" si="20"/>
        <v>-3.8178898000696915</v>
      </c>
      <c r="I179">
        <f t="shared" si="16"/>
        <v>-45.814677600836298</v>
      </c>
      <c r="K179">
        <f t="shared" si="17"/>
        <v>-1.3576327622473088</v>
      </c>
      <c r="M179">
        <f t="shared" si="18"/>
        <v>-3.7971863345185124</v>
      </c>
      <c r="N179" s="13">
        <f t="shared" si="19"/>
        <v>4.2863348582885885E-4</v>
      </c>
      <c r="O179" s="13">
        <v>1</v>
      </c>
    </row>
    <row r="180" spans="4:15" x14ac:dyDescent="0.4">
      <c r="D180" s="6">
        <v>2.2200000000000002</v>
      </c>
      <c r="E180" s="7">
        <f t="shared" si="14"/>
        <v>-0.40909241796703788</v>
      </c>
      <c r="G180">
        <f t="shared" si="15"/>
        <v>3.410376140766795</v>
      </c>
      <c r="H180" s="10">
        <f t="shared" si="20"/>
        <v>-3.7770275673642706</v>
      </c>
      <c r="I180">
        <f t="shared" si="16"/>
        <v>-45.324330808371244</v>
      </c>
      <c r="K180">
        <f t="shared" si="17"/>
        <v>-1.3452195549063801</v>
      </c>
      <c r="M180">
        <f t="shared" si="18"/>
        <v>-3.7560321691985656</v>
      </c>
      <c r="N180" s="13">
        <f t="shared" si="19"/>
        <v>4.4080674413648672E-4</v>
      </c>
      <c r="O180" s="13">
        <v>1</v>
      </c>
    </row>
    <row r="181" spans="4:15" x14ac:dyDescent="0.4">
      <c r="D181" s="6">
        <v>2.2400000000000002</v>
      </c>
      <c r="E181" s="7">
        <f t="shared" si="14"/>
        <v>-0.4047080781173597</v>
      </c>
      <c r="G181">
        <f t="shared" si="15"/>
        <v>3.4186620881610903</v>
      </c>
      <c r="H181" s="10">
        <f t="shared" si="20"/>
        <v>-3.7365482728341464</v>
      </c>
      <c r="I181">
        <f t="shared" si="16"/>
        <v>-44.83857927400976</v>
      </c>
      <c r="K181">
        <f t="shared" si="17"/>
        <v>-1.332909119993243</v>
      </c>
      <c r="M181">
        <f t="shared" si="18"/>
        <v>-3.715269597184589</v>
      </c>
      <c r="N181" s="13">
        <f t="shared" si="19"/>
        <v>4.5278203739906371E-4</v>
      </c>
      <c r="O181" s="13">
        <v>1</v>
      </c>
    </row>
    <row r="182" spans="4:15" x14ac:dyDescent="0.4">
      <c r="D182" s="6">
        <v>2.2599999999999998</v>
      </c>
      <c r="E182" s="7">
        <f t="shared" si="14"/>
        <v>-0.40036499641345336</v>
      </c>
      <c r="G182">
        <f t="shared" si="15"/>
        <v>3.4269480355553856</v>
      </c>
      <c r="H182" s="10">
        <f t="shared" si="20"/>
        <v>-3.6964499023864903</v>
      </c>
      <c r="I182">
        <f t="shared" si="16"/>
        <v>-44.357398828637884</v>
      </c>
      <c r="K182">
        <f t="shared" si="17"/>
        <v>-1.320701038254853</v>
      </c>
      <c r="M182">
        <f t="shared" si="18"/>
        <v>-3.6748968358685921</v>
      </c>
      <c r="N182" s="13">
        <f t="shared" si="19"/>
        <v>4.6453467632494593E-4</v>
      </c>
      <c r="O182" s="13">
        <v>1</v>
      </c>
    </row>
    <row r="183" spans="4:15" x14ac:dyDescent="0.4">
      <c r="D183" s="6">
        <v>2.2799999999999998</v>
      </c>
      <c r="E183" s="7">
        <f t="shared" si="14"/>
        <v>-0.39606294828518152</v>
      </c>
      <c r="G183">
        <f t="shared" si="15"/>
        <v>3.435233982949681</v>
      </c>
      <c r="H183" s="10">
        <f t="shared" si="20"/>
        <v>-3.6567303826325954</v>
      </c>
      <c r="I183">
        <f t="shared" si="16"/>
        <v>-43.880764591591145</v>
      </c>
      <c r="K183">
        <f t="shared" si="17"/>
        <v>-1.3085948732684558</v>
      </c>
      <c r="M183">
        <f t="shared" si="18"/>
        <v>-3.6349120318859507</v>
      </c>
      <c r="N183" s="13">
        <f t="shared" si="19"/>
        <v>4.7604042930361274E-4</v>
      </c>
      <c r="O183" s="13">
        <v>1</v>
      </c>
    </row>
    <row r="184" spans="4:15" x14ac:dyDescent="0.4">
      <c r="D184" s="6">
        <v>2.2999999999999998</v>
      </c>
      <c r="E184" s="7">
        <f t="shared" si="14"/>
        <v>-0.39180170315425034</v>
      </c>
      <c r="G184">
        <f t="shared" si="15"/>
        <v>3.4435199303439763</v>
      </c>
      <c r="H184" s="10">
        <f t="shared" si="20"/>
        <v>-3.617387584712247</v>
      </c>
      <c r="I184">
        <f t="shared" si="16"/>
        <v>-43.408651016546962</v>
      </c>
      <c r="K184">
        <f t="shared" si="17"/>
        <v>-1.2965901724092996</v>
      </c>
      <c r="M184">
        <f t="shared" si="18"/>
        <v>-3.5953132649945791</v>
      </c>
      <c r="N184" s="13">
        <f t="shared" si="19"/>
        <v>4.8727559099781846E-4</v>
      </c>
      <c r="O184" s="13">
        <v>1</v>
      </c>
    </row>
    <row r="185" spans="4:15" x14ac:dyDescent="0.4">
      <c r="D185" s="6">
        <v>2.3199999999999998</v>
      </c>
      <c r="E185" s="7">
        <f t="shared" si="14"/>
        <v>-0.38758102483112977</v>
      </c>
      <c r="G185">
        <f t="shared" si="15"/>
        <v>3.4518058777382721</v>
      </c>
      <c r="H185" s="10">
        <f t="shared" si="20"/>
        <v>-3.5784193279583714</v>
      </c>
      <c r="I185">
        <f t="shared" si="16"/>
        <v>-42.941031935500455</v>
      </c>
      <c r="K185">
        <f t="shared" si="17"/>
        <v>-1.2846864677786276</v>
      </c>
      <c r="M185">
        <f t="shared" si="18"/>
        <v>-3.556098551806488</v>
      </c>
      <c r="N185" s="13">
        <f t="shared" si="19"/>
        <v>4.9821704802248336E-4</v>
      </c>
      <c r="O185" s="13">
        <v>1</v>
      </c>
    </row>
    <row r="186" spans="4:15" x14ac:dyDescent="0.4">
      <c r="D186" s="6">
        <v>2.34</v>
      </c>
      <c r="E186" s="7">
        <f t="shared" si="14"/>
        <v>-0.38340067189530053</v>
      </c>
      <c r="G186">
        <f t="shared" si="15"/>
        <v>3.4600918251325674</v>
      </c>
      <c r="H186" s="10">
        <f t="shared" si="20"/>
        <v>-3.5398233834077408</v>
      </c>
      <c r="I186">
        <f t="shared" si="16"/>
        <v>-42.477880600892888</v>
      </c>
      <c r="K186">
        <f t="shared" si="17"/>
        <v>-1.2728832770934717</v>
      </c>
      <c r="M186">
        <f t="shared" si="18"/>
        <v>-3.5172658493768845</v>
      </c>
      <c r="N186" s="13">
        <f t="shared" si="19"/>
        <v>5.0884234155324296E-4</v>
      </c>
      <c r="O186" s="13">
        <v>1</v>
      </c>
    </row>
    <row r="187" spans="4:15" x14ac:dyDescent="0.4">
      <c r="D187" s="6">
        <v>2.36</v>
      </c>
      <c r="E187" s="7">
        <f t="shared" si="14"/>
        <v>-0.37926039805943706</v>
      </c>
      <c r="G187">
        <f t="shared" si="15"/>
        <v>3.4683777725268627</v>
      </c>
      <c r="H187" s="10">
        <f t="shared" si="20"/>
        <v>-3.5015974771633642</v>
      </c>
      <c r="I187">
        <f t="shared" si="16"/>
        <v>-42.019169725960367</v>
      </c>
      <c r="K187">
        <f t="shared" si="17"/>
        <v>-1.2611801045397359</v>
      </c>
      <c r="M187">
        <f t="shared" si="18"/>
        <v>-3.478813058655803</v>
      </c>
      <c r="N187" s="13">
        <f t="shared" si="19"/>
        <v>5.191297267276968E-4</v>
      </c>
      <c r="O187" s="13">
        <v>1</v>
      </c>
    </row>
    <row r="188" spans="4:15" x14ac:dyDescent="0.4">
      <c r="D188" s="6">
        <v>2.38</v>
      </c>
      <c r="E188" s="7">
        <f t="shared" si="14"/>
        <v>-0.37515995251811401</v>
      </c>
      <c r="G188">
        <f t="shared" si="15"/>
        <v>3.4766637199211581</v>
      </c>
      <c r="H188" s="10">
        <f t="shared" si="20"/>
        <v>-3.4637392936139908</v>
      </c>
      <c r="I188">
        <f t="shared" si="16"/>
        <v>-41.564871523367891</v>
      </c>
      <c r="K188">
        <f t="shared" si="17"/>
        <v>-1.2495764415899788</v>
      </c>
      <c r="M188">
        <f t="shared" si="18"/>
        <v>-3.4407380278070816</v>
      </c>
      <c r="N188" s="13">
        <f t="shared" si="19"/>
        <v>5.2905822872009029E-4</v>
      </c>
      <c r="O188" s="13">
        <v>1</v>
      </c>
    </row>
    <row r="189" spans="4:15" x14ac:dyDescent="0.4">
      <c r="D189" s="6">
        <v>2.4</v>
      </c>
      <c r="E189" s="7">
        <f t="shared" si="14"/>
        <v>-0.37109908028160293</v>
      </c>
      <c r="G189">
        <f t="shared" si="15"/>
        <v>3.4849496673154534</v>
      </c>
      <c r="H189" s="10">
        <f t="shared" si="20"/>
        <v>-3.4262464785159548</v>
      </c>
      <c r="I189">
        <f t="shared" si="16"/>
        <v>-41.114957742191457</v>
      </c>
      <c r="K189">
        <f t="shared" si="17"/>
        <v>-1.2380717677872668</v>
      </c>
      <c r="M189">
        <f t="shared" si="18"/>
        <v>-3.4030385553993305</v>
      </c>
      <c r="N189" s="13">
        <f t="shared" si="19"/>
        <v>5.3860769538714129E-4</v>
      </c>
      <c r="O189" s="13">
        <v>1</v>
      </c>
    </row>
    <row r="190" spans="4:15" x14ac:dyDescent="0.4">
      <c r="D190" s="6">
        <v>2.42</v>
      </c>
      <c r="E190" s="7">
        <f t="shared" si="14"/>
        <v>-0.36707752249530895</v>
      </c>
      <c r="G190">
        <f t="shared" si="15"/>
        <v>3.4932356147097492</v>
      </c>
      <c r="H190" s="10">
        <f t="shared" si="20"/>
        <v>-3.3891166419424383</v>
      </c>
      <c r="I190">
        <f t="shared" si="16"/>
        <v>-40.66939970330926</v>
      </c>
      <c r="K190">
        <f t="shared" si="17"/>
        <v>-1.2266655514964109</v>
      </c>
      <c r="M190">
        <f t="shared" si="18"/>
        <v>-3.3657123934733861</v>
      </c>
      <c r="N190" s="13">
        <f t="shared" si="19"/>
        <v>5.4775884640113231E-4</v>
      </c>
      <c r="O190" s="13">
        <v>1</v>
      </c>
    </row>
    <row r="191" spans="4:15" x14ac:dyDescent="0.4">
      <c r="D191" s="6">
        <v>2.44</v>
      </c>
      <c r="E191" s="7">
        <f t="shared" si="14"/>
        <v>-0.36309501674537803</v>
      </c>
      <c r="G191">
        <f t="shared" si="15"/>
        <v>3.501521562104045</v>
      </c>
      <c r="H191" s="10">
        <f t="shared" si="20"/>
        <v>-3.3523473611050516</v>
      </c>
      <c r="I191">
        <f t="shared" si="16"/>
        <v>-40.228168333260619</v>
      </c>
      <c r="K191">
        <f t="shared" si="17"/>
        <v>-1.2153572506238453</v>
      </c>
      <c r="M191">
        <f t="shared" si="18"/>
        <v>-3.3287572504905878</v>
      </c>
      <c r="N191" s="13">
        <f t="shared" si="19"/>
        <v>5.5649331880263818E-4</v>
      </c>
      <c r="O191" s="13">
        <v>1</v>
      </c>
    </row>
    <row r="192" spans="4:15" x14ac:dyDescent="0.4">
      <c r="D192" s="6">
        <v>2.46</v>
      </c>
      <c r="E192" s="7">
        <f t="shared" si="14"/>
        <v>-0.359151297350986</v>
      </c>
      <c r="G192">
        <f t="shared" si="15"/>
        <v>3.5098075094983403</v>
      </c>
      <c r="H192" s="10">
        <f t="shared" si="20"/>
        <v>-3.3159361830524485</v>
      </c>
      <c r="I192">
        <f t="shared" si="16"/>
        <v>-39.791234196629382</v>
      </c>
      <c r="K192">
        <f t="shared" si="17"/>
        <v>-1.2041463133073753</v>
      </c>
      <c r="M192">
        <f t="shared" si="18"/>
        <v>-3.2921707941660849</v>
      </c>
      <c r="N192" s="13">
        <f t="shared" si="19"/>
        <v>5.6479370892009413E-4</v>
      </c>
      <c r="O192" s="13">
        <v>1</v>
      </c>
    </row>
    <row r="193" spans="4:15" x14ac:dyDescent="0.4">
      <c r="D193" s="6">
        <v>2.48</v>
      </c>
      <c r="E193" s="7">
        <f t="shared" si="14"/>
        <v>-0.35524609564380555</v>
      </c>
      <c r="G193">
        <f t="shared" si="15"/>
        <v>3.5180934568926356</v>
      </c>
      <c r="H193" s="10">
        <f t="shared" si="20"/>
        <v>-3.2798806272505634</v>
      </c>
      <c r="I193">
        <f t="shared" si="16"/>
        <v>-39.358567527006763</v>
      </c>
      <c r="K193">
        <f t="shared" si="17"/>
        <v>-1.1930321785769462</v>
      </c>
      <c r="M193">
        <f t="shared" si="18"/>
        <v>-3.2559506541911736</v>
      </c>
      <c r="N193" s="13">
        <f t="shared" si="19"/>
        <v>5.7264361062312255E-4</v>
      </c>
      <c r="O193" s="13">
        <v>1</v>
      </c>
    </row>
    <row r="194" spans="4:15" x14ac:dyDescent="0.4">
      <c r="D194" s="6">
        <v>2.5</v>
      </c>
      <c r="E194" s="7">
        <f t="shared" si="14"/>
        <v>-0.35137914023512884</v>
      </c>
      <c r="G194">
        <f t="shared" si="15"/>
        <v>3.5263794042869314</v>
      </c>
      <c r="H194" s="10">
        <f t="shared" si="20"/>
        <v>-3.244178188048874</v>
      </c>
      <c r="I194">
        <f t="shared" si="16"/>
        <v>-38.930138256586488</v>
      </c>
      <c r="K194">
        <f t="shared" si="17"/>
        <v>-1.1820142769875739</v>
      </c>
      <c r="M194">
        <f t="shared" si="18"/>
        <v>-3.2200944248486403</v>
      </c>
      <c r="N194" s="13">
        <f t="shared" si="19"/>
        <v>5.8002764988493362E-4</v>
      </c>
      <c r="O194" s="13">
        <v>1</v>
      </c>
    </row>
    <row r="195" spans="4:15" x14ac:dyDescent="0.4">
      <c r="D195" s="6">
        <v>2.52</v>
      </c>
      <c r="E195" s="7">
        <f t="shared" si="14"/>
        <v>-0.3475501572711085</v>
      </c>
      <c r="G195">
        <f t="shared" si="15"/>
        <v>3.5346653516812268</v>
      </c>
      <c r="H195" s="10">
        <f t="shared" si="20"/>
        <v>-3.2088263370369634</v>
      </c>
      <c r="I195">
        <f t="shared" si="16"/>
        <v>-38.505916044443559</v>
      </c>
      <c r="K195">
        <f t="shared" si="17"/>
        <v>-1.1710920312255118</v>
      </c>
      <c r="M195">
        <f t="shared" si="18"/>
        <v>-3.1845996675248283</v>
      </c>
      <c r="N195" s="13">
        <f t="shared" si="19"/>
        <v>5.8693151565021855E-4</v>
      </c>
      <c r="O195" s="13">
        <v>1</v>
      </c>
    </row>
    <row r="196" spans="4:15" x14ac:dyDescent="0.4">
      <c r="D196" s="6">
        <v>2.54</v>
      </c>
      <c r="E196" s="7">
        <f t="shared" si="14"/>
        <v>-0.34375887067656213</v>
      </c>
      <c r="G196">
        <f t="shared" si="15"/>
        <v>3.5429512990755221</v>
      </c>
      <c r="H196" s="10">
        <f t="shared" si="20"/>
        <v>-3.173822525295495</v>
      </c>
      <c r="I196">
        <f t="shared" si="16"/>
        <v>-38.085870303545938</v>
      </c>
      <c r="K196">
        <f t="shared" si="17"/>
        <v>-1.1602648566886946</v>
      </c>
      <c r="M196">
        <f t="shared" si="18"/>
        <v>-3.1494639131221125</v>
      </c>
      <c r="N196" s="13">
        <f t="shared" si="19"/>
        <v>5.9334198701325969E-4</v>
      </c>
      <c r="O196" s="13">
        <v>1</v>
      </c>
    </row>
    <row r="197" spans="4:15" x14ac:dyDescent="0.4">
      <c r="D197" s="6">
        <v>2.56</v>
      </c>
      <c r="E197" s="7">
        <f t="shared" si="14"/>
        <v>-0.34000500238777304</v>
      </c>
      <c r="G197">
        <f t="shared" si="15"/>
        <v>3.5512372464698174</v>
      </c>
      <c r="H197" s="10">
        <f t="shared" si="20"/>
        <v>-3.1391641855455918</v>
      </c>
      <c r="I197">
        <f t="shared" si="16"/>
        <v>-37.6699702265471</v>
      </c>
      <c r="K197">
        <f t="shared" si="17"/>
        <v>-1.1495321620424606</v>
      </c>
      <c r="M197">
        <f t="shared" si="18"/>
        <v>-3.1146846643752761</v>
      </c>
      <c r="N197" s="13">
        <f t="shared" si="19"/>
        <v>5.9924695672793505E-4</v>
      </c>
      <c r="O197" s="13">
        <v>1</v>
      </c>
    </row>
    <row r="198" spans="4:15" x14ac:dyDescent="0.4">
      <c r="D198" s="6">
        <v>2.58</v>
      </c>
      <c r="E198" s="7">
        <f t="shared" si="14"/>
        <v>-0.33628827257470217</v>
      </c>
      <c r="G198">
        <f t="shared" si="15"/>
        <v>3.5595231938641128</v>
      </c>
      <c r="H198" s="10">
        <f t="shared" si="20"/>
        <v>-3.1048487342004529</v>
      </c>
      <c r="I198">
        <f t="shared" si="16"/>
        <v>-37.258184810405439</v>
      </c>
      <c r="K198">
        <f t="shared" si="17"/>
        <v>-1.1388933497515141</v>
      </c>
      <c r="M198">
        <f t="shared" si="18"/>
        <v>-3.0802593980752153</v>
      </c>
      <c r="N198" s="13">
        <f t="shared" si="19"/>
        <v>6.0463545107991557E-4</v>
      </c>
      <c r="O198" s="13">
        <v>1</v>
      </c>
    </row>
    <row r="199" spans="4:15" x14ac:dyDescent="0.4">
      <c r="D199" s="6">
        <v>2.6</v>
      </c>
      <c r="E199" s="7">
        <f t="shared" si="14"/>
        <v>-0.3326083998530136</v>
      </c>
      <c r="G199">
        <f t="shared" si="15"/>
        <v>3.5678091412584085</v>
      </c>
      <c r="H199" s="10">
        <f t="shared" si="20"/>
        <v>-3.0708735733229182</v>
      </c>
      <c r="I199">
        <f t="shared" si="16"/>
        <v>-36.850482879875017</v>
      </c>
      <c r="K199">
        <f t="shared" si="17"/>
        <v>-1.1283478165890601</v>
      </c>
      <c r="M199">
        <f t="shared" si="18"/>
        <v>-3.0461855672032443</v>
      </c>
      <c r="N199" s="13">
        <f t="shared" si="19"/>
        <v>6.0949764616505698E-4</v>
      </c>
      <c r="O199" s="13">
        <v>1</v>
      </c>
    </row>
    <row r="200" spans="4:15" x14ac:dyDescent="0.4">
      <c r="D200" s="6">
        <v>2.62</v>
      </c>
      <c r="E200" s="7">
        <f t="shared" si="14"/>
        <v>-0.32896510148630231</v>
      </c>
      <c r="G200">
        <f t="shared" si="15"/>
        <v>3.5760950886527039</v>
      </c>
      <c r="H200" s="10">
        <f t="shared" si="20"/>
        <v>-3.0372360924925834</v>
      </c>
      <c r="I200">
        <f t="shared" si="16"/>
        <v>-36.446833109910997</v>
      </c>
      <c r="K200">
        <f t="shared" si="17"/>
        <v>-1.1178949541239913</v>
      </c>
      <c r="M200">
        <f t="shared" si="18"/>
        <v>-3.0124606029791678</v>
      </c>
      <c r="N200" s="13">
        <f t="shared" si="19"/>
        <v>6.1382488062936501E-4</v>
      </c>
      <c r="O200" s="13">
        <v>1</v>
      </c>
    </row>
    <row r="201" spans="4:15" x14ac:dyDescent="0.4">
      <c r="D201" s="6">
        <v>2.64</v>
      </c>
      <c r="E201" s="7">
        <f t="shared" si="14"/>
        <v>-0.32535809357889911</v>
      </c>
      <c r="G201">
        <f t="shared" si="15"/>
        <v>3.5843810360469992</v>
      </c>
      <c r="H201" s="10">
        <f t="shared" si="20"/>
        <v>-3.0039336705859014</v>
      </c>
      <c r="I201">
        <f t="shared" si="16"/>
        <v>-36.047204047030817</v>
      </c>
      <c r="K201">
        <f t="shared" si="17"/>
        <v>-1.1075341491869917</v>
      </c>
      <c r="M201">
        <f t="shared" si="18"/>
        <v>-2.9790819168262002</v>
      </c>
      <c r="N201" s="13">
        <f t="shared" si="19"/>
        <v>6.1760966493282666E-4</v>
      </c>
      <c r="O201" s="13">
        <v>1</v>
      </c>
    </row>
    <row r="202" spans="4:15" x14ac:dyDescent="0.4">
      <c r="D202" s="6">
        <v>2.66</v>
      </c>
      <c r="E202" s="7">
        <f t="shared" si="14"/>
        <v>-0.32178709125961369</v>
      </c>
      <c r="G202">
        <f t="shared" si="15"/>
        <v>3.5926669834412945</v>
      </c>
      <c r="H202" s="10">
        <f t="shared" si="20"/>
        <v>-2.9709636774726351</v>
      </c>
      <c r="I202">
        <f t="shared" si="16"/>
        <v>-35.65156412967162</v>
      </c>
      <c r="K202">
        <f t="shared" si="17"/>
        <v>-1.0972647843163843</v>
      </c>
      <c r="M202">
        <f t="shared" si="18"/>
        <v>-2.9460469022556826</v>
      </c>
      <c r="N202" s="13">
        <f t="shared" si="19"/>
        <v>6.2084568721214176E-4</v>
      </c>
      <c r="O202" s="13">
        <v>1</v>
      </c>
    </row>
    <row r="203" spans="4:15" x14ac:dyDescent="0.4">
      <c r="D203" s="6">
        <v>2.68</v>
      </c>
      <c r="E203" s="7">
        <f t="shared" si="14"/>
        <v>-0.31825180885676602</v>
      </c>
      <c r="G203">
        <f t="shared" si="15"/>
        <v>3.6009529308355899</v>
      </c>
      <c r="H203" s="10">
        <f t="shared" si="20"/>
        <v>-2.9383234756318632</v>
      </c>
      <c r="I203">
        <f t="shared" si="16"/>
        <v>-35.259881707582359</v>
      </c>
      <c r="K203">
        <f t="shared" si="17"/>
        <v>-1.0870862381845019</v>
      </c>
      <c r="M203">
        <f t="shared" si="18"/>
        <v>-2.9133529366744502</v>
      </c>
      <c r="N203" s="13">
        <f t="shared" si="19"/>
        <v>6.2352781582368435E-4</v>
      </c>
      <c r="O203" s="13">
        <v>1</v>
      </c>
    </row>
    <row r="204" spans="4:15" x14ac:dyDescent="0.4">
      <c r="D204" s="6">
        <v>2.7</v>
      </c>
      <c r="E204" s="7">
        <f t="shared" si="14"/>
        <v>-0.31475196006484335</v>
      </c>
      <c r="G204">
        <f t="shared" si="15"/>
        <v>3.6092388782298856</v>
      </c>
      <c r="H204" s="10">
        <f t="shared" si="20"/>
        <v>-2.906010421690679</v>
      </c>
      <c r="I204">
        <f t="shared" si="16"/>
        <v>-34.872125060288148</v>
      </c>
      <c r="K204">
        <f t="shared" si="17"/>
        <v>-1.0769978860053593</v>
      </c>
      <c r="M204">
        <f t="shared" si="18"/>
        <v>-2.8809973831176245</v>
      </c>
      <c r="N204" s="13">
        <f t="shared" si="19"/>
        <v>6.2565209865711132E-4</v>
      </c>
      <c r="O204" s="13">
        <v>1</v>
      </c>
    </row>
    <row r="205" spans="4:15" x14ac:dyDescent="0.4">
      <c r="D205" s="6">
        <v>2.72</v>
      </c>
      <c r="E205" s="7">
        <f t="shared" si="14"/>
        <v>-0.3112872581031077</v>
      </c>
      <c r="G205">
        <f t="shared" si="15"/>
        <v>3.617524825624181</v>
      </c>
      <c r="H205" s="10">
        <f t="shared" si="20"/>
        <v>-2.8740218678885623</v>
      </c>
      <c r="I205">
        <f t="shared" si="16"/>
        <v>-34.488262414662749</v>
      </c>
      <c r="K205">
        <f t="shared" si="17"/>
        <v>-1.0669990999243488</v>
      </c>
      <c r="M205">
        <f t="shared" si="18"/>
        <v>-2.8489775919094726</v>
      </c>
      <c r="N205" s="13">
        <f t="shared" si="19"/>
        <v>6.2721575931680667E-4</v>
      </c>
      <c r="O205" s="13">
        <v>1</v>
      </c>
    </row>
    <row r="206" spans="4:15" x14ac:dyDescent="0.4">
      <c r="D206" s="6">
        <v>2.74</v>
      </c>
      <c r="E206" s="7">
        <f t="shared" si="14"/>
        <v>-0.30785741586646836</v>
      </c>
      <c r="G206">
        <f t="shared" si="15"/>
        <v>3.6258107730184763</v>
      </c>
      <c r="H206" s="10">
        <f t="shared" si="20"/>
        <v>-2.8423551634703421</v>
      </c>
      <c r="I206">
        <f t="shared" si="16"/>
        <v>-34.108261961644104</v>
      </c>
      <c r="K206">
        <f t="shared" si="17"/>
        <v>-1.0570892493906707</v>
      </c>
      <c r="M206">
        <f t="shared" si="18"/>
        <v>-2.8172909022549426</v>
      </c>
      <c r="N206" s="13">
        <f t="shared" si="19"/>
        <v>6.2821719027378006E-4</v>
      </c>
      <c r="O206" s="13">
        <v>1</v>
      </c>
    </row>
    <row r="207" spans="4:15" x14ac:dyDescent="0.4">
      <c r="D207" s="6">
        <v>2.76</v>
      </c>
      <c r="E207" s="7">
        <f t="shared" si="14"/>
        <v>-0.30446214606892286</v>
      </c>
      <c r="G207">
        <f t="shared" si="15"/>
        <v>3.6340967204127717</v>
      </c>
      <c r="H207" s="10">
        <f t="shared" si="20"/>
        <v>-2.8110076560105441</v>
      </c>
      <c r="I207">
        <f t="shared" si="16"/>
        <v>-33.732091872126531</v>
      </c>
      <c r="K207">
        <f t="shared" si="17"/>
        <v>-1.0472677015131717</v>
      </c>
      <c r="M207">
        <f t="shared" si="18"/>
        <v>-2.7859346437643198</v>
      </c>
      <c r="N207" s="13">
        <f t="shared" si="19"/>
        <v>6.2865594309931771E-4</v>
      </c>
      <c r="O207" s="13">
        <v>1</v>
      </c>
    </row>
    <row r="208" spans="4:15" x14ac:dyDescent="0.4">
      <c r="D208" s="6">
        <v>2.78</v>
      </c>
      <c r="E208" s="7">
        <f t="shared" si="14"/>
        <v>-0.30110116137985748</v>
      </c>
      <c r="G208">
        <f t="shared" si="15"/>
        <v>3.642382667807067</v>
      </c>
      <c r="H208" s="10">
        <f t="shared" si="20"/>
        <v>-2.7799766926718101</v>
      </c>
      <c r="I208">
        <f t="shared" si="16"/>
        <v>-33.359720312061725</v>
      </c>
      <c r="K208">
        <f t="shared" si="17"/>
        <v>-1.0375338214002514</v>
      </c>
      <c r="M208">
        <f t="shared" si="18"/>
        <v>-2.754906137913431</v>
      </c>
      <c r="N208" s="13">
        <f t="shared" si="19"/>
        <v>6.2853271589288794E-4</v>
      </c>
      <c r="O208" s="13">
        <v>1</v>
      </c>
    </row>
    <row r="209" spans="4:15" x14ac:dyDescent="0.4">
      <c r="D209" s="6">
        <v>2.8</v>
      </c>
      <c r="E209" s="7">
        <f t="shared" si="14"/>
        <v>-0.29777417455349209</v>
      </c>
      <c r="G209">
        <f t="shared" si="15"/>
        <v>3.6506686152013628</v>
      </c>
      <c r="H209" s="10">
        <f t="shared" si="20"/>
        <v>-2.7492596214000264</v>
      </c>
      <c r="I209">
        <f t="shared" si="16"/>
        <v>-32.991115456800316</v>
      </c>
      <c r="K209">
        <f t="shared" si="17"/>
        <v>-1.0278869724844542</v>
      </c>
      <c r="M209">
        <f t="shared" si="18"/>
        <v>-2.7242026994417152</v>
      </c>
      <c r="N209" s="13">
        <f t="shared" si="19"/>
        <v>6.2784933802489886E-4</v>
      </c>
      <c r="O209" s="13">
        <v>1</v>
      </c>
    </row>
    <row r="210" spans="4:15" x14ac:dyDescent="0.4">
      <c r="D210" s="6">
        <v>2.82</v>
      </c>
      <c r="E210" s="7">
        <f t="shared" si="14"/>
        <v>-0.29448089855173853</v>
      </c>
      <c r="G210">
        <f t="shared" si="15"/>
        <v>3.6589545625956581</v>
      </c>
      <c r="H210" s="10">
        <f t="shared" si="20"/>
        <v>-2.7188537920586366</v>
      </c>
      <c r="I210">
        <f t="shared" si="16"/>
        <v>-32.62624550470364</v>
      </c>
      <c r="K210">
        <f t="shared" si="17"/>
        <v>-1.0183265168323612</v>
      </c>
      <c r="M210">
        <f t="shared" si="18"/>
        <v>-2.6938216376903781</v>
      </c>
      <c r="N210" s="13">
        <f t="shared" si="19"/>
        <v>6.2660875231632628E-4</v>
      </c>
      <c r="O210" s="13">
        <v>1</v>
      </c>
    </row>
    <row r="211" spans="4:15" x14ac:dyDescent="0.4">
      <c r="D211" s="6">
        <v>2.84</v>
      </c>
      <c r="E211" s="7">
        <f t="shared" ref="E211:E274" si="21">-(1+D211+$E$5*D211^3)*EXP(-D211)</f>
        <v>-0.29122104666073739</v>
      </c>
      <c r="G211">
        <f t="shared" ref="G211:G274" si="22">$E$11*(D211/$E$12+1)</f>
        <v>3.6672405099899534</v>
      </c>
      <c r="H211" s="10">
        <f t="shared" si="20"/>
        <v>-2.6887565575045902</v>
      </c>
      <c r="I211">
        <f t="shared" si="16"/>
        <v>-32.265078690055084</v>
      </c>
      <c r="K211">
        <f t="shared" si="17"/>
        <v>-1.0088518154403521</v>
      </c>
      <c r="M211">
        <f t="shared" si="18"/>
        <v>-2.6637602578828141</v>
      </c>
      <c r="N211" s="13">
        <f t="shared" si="19"/>
        <v>6.248149947816027E-4</v>
      </c>
      <c r="O211" s="13">
        <v>1</v>
      </c>
    </row>
    <row r="212" spans="4:15" x14ac:dyDescent="0.4">
      <c r="D212" s="6">
        <v>2.86</v>
      </c>
      <c r="E212" s="7">
        <f t="shared" si="21"/>
        <v>-0.28799433260132506</v>
      </c>
      <c r="G212">
        <f t="shared" si="22"/>
        <v>3.6755264573842488</v>
      </c>
      <c r="H212" s="10">
        <f t="shared" si="20"/>
        <v>-2.6589652746082537</v>
      </c>
      <c r="I212">
        <f t="shared" ref="I212:I275" si="23">H212*$E$6</f>
        <v>-31.907583295299045</v>
      </c>
      <c r="K212">
        <f t="shared" ref="K212:K275" si="24">($L$9/2)*$L$6*EXP(-$L$4*(G212/$L$10-1))+($L$9/2)*$L$6*EXP(-$L$4*(($H$4/$E$4)*G212/$L$10-1))+($L$9/2)*$L$6*EXP(-$L$4*(SQRT(4/3+$H$11^2/4)*($H$4/$E$4)*G212/$L$10-1))+2*$L$6*EXP(-$L$4*(($H$5/$E$4)*G212/$L$10-1))+16*$L$6*EXP(-$L$4*($H$14*($H$4/$E$4)*G212/$L$10-1))-SQRT(($L$9/2)*$L$7^2*EXP(-2*$L$5*(G212/$L$10-1))+($L$9/2)*$L$7^2*EXP(-2*$L$5*(($H$4/$E$4)*G212/$L$10-1))+($L$9/2)*$L$7^2*EXP(-2*$L$5*(SQRT(4/3+$H$11^2/4)*($H$4/$E$4)*G212/$L$10-1))+2*$L$7^2*EXP(-2*$L$5*(($H$5/$E$4)*G212/$L$10-1))+16*$L$7^2*EXP(-2*$L$5*($H$14*($H$4/$E$4)*G212/$L$10-1)))</f>
        <v>-0.99946222851680289</v>
      </c>
      <c r="M212">
        <f t="shared" ref="M212:M275" si="25">($L$9/2)*$O$6*EXP(-$O$4*(G212/$L$10-1))+($L$9/2)*$O$6*EXP(-$O$4*(($H$4/$E$4)*G212/$L$10-1))+($L$9/2)*$O$6*EXP(-$O$4*(SQRT(4/3+$H$11^2/4)*($H$4/$E$4)*G212/$L$10-1))+2*$O$6*EXP(-$O$4*(($H$5/$E$4)*G212/$L$10-1))+16*$O$6*EXP(-$O$4*($H$14*($H$4/$E$4)*G212/$L$10-1))-SQRT(($L$9/2)*$O$7^2*EXP(-2*$O$5*(G212/$L$10-1))+($L$9/2)*$O$7^2*EXP(-2*$O$5*(($H$4/$E$4)*G212/$L$10-1))+($L$9/2)*$O$7^2*EXP(-2*$O$5*(SQRT(4/3+$H$11^2/4)*($H$4/$E$4)*G212/$L$10-1))+2*$O$7^2*EXP(-2*$O$5*(($H$5/$E$4)*G212/$L$10-1))+16*$O$7^2*EXP(-2*$O$5*($H$14*($H$4/$E$4)*G212/$L$10-1)))</f>
        <v>-2.6340158623493668</v>
      </c>
      <c r="N212" s="13">
        <f t="shared" ref="N212:N275" si="26">(M212-H212)^2*O212</f>
        <v>6.2247317206389667E-4</v>
      </c>
      <c r="O212" s="13">
        <v>1</v>
      </c>
    </row>
    <row r="213" spans="4:15" x14ac:dyDescent="0.4">
      <c r="D213" s="6">
        <v>2.88</v>
      </c>
      <c r="E213" s="7">
        <f t="shared" si="21"/>
        <v>-0.28480047063367681</v>
      </c>
      <c r="G213">
        <f t="shared" si="22"/>
        <v>3.6838124047785441</v>
      </c>
      <c r="H213" s="10">
        <f t="shared" ref="H213:H276" si="27">-(-$B$4)*(1+D213+$E$5*D213^3)*EXP(-D213)</f>
        <v>-2.6294773052195475</v>
      </c>
      <c r="I213">
        <f t="shared" si="23"/>
        <v>-31.553727662634572</v>
      </c>
      <c r="K213">
        <f t="shared" si="24"/>
        <v>-0.99015711575125331</v>
      </c>
      <c r="M213">
        <f t="shared" si="25"/>
        <v>-2.6045857516984561</v>
      </c>
      <c r="N213" s="13">
        <f t="shared" si="26"/>
        <v>6.1958943669335783E-4</v>
      </c>
      <c r="O213" s="13">
        <v>1</v>
      </c>
    </row>
    <row r="214" spans="4:15" x14ac:dyDescent="0.4">
      <c r="D214" s="6">
        <v>2.9</v>
      </c>
      <c r="E214" s="7">
        <f t="shared" si="21"/>
        <v>-0.28163917565635938</v>
      </c>
      <c r="G214">
        <f t="shared" si="22"/>
        <v>3.6920983521728399</v>
      </c>
      <c r="H214" s="10">
        <f t="shared" si="27"/>
        <v>-2.6002900170824694</v>
      </c>
      <c r="I214">
        <f t="shared" si="23"/>
        <v>-31.203480204989631</v>
      </c>
      <c r="K214">
        <f t="shared" si="24"/>
        <v>-0.98093583657105987</v>
      </c>
      <c r="M214">
        <f t="shared" si="25"/>
        <v>-2.5754672259360047</v>
      </c>
      <c r="N214" s="13">
        <f t="shared" si="26"/>
        <v>6.1617096030100558E-4</v>
      </c>
      <c r="O214" s="13">
        <v>1</v>
      </c>
    </row>
    <row r="215" spans="4:15" x14ac:dyDescent="0.4">
      <c r="D215" s="6">
        <v>2.92</v>
      </c>
      <c r="E215" s="7">
        <f t="shared" si="21"/>
        <v>-0.27851016330002237</v>
      </c>
      <c r="G215">
        <f t="shared" si="22"/>
        <v>3.7003842995671352</v>
      </c>
      <c r="H215" s="10">
        <f t="shared" si="27"/>
        <v>-2.5714007847001161</v>
      </c>
      <c r="I215">
        <f t="shared" si="23"/>
        <v>-30.856809416401394</v>
      </c>
      <c r="K215">
        <f t="shared" si="24"/>
        <v>-0.97179775038603089</v>
      </c>
      <c r="M215">
        <f t="shared" si="25"/>
        <v>-2.5466575855350539</v>
      </c>
      <c r="N215" s="13">
        <f t="shared" si="26"/>
        <v>6.1222590492193371E-4</v>
      </c>
      <c r="O215" s="13">
        <v>1</v>
      </c>
    </row>
    <row r="216" spans="4:15" x14ac:dyDescent="0.4">
      <c r="D216" s="6">
        <v>2.94</v>
      </c>
      <c r="E216" s="7">
        <f t="shared" si="21"/>
        <v>-0.27541315001594535</v>
      </c>
      <c r="G216">
        <f t="shared" si="22"/>
        <v>3.7086702469614305</v>
      </c>
      <c r="H216" s="10">
        <f t="shared" si="27"/>
        <v>-2.5428069901522186</v>
      </c>
      <c r="I216">
        <f t="shared" si="23"/>
        <v>-30.513683881826623</v>
      </c>
      <c r="K216">
        <f t="shared" si="24"/>
        <v>-0.96274221682152472</v>
      </c>
      <c r="M216">
        <f t="shared" si="25"/>
        <v>-2.51815413245737</v>
      </c>
      <c r="N216" s="13">
        <f t="shared" si="26"/>
        <v>6.0776339252245561E-4</v>
      </c>
      <c r="O216" s="13">
        <v>1</v>
      </c>
    </row>
    <row r="217" spans="4:15" x14ac:dyDescent="0.4">
      <c r="D217" s="6">
        <v>2.96</v>
      </c>
      <c r="E217" s="7">
        <f t="shared" si="21"/>
        <v>-0.27234785315965376</v>
      </c>
      <c r="G217">
        <f t="shared" si="22"/>
        <v>3.7169561943557259</v>
      </c>
      <c r="H217" s="10">
        <f t="shared" si="27"/>
        <v>-2.5145060238671353</v>
      </c>
      <c r="I217">
        <f t="shared" si="23"/>
        <v>-30.174072286405625</v>
      </c>
      <c r="K217">
        <f t="shared" si="24"/>
        <v>-0.95376859594046326</v>
      </c>
      <c r="M217">
        <f t="shared" si="25"/>
        <v>-2.4899541711288116</v>
      </c>
      <c r="N217" s="13">
        <f t="shared" si="26"/>
        <v>6.0279347288433403E-4</v>
      </c>
      <c r="O217" s="13">
        <v>1</v>
      </c>
    </row>
    <row r="218" spans="4:15" x14ac:dyDescent="0.4">
      <c r="D218" s="6">
        <v>2.98</v>
      </c>
      <c r="E218" s="7">
        <f t="shared" si="21"/>
        <v>-0.26931399106980558</v>
      </c>
      <c r="G218">
        <f t="shared" si="22"/>
        <v>3.7252421417500221</v>
      </c>
      <c r="H218" s="10">
        <f t="shared" si="27"/>
        <v>-2.4864952853501938</v>
      </c>
      <c r="I218">
        <f t="shared" si="23"/>
        <v>-29.837943424202326</v>
      </c>
      <c r="K218">
        <f t="shared" si="24"/>
        <v>-0.94487624845471097</v>
      </c>
      <c r="M218">
        <f t="shared" si="25"/>
        <v>-2.4620550093701246</v>
      </c>
      <c r="N218" s="13">
        <f t="shared" si="26"/>
        <v>5.9732708998195042E-4</v>
      </c>
      <c r="O218" s="13">
        <v>1</v>
      </c>
    </row>
    <row r="219" spans="4:15" x14ac:dyDescent="0.4">
      <c r="D219" s="6">
        <v>3</v>
      </c>
      <c r="E219" s="7">
        <f t="shared" si="21"/>
        <v>-0.26631128314254471</v>
      </c>
      <c r="G219">
        <f t="shared" si="22"/>
        <v>3.7335280891443174</v>
      </c>
      <c r="H219" s="10">
        <f t="shared" si="27"/>
        <v>-2.4587721838701722</v>
      </c>
      <c r="I219">
        <f t="shared" si="23"/>
        <v>-29.505266206442066</v>
      </c>
      <c r="K219">
        <f t="shared" si="24"/>
        <v>-0.93606453592623828</v>
      </c>
      <c r="M219">
        <f t="shared" si="25"/>
        <v>-2.434453959284824</v>
      </c>
      <c r="N219" s="13">
        <f t="shared" si="26"/>
        <v>5.9137604698343159E-4</v>
      </c>
      <c r="O219" s="13">
        <v>1</v>
      </c>
    </row>
    <row r="220" spans="4:15" x14ac:dyDescent="0.4">
      <c r="D220" s="6">
        <v>3.02</v>
      </c>
      <c r="E220" s="7">
        <f t="shared" si="21"/>
        <v>-0.26333944990151165</v>
      </c>
      <c r="G220">
        <f t="shared" si="22"/>
        <v>3.7418140365386128</v>
      </c>
      <c r="H220" s="10">
        <f t="shared" si="27"/>
        <v>-2.4313341391056862</v>
      </c>
      <c r="I220">
        <f t="shared" si="23"/>
        <v>-29.176009669268232</v>
      </c>
      <c r="K220">
        <f t="shared" si="24"/>
        <v>-0.92733282095847624</v>
      </c>
      <c r="M220">
        <f t="shared" si="25"/>
        <v>-2.4071483381057068</v>
      </c>
      <c r="N220" s="13">
        <f t="shared" si="26"/>
        <v>5.8495297001060246E-4</v>
      </c>
      <c r="O220" s="13">
        <v>1</v>
      </c>
    </row>
    <row r="221" spans="4:15" x14ac:dyDescent="0.4">
      <c r="D221" s="6">
        <v>3.04</v>
      </c>
      <c r="E221" s="7">
        <f t="shared" si="21"/>
        <v>-0.26039821306369182</v>
      </c>
      <c r="G221">
        <f t="shared" si="22"/>
        <v>3.7500999839329081</v>
      </c>
      <c r="H221" s="10">
        <f t="shared" si="27"/>
        <v>-2.4041785817531469</v>
      </c>
      <c r="I221">
        <f t="shared" si="23"/>
        <v>-28.850142981037763</v>
      </c>
      <c r="K221">
        <f t="shared" si="24"/>
        <v>-0.91868046737826281</v>
      </c>
      <c r="M221">
        <f t="shared" si="25"/>
        <v>-2.380135469001551</v>
      </c>
      <c r="N221" s="13">
        <f t="shared" si="26"/>
        <v>5.7807127078595213E-4</v>
      </c>
      <c r="O221" s="13">
        <v>1</v>
      </c>
    </row>
    <row r="222" spans="4:15" x14ac:dyDescent="0.4">
      <c r="D222" s="6">
        <v>3.06</v>
      </c>
      <c r="E222" s="7">
        <f t="shared" si="21"/>
        <v>-0.25748729560127737</v>
      </c>
      <c r="G222">
        <f t="shared" si="22"/>
        <v>3.7583859313272034</v>
      </c>
      <c r="H222" s="10">
        <f t="shared" si="27"/>
        <v>-2.3773029540979134</v>
      </c>
      <c r="I222">
        <f t="shared" si="23"/>
        <v>-28.527635449174959</v>
      </c>
      <c r="K222">
        <f t="shared" si="24"/>
        <v>-0.91010684040875145</v>
      </c>
      <c r="M222">
        <f t="shared" si="25"/>
        <v>-2.3534126818454473</v>
      </c>
      <c r="N222" s="13">
        <f t="shared" si="26"/>
        <v>5.7074510829695137E-4</v>
      </c>
      <c r="O222" s="13">
        <v>1</v>
      </c>
    </row>
    <row r="223" spans="4:15" x14ac:dyDescent="0.4">
      <c r="D223" s="6">
        <v>3.08</v>
      </c>
      <c r="E223" s="7">
        <f t="shared" si="21"/>
        <v>-0.25460642179971243</v>
      </c>
      <c r="G223">
        <f t="shared" si="22"/>
        <v>3.7666718787214992</v>
      </c>
      <c r="H223" s="10">
        <f t="shared" si="27"/>
        <v>-2.3507047105502048</v>
      </c>
      <c r="I223">
        <f t="shared" si="23"/>
        <v>-28.208456526602458</v>
      </c>
      <c r="K223">
        <f t="shared" si="24"/>
        <v>-0.90161130683364776</v>
      </c>
      <c r="M223">
        <f t="shared" si="25"/>
        <v>-2.3269773139461893</v>
      </c>
      <c r="N223" s="13">
        <f t="shared" si="26"/>
        <v>5.6298934960424438E-4</v>
      </c>
      <c r="O223" s="13">
        <v>1</v>
      </c>
    </row>
    <row r="224" spans="4:15" x14ac:dyDescent="0.4">
      <c r="D224" s="6">
        <v>3.1</v>
      </c>
      <c r="E224" s="7">
        <f t="shared" si="21"/>
        <v>-0.25175531731208256</v>
      </c>
      <c r="G224">
        <f t="shared" si="22"/>
        <v>3.7749578261157946</v>
      </c>
      <c r="H224" s="10">
        <f t="shared" si="27"/>
        <v>-2.3243813181472648</v>
      </c>
      <c r="I224">
        <f t="shared" si="23"/>
        <v>-27.892575817767177</v>
      </c>
      <c r="K224">
        <f t="shared" si="24"/>
        <v>-0.89319323515312365</v>
      </c>
      <c r="M224">
        <f t="shared" si="25"/>
        <v>-2.3008267107440883</v>
      </c>
      <c r="N224" s="13">
        <f t="shared" si="26"/>
        <v>5.548195299177771E-4</v>
      </c>
      <c r="O224" s="13">
        <v>1</v>
      </c>
    </row>
    <row r="225" spans="4:15" x14ac:dyDescent="0.4">
      <c r="D225" s="6">
        <v>3.12</v>
      </c>
      <c r="E225" s="7">
        <f t="shared" si="21"/>
        <v>-0.2489337092100074</v>
      </c>
      <c r="G225">
        <f t="shared" si="22"/>
        <v>3.7832437735100899</v>
      </c>
      <c r="H225" s="10">
        <f t="shared" si="27"/>
        <v>-2.2983302570232351</v>
      </c>
      <c r="I225">
        <f t="shared" si="23"/>
        <v>-27.579963084278823</v>
      </c>
      <c r="K225">
        <f t="shared" si="24"/>
        <v>-0.88485199573174356</v>
      </c>
      <c r="M225">
        <f t="shared" si="25"/>
        <v>-2.2749582264725401</v>
      </c>
      <c r="N225" s="13">
        <f t="shared" si="26"/>
        <v>5.4625181206262199E-4</v>
      </c>
      <c r="O225" s="13">
        <v>1</v>
      </c>
    </row>
    <row r="226" spans="4:15" x14ac:dyDescent="0.4">
      <c r="D226" s="6">
        <v>3.14</v>
      </c>
      <c r="E226" s="7">
        <f t="shared" si="21"/>
        <v>-0.24614132603118538</v>
      </c>
      <c r="G226">
        <f t="shared" si="22"/>
        <v>3.7915297209043852</v>
      </c>
      <c r="H226" s="10">
        <f t="shared" si="27"/>
        <v>-2.2725490208481252</v>
      </c>
      <c r="I226">
        <f t="shared" si="23"/>
        <v>-27.270588250177504</v>
      </c>
      <c r="K226">
        <f t="shared" si="24"/>
        <v>-0.87658696093872701</v>
      </c>
      <c r="M226">
        <f t="shared" si="25"/>
        <v>-2.2493692247866099</v>
      </c>
      <c r="N226" s="13">
        <f t="shared" si="26"/>
        <v>5.3730294545343616E-4</v>
      </c>
      <c r="O226" s="13">
        <v>1</v>
      </c>
    </row>
    <row r="227" spans="4:15" x14ac:dyDescent="0.4">
      <c r="D227" s="6">
        <v>3.16</v>
      </c>
      <c r="E227" s="7">
        <f t="shared" si="21"/>
        <v>-0.24337789782373703</v>
      </c>
      <c r="G227">
        <f t="shared" si="22"/>
        <v>3.7998156682986806</v>
      </c>
      <c r="H227" s="10">
        <f t="shared" si="27"/>
        <v>-2.2470351172372167</v>
      </c>
      <c r="I227">
        <f t="shared" si="23"/>
        <v>-26.964421406846601</v>
      </c>
      <c r="K227">
        <f t="shared" si="24"/>
        <v>-0.86839750528085724</v>
      </c>
      <c r="M227">
        <f t="shared" si="25"/>
        <v>-2.2240570793598784</v>
      </c>
      <c r="N227" s="13">
        <f t="shared" si="26"/>
        <v>5.2799022469239456E-4</v>
      </c>
      <c r="O227" s="13">
        <v>1</v>
      </c>
    </row>
    <row r="228" spans="4:15" x14ac:dyDescent="0.4">
      <c r="D228" s="6">
        <v>3.18</v>
      </c>
      <c r="E228" s="7">
        <f t="shared" si="21"/>
        <v>-0.24064315618748683</v>
      </c>
      <c r="G228">
        <f t="shared" si="22"/>
        <v>3.8081016156929763</v>
      </c>
      <c r="H228" s="10">
        <f t="shared" si="27"/>
        <v>-2.2217860681322095</v>
      </c>
      <c r="I228">
        <f t="shared" si="23"/>
        <v>-26.661432817586515</v>
      </c>
      <c r="K228">
        <f t="shared" si="24"/>
        <v>-0.86028300552833403</v>
      </c>
      <c r="M228">
        <f t="shared" si="25"/>
        <v>-2.1990191744507261</v>
      </c>
      <c r="N228" s="13">
        <f t="shared" si="26"/>
        <v>5.1833144790396535E-4</v>
      </c>
      <c r="O228" s="13">
        <v>1</v>
      </c>
    </row>
    <row r="229" spans="4:15" x14ac:dyDescent="0.4">
      <c r="D229" s="6">
        <v>3.2</v>
      </c>
      <c r="E229" s="7">
        <f t="shared" si="21"/>
        <v>-0.2379368343123171</v>
      </c>
      <c r="G229">
        <f t="shared" si="22"/>
        <v>3.8163875630872721</v>
      </c>
      <c r="H229" s="10">
        <f t="shared" si="27"/>
        <v>-2.1967994101553296</v>
      </c>
      <c r="I229">
        <f t="shared" si="23"/>
        <v>-26.361592921863956</v>
      </c>
      <c r="K229">
        <f t="shared" si="24"/>
        <v>-0.85224284083385804</v>
      </c>
      <c r="M229">
        <f t="shared" si="25"/>
        <v>-2.1742529054392099</v>
      </c>
      <c r="N229" s="13">
        <f t="shared" si="26"/>
        <v>5.0834487491400971E-4</v>
      </c>
      <c r="O229" s="13">
        <v>1</v>
      </c>
    </row>
    <row r="230" spans="4:15" x14ac:dyDescent="0.4">
      <c r="D230" s="6">
        <v>3.22</v>
      </c>
      <c r="E230" s="7">
        <f t="shared" si="21"/>
        <v>-0.23525866701372444</v>
      </c>
      <c r="G230">
        <f t="shared" si="22"/>
        <v>3.8246735104815675</v>
      </c>
      <c r="H230" s="10">
        <f t="shared" si="27"/>
        <v>-2.1720726949376137</v>
      </c>
      <c r="I230">
        <f t="shared" si="23"/>
        <v>-26.064872339251366</v>
      </c>
      <c r="K230">
        <f t="shared" si="24"/>
        <v>-0.84427639284522527</v>
      </c>
      <c r="M230">
        <f t="shared" si="25"/>
        <v>-2.1497556793356449</v>
      </c>
      <c r="N230" s="13">
        <f t="shared" si="26"/>
        <v>4.9804918537851655E-4</v>
      </c>
      <c r="O230" s="13">
        <v>1</v>
      </c>
    </row>
    <row r="231" spans="4:15" x14ac:dyDescent="0.4">
      <c r="D231" s="6">
        <v>3.24</v>
      </c>
      <c r="E231" s="7">
        <f t="shared" si="21"/>
        <v>-0.2326083907657035</v>
      </c>
      <c r="G231">
        <f t="shared" si="22"/>
        <v>3.8329594578758628</v>
      </c>
      <c r="H231" s="10">
        <f t="shared" si="27"/>
        <v>-2.1476034894225107</v>
      </c>
      <c r="I231">
        <f t="shared" si="23"/>
        <v>-25.771241873070128</v>
      </c>
      <c r="K231">
        <f t="shared" si="24"/>
        <v>-0.8363830458116881</v>
      </c>
      <c r="M231">
        <f t="shared" si="25"/>
        <v>-2.1255249152619351</v>
      </c>
      <c r="N231" s="13">
        <f t="shared" si="26"/>
        <v>4.8746343696403526E-4</v>
      </c>
      <c r="O231" s="13">
        <v>1</v>
      </c>
    </row>
    <row r="232" spans="4:15" x14ac:dyDescent="0.4">
      <c r="D232" s="6">
        <v>3.26</v>
      </c>
      <c r="E232" s="7">
        <f t="shared" si="21"/>
        <v>-0.22998574373107727</v>
      </c>
      <c r="G232">
        <f t="shared" si="22"/>
        <v>3.8412454052701577</v>
      </c>
      <c r="H232" s="10">
        <f t="shared" si="27"/>
        <v>-2.1233893761459171</v>
      </c>
      <c r="I232">
        <f t="shared" si="23"/>
        <v>-25.480672513751003</v>
      </c>
      <c r="K232">
        <f t="shared" si="24"/>
        <v>-0.82856218668435277</v>
      </c>
      <c r="M232">
        <f t="shared" si="25"/>
        <v>-2.1015580449067248</v>
      </c>
      <c r="N232" s="13">
        <f t="shared" si="26"/>
        <v>4.7660702367533062E-4</v>
      </c>
      <c r="O232" s="13">
        <v>1</v>
      </c>
    </row>
    <row r="233" spans="4:15" x14ac:dyDescent="0.4">
      <c r="D233" s="6">
        <v>3.28</v>
      </c>
      <c r="E233" s="7">
        <f t="shared" si="21"/>
        <v>-0.22739046578938962</v>
      </c>
      <c r="G233">
        <f t="shared" si="22"/>
        <v>3.8495313526644535</v>
      </c>
      <c r="H233" s="10">
        <f t="shared" si="27"/>
        <v>-2.0994279534936973</v>
      </c>
      <c r="I233">
        <f t="shared" si="23"/>
        <v>-25.193135441924369</v>
      </c>
      <c r="K233">
        <f t="shared" si="24"/>
        <v>-0.82081320521084067</v>
      </c>
      <c r="M233">
        <f t="shared" si="25"/>
        <v>-2.0778525129553245</v>
      </c>
      <c r="N233" s="13">
        <f t="shared" si="26"/>
        <v>4.6549963442486005E-4</v>
      </c>
      <c r="O233" s="13">
        <v>1</v>
      </c>
    </row>
    <row r="234" spans="4:15" x14ac:dyDescent="0.4">
      <c r="D234" s="6">
        <v>3.3</v>
      </c>
      <c r="E234" s="7">
        <f t="shared" si="21"/>
        <v>-0.22482229856247182</v>
      </c>
      <c r="G234">
        <f t="shared" si="22"/>
        <v>3.8578173000587492</v>
      </c>
      <c r="H234" s="10">
        <f t="shared" si="27"/>
        <v>-2.0757168359377336</v>
      </c>
      <c r="I234">
        <f t="shared" si="23"/>
        <v>-24.908602031252805</v>
      </c>
      <c r="K234">
        <f t="shared" si="24"/>
        <v>-0.81313549402446739</v>
      </c>
      <c r="M234">
        <f t="shared" si="25"/>
        <v>-2.0544057774954041</v>
      </c>
      <c r="N234" s="13">
        <f t="shared" si="26"/>
        <v>4.5416121193238344E-4</v>
      </c>
      <c r="O234" s="13">
        <v>1</v>
      </c>
    </row>
    <row r="235" spans="4:15" x14ac:dyDescent="0.4">
      <c r="D235" s="6">
        <v>3.32</v>
      </c>
      <c r="E235" s="7">
        <f t="shared" si="21"/>
        <v>-0.22228098543778826</v>
      </c>
      <c r="G235">
        <f t="shared" si="22"/>
        <v>3.8661032474530446</v>
      </c>
      <c r="H235" s="10">
        <f t="shared" si="27"/>
        <v>-2.0522536542514676</v>
      </c>
      <c r="I235">
        <f t="shared" si="23"/>
        <v>-24.627043851017611</v>
      </c>
      <c r="K235">
        <f t="shared" si="24"/>
        <v>-0.80552844872815255</v>
      </c>
      <c r="M235">
        <f t="shared" si="25"/>
        <v>-2.0312153103993698</v>
      </c>
      <c r="N235" s="13">
        <f t="shared" si="26"/>
        <v>4.4261191203910112E-4</v>
      </c>
      <c r="O235" s="13">
        <v>1</v>
      </c>
    </row>
    <row r="236" spans="4:15" x14ac:dyDescent="0.4">
      <c r="D236" s="6">
        <v>3.34</v>
      </c>
      <c r="E236" s="7">
        <f t="shared" si="21"/>
        <v>-0.21976627158966539</v>
      </c>
      <c r="G236">
        <f t="shared" si="22"/>
        <v>3.8743891948473399</v>
      </c>
      <c r="H236" s="10">
        <f t="shared" si="27"/>
        <v>-2.0290360557059035</v>
      </c>
      <c r="I236">
        <f t="shared" si="23"/>
        <v>-24.348432668470842</v>
      </c>
      <c r="K236">
        <f t="shared" si="24"/>
        <v>-0.79799146797328135</v>
      </c>
      <c r="M236">
        <f t="shared" si="25"/>
        <v>-2.0082785976842987</v>
      </c>
      <c r="N236" s="13">
        <f t="shared" si="26"/>
        <v>4.3087206351868462E-4</v>
      </c>
      <c r="O236" s="13">
        <v>1</v>
      </c>
    </row>
    <row r="237" spans="4:15" x14ac:dyDescent="0.4">
      <c r="D237" s="6">
        <v>3.36</v>
      </c>
      <c r="E237" s="7">
        <f t="shared" si="21"/>
        <v>-0.2172779039985018</v>
      </c>
      <c r="G237">
        <f t="shared" si="22"/>
        <v>3.8826751422416357</v>
      </c>
      <c r="H237" s="10">
        <f t="shared" si="27"/>
        <v>-2.0060617042469673</v>
      </c>
      <c r="I237">
        <f t="shared" si="23"/>
        <v>-24.072740450963607</v>
      </c>
      <c r="K237">
        <f t="shared" si="24"/>
        <v>-0.79052395353373284</v>
      </c>
      <c r="M237">
        <f t="shared" si="25"/>
        <v>-1.9855931398503333</v>
      </c>
      <c r="N237" s="13">
        <f t="shared" si="26"/>
        <v>4.1896212845915406E-4</v>
      </c>
      <c r="O237" s="13">
        <v>1</v>
      </c>
    </row>
    <row r="238" spans="4:15" x14ac:dyDescent="0.4">
      <c r="D238" s="6">
        <v>3.38</v>
      </c>
      <c r="E238" s="7">
        <f t="shared" si="21"/>
        <v>-0.21481563146805457</v>
      </c>
      <c r="G238">
        <f t="shared" si="22"/>
        <v>3.890961089635931</v>
      </c>
      <c r="H238" s="10">
        <f t="shared" si="27"/>
        <v>-1.9833282806551076</v>
      </c>
      <c r="I238">
        <f t="shared" si="23"/>
        <v>-23.799939367861292</v>
      </c>
      <c r="K238">
        <f t="shared" si="24"/>
        <v>-0.78312531037527078</v>
      </c>
      <c r="M238">
        <f t="shared" si="25"/>
        <v>-1.9631564521983409</v>
      </c>
      <c r="N238" s="13">
        <f t="shared" si="26"/>
        <v>4.0690266328922211E-4</v>
      </c>
      <c r="O238" s="13">
        <v>1</v>
      </c>
    </row>
    <row r="239" spans="4:15" x14ac:dyDescent="0.4">
      <c r="D239" s="6">
        <v>3.4</v>
      </c>
      <c r="E239" s="7">
        <f t="shared" si="21"/>
        <v>-0.21237920464089266</v>
      </c>
      <c r="G239">
        <f t="shared" si="22"/>
        <v>3.8992470370302263</v>
      </c>
      <c r="H239" s="10">
        <f t="shared" si="27"/>
        <v>-1.9608334826879696</v>
      </c>
      <c r="I239">
        <f t="shared" si="23"/>
        <v>-23.530001792255636</v>
      </c>
      <c r="K239">
        <f t="shared" si="24"/>
        <v>-0.77579494672049143</v>
      </c>
      <c r="M239">
        <f t="shared" si="25"/>
        <v>-1.9409660651276508</v>
      </c>
      <c r="N239" s="13">
        <f t="shared" si="26"/>
        <v>3.9471428051606562E-4</v>
      </c>
      <c r="O239" s="13">
        <v>1</v>
      </c>
    </row>
    <row r="240" spans="4:15" x14ac:dyDescent="0.4">
      <c r="D240" s="6">
        <v>3.42</v>
      </c>
      <c r="E240" s="7">
        <f t="shared" si="21"/>
        <v>-0.20996837601210558</v>
      </c>
      <c r="G240">
        <f t="shared" si="22"/>
        <v>3.9075329844245217</v>
      </c>
      <c r="H240" s="10">
        <f t="shared" si="27"/>
        <v>-1.9385750252069671</v>
      </c>
      <c r="I240">
        <f t="shared" si="23"/>
        <v>-23.262900302483605</v>
      </c>
      <c r="K240">
        <f t="shared" si="24"/>
        <v>-0.76853227410951608</v>
      </c>
      <c r="M240">
        <f t="shared" si="25"/>
        <v>-1.9190195244146422</v>
      </c>
      <c r="N240" s="13">
        <f t="shared" si="26"/>
        <v>3.8241761123862099E-4</v>
      </c>
      <c r="O240" s="13">
        <v>1</v>
      </c>
    </row>
    <row r="241" spans="4:15" x14ac:dyDescent="0.4">
      <c r="D241" s="6">
        <v>3.44</v>
      </c>
      <c r="E241" s="7">
        <f t="shared" si="21"/>
        <v>-0.20758289994135068</v>
      </c>
      <c r="G241">
        <f t="shared" si="22"/>
        <v>3.915818931818817</v>
      </c>
      <c r="H241" s="10">
        <f t="shared" si="27"/>
        <v>-1.9165506402885082</v>
      </c>
      <c r="I241">
        <f t="shared" si="23"/>
        <v>-22.998607683462097</v>
      </c>
      <c r="K241">
        <f t="shared" si="24"/>
        <v>-0.76133670745660531</v>
      </c>
      <c r="M241">
        <f t="shared" si="25"/>
        <v>-1.8973143914729356</v>
      </c>
      <c r="N241" s="13">
        <f t="shared" si="26"/>
        <v>3.7003326849461903E-4</v>
      </c>
      <c r="O241" s="13">
        <v>1</v>
      </c>
    </row>
    <row r="242" spans="4:15" x14ac:dyDescent="0.4">
      <c r="D242" s="6">
        <v>3.46</v>
      </c>
      <c r="E242" s="7">
        <f t="shared" si="21"/>
        <v>-0.20522253266332094</v>
      </c>
      <c r="G242">
        <f t="shared" si="22"/>
        <v>3.9241048792131128</v>
      </c>
      <c r="H242" s="10">
        <f t="shared" si="27"/>
        <v>-1.8947580773206432</v>
      </c>
      <c r="I242">
        <f t="shared" si="23"/>
        <v>-22.737096927847716</v>
      </c>
      <c r="K242">
        <f t="shared" si="24"/>
        <v>-0.75420766510286885</v>
      </c>
      <c r="M242">
        <f t="shared" si="25"/>
        <v>-1.8758482435959067</v>
      </c>
      <c r="N242" s="13">
        <f t="shared" si="26"/>
        <v>3.5758181149717901E-4</v>
      </c>
      <c r="O242" s="13">
        <v>1</v>
      </c>
    </row>
    <row r="243" spans="4:15" x14ac:dyDescent="0.4">
      <c r="D243" s="6">
        <v>3.48</v>
      </c>
      <c r="E243" s="7">
        <f t="shared" si="21"/>
        <v>-0.20288703229670918</v>
      </c>
      <c r="G243">
        <f t="shared" si="22"/>
        <v>3.9323908266074081</v>
      </c>
      <c r="H243" s="10">
        <f t="shared" si="27"/>
        <v>-1.8731951030858267</v>
      </c>
      <c r="I243">
        <f t="shared" si="23"/>
        <v>-22.47834123702992</v>
      </c>
      <c r="K243">
        <f t="shared" si="24"/>
        <v>-0.74714456886523273</v>
      </c>
      <c r="M243">
        <f t="shared" si="25"/>
        <v>-1.8546186741822175</v>
      </c>
      <c r="N243" s="13">
        <f t="shared" si="26"/>
        <v>3.450837108108481E-4</v>
      </c>
      <c r="O243" s="13">
        <v>1</v>
      </c>
    </row>
    <row r="244" spans="4:15" x14ac:dyDescent="0.4">
      <c r="D244" s="6">
        <v>3.5</v>
      </c>
      <c r="E244" s="7">
        <f t="shared" si="21"/>
        <v>-0.20057615885174526</v>
      </c>
      <c r="G244">
        <f t="shared" si="22"/>
        <v>3.9406767740017035</v>
      </c>
      <c r="H244" s="10">
        <f t="shared" si="27"/>
        <v>-1.8518595018305086</v>
      </c>
      <c r="I244">
        <f t="shared" si="23"/>
        <v>-22.222314021966103</v>
      </c>
      <c r="K244">
        <f t="shared" si="24"/>
        <v>-0.7401468440818274</v>
      </c>
      <c r="M244">
        <f t="shared" si="25"/>
        <v>-1.8336232929450438</v>
      </c>
      <c r="N244" s="13">
        <f t="shared" si="26"/>
        <v>3.3255931451430692E-4</v>
      </c>
      <c r="O244" s="13">
        <v>1</v>
      </c>
    </row>
    <row r="245" spans="4:15" x14ac:dyDescent="0.4">
      <c r="D245" s="6">
        <v>3.52</v>
      </c>
      <c r="E245" s="7">
        <f t="shared" si="21"/>
        <v>-0.19828967423637658</v>
      </c>
      <c r="G245">
        <f t="shared" si="22"/>
        <v>3.9489627213959988</v>
      </c>
      <c r="H245" s="10">
        <f t="shared" si="27"/>
        <v>-1.830749075322194</v>
      </c>
      <c r="I245">
        <f t="shared" si="23"/>
        <v>-21.968988903866329</v>
      </c>
      <c r="K245">
        <f t="shared" si="24"/>
        <v>-0.73321391965394489</v>
      </c>
      <c r="M245">
        <f t="shared" si="25"/>
        <v>-1.8128597261056352</v>
      </c>
      <c r="N245" s="13">
        <f t="shared" si="26"/>
        <v>3.2002881539199387E-4</v>
      </c>
      <c r="O245" s="13">
        <v>1</v>
      </c>
    </row>
    <row r="246" spans="4:15" x14ac:dyDescent="0.4">
      <c r="D246" s="6">
        <v>3.54</v>
      </c>
      <c r="E246" s="7">
        <f t="shared" si="21"/>
        <v>-0.19602734226116023</v>
      </c>
      <c r="G246">
        <f t="shared" si="22"/>
        <v>3.9572486687902941</v>
      </c>
      <c r="H246" s="10">
        <f t="shared" si="27"/>
        <v>-1.8098616428946139</v>
      </c>
      <c r="I246">
        <f t="shared" si="23"/>
        <v>-21.718339714735368</v>
      </c>
      <c r="K246">
        <f t="shared" si="24"/>
        <v>-0.72634522808471358</v>
      </c>
      <c r="M246">
        <f t="shared" si="25"/>
        <v>-1.7923256165718482</v>
      </c>
      <c r="N246" s="13">
        <f t="shared" si="26"/>
        <v>3.0751221919273294E-4</v>
      </c>
      <c r="O246" s="13">
        <v>1</v>
      </c>
    </row>
    <row r="247" spans="4:15" x14ac:dyDescent="0.4">
      <c r="D247" s="6">
        <v>3.56</v>
      </c>
      <c r="E247" s="7">
        <f t="shared" si="21"/>
        <v>-0.19378892864293398</v>
      </c>
      <c r="G247">
        <f t="shared" si="22"/>
        <v>3.9655346161845899</v>
      </c>
      <c r="H247" s="10">
        <f t="shared" si="27"/>
        <v>-1.7891950414816165</v>
      </c>
      <c r="I247">
        <f t="shared" si="23"/>
        <v>-21.470340497779397</v>
      </c>
      <c r="K247">
        <f t="shared" si="24"/>
        <v>-0.71954020551463282</v>
      </c>
      <c r="M247">
        <f t="shared" si="25"/>
        <v>-1.772018624102242</v>
      </c>
      <c r="N247" s="13">
        <f t="shared" si="26"/>
        <v>2.9502931399047754E-4</v>
      </c>
      <c r="O247" s="13">
        <v>1</v>
      </c>
    </row>
    <row r="248" spans="4:15" x14ac:dyDescent="0.4">
      <c r="D248" s="6">
        <v>3.58</v>
      </c>
      <c r="E248" s="7">
        <f t="shared" si="21"/>
        <v>-0.19157420100732814</v>
      </c>
      <c r="G248">
        <f t="shared" si="22"/>
        <v>3.9738205635788852</v>
      </c>
      <c r="H248" s="10">
        <f t="shared" si="27"/>
        <v>-1.7687471256403584</v>
      </c>
      <c r="I248">
        <f t="shared" si="23"/>
        <v>-21.224965507684303</v>
      </c>
      <c r="K248">
        <f t="shared" si="24"/>
        <v>-0.71279829175410003</v>
      </c>
      <c r="M248">
        <f t="shared" si="25"/>
        <v>-1.7519364254563274</v>
      </c>
      <c r="N248" s="13">
        <f t="shared" si="26"/>
        <v>2.8259964067737885E-4</v>
      </c>
      <c r="O248" s="13">
        <v>1</v>
      </c>
    </row>
    <row r="249" spans="4:15" x14ac:dyDescent="0.4">
      <c r="D249" s="6">
        <v>3.6</v>
      </c>
      <c r="E249" s="7">
        <f t="shared" si="21"/>
        <v>-0.18938292889017996</v>
      </c>
      <c r="G249">
        <f t="shared" si="22"/>
        <v>3.9821065109731806</v>
      </c>
      <c r="H249" s="10">
        <f t="shared" si="27"/>
        <v>-1.7485157675643643</v>
      </c>
      <c r="I249">
        <f t="shared" si="23"/>
        <v>-20.982189210772372</v>
      </c>
      <c r="K249">
        <f t="shared" si="24"/>
        <v>-0.70611893031306183</v>
      </c>
      <c r="M249">
        <f t="shared" si="25"/>
        <v>-1.732076714531525</v>
      </c>
      <c r="N249" s="13">
        <f t="shared" si="26"/>
        <v>2.7024246461650376E-4</v>
      </c>
      <c r="O249" s="13">
        <v>1</v>
      </c>
    </row>
    <row r="250" spans="4:15" x14ac:dyDescent="0.4">
      <c r="D250" s="6">
        <v>3.62</v>
      </c>
      <c r="E250" s="7">
        <f t="shared" si="21"/>
        <v>-0.1872148837379074</v>
      </c>
      <c r="G250">
        <f t="shared" si="22"/>
        <v>3.9903924583674759</v>
      </c>
      <c r="H250" s="10">
        <f t="shared" si="27"/>
        <v>-1.7284988570869777</v>
      </c>
      <c r="I250">
        <f t="shared" si="23"/>
        <v>-20.741986285043733</v>
      </c>
      <c r="K250">
        <f t="shared" si="24"/>
        <v>-0.69950156842791522</v>
      </c>
      <c r="M250">
        <f t="shared" si="25"/>
        <v>-1.7124372024873775</v>
      </c>
      <c r="N250" s="13">
        <f t="shared" si="26"/>
        <v>2.5797674847685773E-4</v>
      </c>
      <c r="O250" s="13">
        <v>1</v>
      </c>
    </row>
    <row r="251" spans="4:15" x14ac:dyDescent="0.4">
      <c r="D251" s="6">
        <v>3.64</v>
      </c>
      <c r="E251" s="7">
        <f t="shared" si="21"/>
        <v>-0.18506983890689965</v>
      </c>
      <c r="G251">
        <f t="shared" si="22"/>
        <v>3.9986784057617712</v>
      </c>
      <c r="H251" s="10">
        <f t="shared" si="27"/>
        <v>-1.7086943016757323</v>
      </c>
      <c r="I251">
        <f t="shared" si="23"/>
        <v>-20.504331620108786</v>
      </c>
      <c r="K251">
        <f t="shared" si="24"/>
        <v>-0.6929456570857766</v>
      </c>
      <c r="M251">
        <f t="shared" si="25"/>
        <v>-1.6930156178575353</v>
      </c>
      <c r="N251" s="13">
        <f t="shared" si="26"/>
        <v>2.4582112627099362E-4</v>
      </c>
      <c r="O251" s="13">
        <v>1</v>
      </c>
    </row>
    <row r="252" spans="4:15" x14ac:dyDescent="0.4">
      <c r="D252" s="6">
        <v>3.66</v>
      </c>
      <c r="E252" s="7">
        <f t="shared" si="21"/>
        <v>-0.18294756966197631</v>
      </c>
      <c r="G252">
        <f t="shared" si="22"/>
        <v>4.006964353156067</v>
      </c>
      <c r="H252" s="10">
        <f t="shared" si="27"/>
        <v>-1.6891000264181284</v>
      </c>
      <c r="I252">
        <f t="shared" si="23"/>
        <v>-20.269200317017543</v>
      </c>
      <c r="K252">
        <f t="shared" si="24"/>
        <v>-0.68645065104623726</v>
      </c>
      <c r="M252">
        <f t="shared" si="25"/>
        <v>-1.6738097066500224</v>
      </c>
      <c r="N252" s="13">
        <f t="shared" si="26"/>
        <v>2.3379387861093373E-4</v>
      </c>
      <c r="O252" s="13">
        <v>1</v>
      </c>
    </row>
    <row r="253" spans="4:15" x14ac:dyDescent="0.4">
      <c r="D253" s="6">
        <v>3.68</v>
      </c>
      <c r="E253" s="7">
        <f t="shared" si="21"/>
        <v>-0.18084785317396815</v>
      </c>
      <c r="G253">
        <f t="shared" si="22"/>
        <v>4.0152503005503624</v>
      </c>
      <c r="H253" s="10">
        <f t="shared" si="27"/>
        <v>-1.6697139739992957</v>
      </c>
      <c r="I253">
        <f t="shared" si="23"/>
        <v>-20.03656768799155</v>
      </c>
      <c r="K253">
        <f t="shared" si="24"/>
        <v>-0.68001600886071112</v>
      </c>
      <c r="M253">
        <f t="shared" si="25"/>
        <v>-1.6548172324362591</v>
      </c>
      <c r="N253" s="13">
        <f t="shared" si="26"/>
        <v>2.2191290919590072E-4</v>
      </c>
      <c r="O253" s="13">
        <v>1</v>
      </c>
    </row>
    <row r="254" spans="4:15" x14ac:dyDescent="0.4">
      <c r="D254" s="6">
        <v>3.7</v>
      </c>
      <c r="E254" s="7">
        <f t="shared" si="21"/>
        <v>-0.17877046851646652</v>
      </c>
      <c r="G254">
        <f t="shared" si="22"/>
        <v>4.0235362479446577</v>
      </c>
      <c r="H254" s="10">
        <f t="shared" si="27"/>
        <v>-1.6505341046719806</v>
      </c>
      <c r="I254">
        <f t="shared" si="23"/>
        <v>-19.806409256063766</v>
      </c>
      <c r="K254">
        <f t="shared" si="24"/>
        <v>-0.67364119288948898</v>
      </c>
      <c r="M254">
        <f t="shared" si="25"/>
        <v>-1.6360359764293253</v>
      </c>
      <c r="N254" s="13">
        <f t="shared" si="26"/>
        <v>2.101957225404788E-4</v>
      </c>
      <c r="O254" s="13">
        <v>1</v>
      </c>
    </row>
    <row r="255" spans="4:15" x14ac:dyDescent="0.4">
      <c r="D255" s="6">
        <v>3.72</v>
      </c>
      <c r="E255" s="7">
        <f t="shared" si="21"/>
        <v>-0.17671519666179039</v>
      </c>
      <c r="G255">
        <f t="shared" si="22"/>
        <v>4.031822195338953</v>
      </c>
      <c r="H255" s="10">
        <f t="shared" si="27"/>
        <v>-1.6315583962193121</v>
      </c>
      <c r="I255">
        <f t="shared" si="23"/>
        <v>-19.578700754631747</v>
      </c>
      <c r="K255">
        <f t="shared" si="24"/>
        <v>-0.66732566931659354</v>
      </c>
      <c r="M255">
        <f t="shared" si="25"/>
        <v>-1.6174637375518988</v>
      </c>
      <c r="N255" s="13">
        <f t="shared" si="26"/>
        <v>1.9865940295088968E-4</v>
      </c>
      <c r="O255" s="13">
        <v>1</v>
      </c>
    </row>
    <row r="256" spans="4:15" x14ac:dyDescent="0.4">
      <c r="D256" s="6">
        <v>3.74</v>
      </c>
      <c r="E256" s="7">
        <f t="shared" si="21"/>
        <v>-0.17468182047621469</v>
      </c>
      <c r="G256">
        <f t="shared" si="22"/>
        <v>4.0401081427332484</v>
      </c>
      <c r="H256" s="10">
        <f t="shared" si="27"/>
        <v>-1.6127848439107475</v>
      </c>
      <c r="I256">
        <f t="shared" si="23"/>
        <v>-19.353418126928972</v>
      </c>
      <c r="K256">
        <f t="shared" si="24"/>
        <v>-0.66106890816253827</v>
      </c>
      <c r="M256">
        <f t="shared" si="25"/>
        <v>-1.5990983324943131</v>
      </c>
      <c r="N256" s="13">
        <f t="shared" si="26"/>
        <v>1.8732059475218914E-4</v>
      </c>
      <c r="O256" s="13">
        <v>1</v>
      </c>
    </row>
    <row r="257" spans="4:15" x14ac:dyDescent="0.4">
      <c r="D257" s="6">
        <v>3.76</v>
      </c>
      <c r="E257" s="7">
        <f t="shared" si="21"/>
        <v>-0.17267012471450399</v>
      </c>
      <c r="G257">
        <f t="shared" si="22"/>
        <v>4.0483940901275437</v>
      </c>
      <c r="H257" s="10">
        <f t="shared" si="27"/>
        <v>-1.5942114604516011</v>
      </c>
      <c r="I257">
        <f t="shared" si="23"/>
        <v>-19.130537525419214</v>
      </c>
      <c r="K257">
        <f t="shared" si="24"/>
        <v>-0.65487038329508518</v>
      </c>
      <c r="M257">
        <f t="shared" si="25"/>
        <v>-1.5809375957631551</v>
      </c>
      <c r="N257" s="13">
        <f t="shared" si="26"/>
        <v>1.7619548376717487E-4</v>
      </c>
      <c r="O257" s="13">
        <v>1</v>
      </c>
    </row>
    <row r="258" spans="4:15" x14ac:dyDescent="0.4">
      <c r="D258" s="6">
        <v>3.78</v>
      </c>
      <c r="E258" s="7">
        <f t="shared" si="21"/>
        <v>-0.17067989601379183</v>
      </c>
      <c r="G258">
        <f t="shared" si="22"/>
        <v>4.056680037521839</v>
      </c>
      <c r="H258" s="10">
        <f t="shared" si="27"/>
        <v>-1.5758362759265359</v>
      </c>
      <c r="I258">
        <f t="shared" si="23"/>
        <v>-18.910035311118431</v>
      </c>
      <c r="K258">
        <f t="shared" si="24"/>
        <v>-0.64872957243808671</v>
      </c>
      <c r="M258">
        <f t="shared" si="25"/>
        <v>-1.5629793797207938</v>
      </c>
      <c r="N258" s="13">
        <f t="shared" si="26"/>
        <v>1.652997800452241E-4</v>
      </c>
      <c r="O258" s="13">
        <v>1</v>
      </c>
    </row>
    <row r="259" spans="4:15" x14ac:dyDescent="0.4">
      <c r="D259" s="6">
        <v>3.8</v>
      </c>
      <c r="E259" s="7">
        <f t="shared" si="21"/>
        <v>-0.16871092288684644</v>
      </c>
      <c r="G259">
        <f t="shared" si="22"/>
        <v>4.0649659849161353</v>
      </c>
      <c r="H259" s="10">
        <f t="shared" si="27"/>
        <v>-1.5576573377373872</v>
      </c>
      <c r="I259">
        <f t="shared" si="23"/>
        <v>-18.691888052848647</v>
      </c>
      <c r="K259">
        <f t="shared" si="24"/>
        <v>-0.64264595717850737</v>
      </c>
      <c r="M259">
        <f t="shared" si="25"/>
        <v>-1.5452215546162569</v>
      </c>
      <c r="N259" s="13">
        <f t="shared" si="26"/>
        <v>1.5464870183579081E-4</v>
      </c>
      <c r="O259" s="13">
        <v>1</v>
      </c>
    </row>
    <row r="260" spans="4:15" x14ac:dyDescent="0.4">
      <c r="D260" s="6">
        <v>3.82</v>
      </c>
      <c r="E260" s="7">
        <f t="shared" si="21"/>
        <v>-0.16676299571475933</v>
      </c>
      <c r="G260">
        <f t="shared" si="22"/>
        <v>4.0732519323104306</v>
      </c>
      <c r="H260" s="10">
        <f t="shared" si="27"/>
        <v>-1.5396727105356585</v>
      </c>
      <c r="I260">
        <f t="shared" si="23"/>
        <v>-18.476072526427902</v>
      </c>
      <c r="K260">
        <f t="shared" si="24"/>
        <v>-0.63661902297170347</v>
      </c>
      <c r="M260">
        <f t="shared" si="25"/>
        <v>-1.5276620086078045</v>
      </c>
      <c r="N260" s="13">
        <f t="shared" si="26"/>
        <v>1.442569607997538E-4</v>
      </c>
      <c r="O260" s="13">
        <v>1</v>
      </c>
    </row>
    <row r="261" spans="4:15" x14ac:dyDescent="0.4">
      <c r="D261" s="6">
        <v>3.84</v>
      </c>
      <c r="E261" s="7">
        <f t="shared" si="21"/>
        <v>-0.16483590673909393</v>
      </c>
      <c r="G261">
        <f t="shared" si="22"/>
        <v>4.0815378797047259</v>
      </c>
      <c r="H261" s="10">
        <f t="shared" si="27"/>
        <v>-1.5218804761500326</v>
      </c>
      <c r="I261">
        <f t="shared" si="23"/>
        <v>-18.262565713800392</v>
      </c>
      <c r="K261">
        <f t="shared" si="24"/>
        <v>-0.63064825914503642</v>
      </c>
      <c r="M261">
        <f t="shared" si="25"/>
        <v>-1.5102986477775655</v>
      </c>
      <c r="N261" s="13">
        <f t="shared" si="26"/>
        <v>1.3413874844928457E-4</v>
      </c>
      <c r="O261" s="13">
        <v>1</v>
      </c>
    </row>
    <row r="262" spans="4:15" x14ac:dyDescent="0.4">
      <c r="D262" s="6">
        <v>3.86</v>
      </c>
      <c r="E262" s="7">
        <f t="shared" si="21"/>
        <v>-0.16292945005352819</v>
      </c>
      <c r="G262">
        <f t="shared" si="22"/>
        <v>4.0898238270990213</v>
      </c>
      <c r="H262" s="10">
        <f t="shared" si="27"/>
        <v>-1.5042787335092098</v>
      </c>
      <c r="I262">
        <f t="shared" si="23"/>
        <v>-18.051344802110517</v>
      </c>
      <c r="K262">
        <f t="shared" si="24"/>
        <v>-0.62473315889990899</v>
      </c>
      <c r="M262">
        <f t="shared" si="25"/>
        <v>-1.493129396138597</v>
      </c>
      <c r="N262" s="13">
        <f t="shared" si="26"/>
        <v>1.2430772380374439E-4</v>
      </c>
      <c r="O262" s="13">
        <v>1</v>
      </c>
    </row>
    <row r="263" spans="4:15" x14ac:dyDescent="0.4">
      <c r="D263" s="6">
        <v>3.88</v>
      </c>
      <c r="E263" s="7">
        <f t="shared" si="21"/>
        <v>-0.16104342159502455</v>
      </c>
      <c r="G263">
        <f t="shared" si="22"/>
        <v>4.0981097744933166</v>
      </c>
      <c r="H263" s="10">
        <f t="shared" si="27"/>
        <v>-1.4868655985603834</v>
      </c>
      <c r="I263">
        <f t="shared" si="23"/>
        <v>-17.8423871827246</v>
      </c>
      <c r="K263">
        <f t="shared" si="24"/>
        <v>-0.61887321931229167</v>
      </c>
      <c r="M263">
        <f t="shared" si="25"/>
        <v>-1.4761521956347095</v>
      </c>
      <c r="N263" s="13">
        <f t="shared" si="26"/>
        <v>1.1477700224783828E-4</v>
      </c>
      <c r="O263" s="13">
        <v>1</v>
      </c>
    </row>
    <row r="264" spans="4:15" x14ac:dyDescent="0.4">
      <c r="D264" s="6">
        <v>3.9</v>
      </c>
      <c r="E264" s="7">
        <f t="shared" si="21"/>
        <v>-0.15917761913455836</v>
      </c>
      <c r="G264">
        <f t="shared" si="22"/>
        <v>4.1063957218876119</v>
      </c>
      <c r="H264" s="10">
        <f t="shared" si="27"/>
        <v>-1.4696392041836368</v>
      </c>
      <c r="I264">
        <f t="shared" si="23"/>
        <v>-17.635670450203641</v>
      </c>
      <c r="K264">
        <f t="shared" si="24"/>
        <v>-0.61306794133180631</v>
      </c>
      <c r="M264">
        <f t="shared" si="25"/>
        <v>-1.4593650061333521</v>
      </c>
      <c r="N264" s="13">
        <f t="shared" si="26"/>
        <v>1.055591455764746E-4</v>
      </c>
      <c r="O264" s="13">
        <v>1</v>
      </c>
    </row>
    <row r="265" spans="4:15" x14ac:dyDescent="0.4">
      <c r="D265" s="6">
        <v>3.92</v>
      </c>
      <c r="E265" s="7">
        <f t="shared" si="21"/>
        <v>-0.15733184226743568</v>
      </c>
      <c r="G265">
        <f t="shared" si="22"/>
        <v>4.1146816692819073</v>
      </c>
      <c r="H265" s="10">
        <f t="shared" si="27"/>
        <v>-1.4525977001025534</v>
      </c>
      <c r="I265">
        <f t="shared" si="23"/>
        <v>-17.43117240123064</v>
      </c>
      <c r="K265">
        <f t="shared" si="24"/>
        <v>-0.60731682977944412</v>
      </c>
      <c r="M265">
        <f t="shared" si="25"/>
        <v>-1.4427658054118973</v>
      </c>
      <c r="N265" s="13">
        <f t="shared" si="26"/>
        <v>9.6666153208152612E-5</v>
      </c>
      <c r="O265" s="13">
        <v>1</v>
      </c>
    </row>
    <row r="266" spans="4:15" x14ac:dyDescent="0.4">
      <c r="D266" s="6">
        <v>3.94</v>
      </c>
      <c r="E266" s="7">
        <f t="shared" si="21"/>
        <v>-0.15550589240322846</v>
      </c>
      <c r="G266">
        <f t="shared" si="22"/>
        <v>4.1229676166762035</v>
      </c>
      <c r="H266" s="10">
        <f t="shared" si="27"/>
        <v>-1.4357392527912873</v>
      </c>
      <c r="I266">
        <f t="shared" si="23"/>
        <v>-17.228871033495448</v>
      </c>
      <c r="K266">
        <f t="shared" si="24"/>
        <v>-0.60161939334397818</v>
      </c>
      <c r="M266">
        <f t="shared" si="25"/>
        <v>-1.4263525891376161</v>
      </c>
      <c r="N266" s="13">
        <f t="shared" si="26"/>
        <v>8.8109454547152813E-5</v>
      </c>
      <c r="O266" s="13">
        <v>1</v>
      </c>
    </row>
    <row r="267" spans="4:15" x14ac:dyDescent="0.4">
      <c r="D267" s="6">
        <v>3.96</v>
      </c>
      <c r="E267" s="7">
        <f t="shared" si="21"/>
        <v>-0.15369957275535487</v>
      </c>
      <c r="G267">
        <f t="shared" si="22"/>
        <v>4.1312535640704988</v>
      </c>
      <c r="H267" s="10">
        <f t="shared" si="27"/>
        <v>-1.4190620453783651</v>
      </c>
      <c r="I267">
        <f t="shared" si="23"/>
        <v>-17.02874454454038</v>
      </c>
      <c r="K267">
        <f t="shared" si="24"/>
        <v>-0.59597514457713441</v>
      </c>
      <c r="M267">
        <f t="shared" si="25"/>
        <v>-1.4101233708416365</v>
      </c>
      <c r="N267" s="13">
        <f t="shared" si="26"/>
        <v>7.9899902473559996E-5</v>
      </c>
      <c r="O267" s="13">
        <v>1</v>
      </c>
    </row>
    <row r="268" spans="4:15" x14ac:dyDescent="0.4">
      <c r="D268" s="6">
        <v>3.98</v>
      </c>
      <c r="E268" s="7">
        <f t="shared" si="21"/>
        <v>-0.15191268833033106</v>
      </c>
      <c r="G268">
        <f t="shared" si="22"/>
        <v>4.1395395114647942</v>
      </c>
      <c r="H268" s="10">
        <f t="shared" si="27"/>
        <v>-1.4025642775474476</v>
      </c>
      <c r="I268">
        <f t="shared" si="23"/>
        <v>-16.83077133056937</v>
      </c>
      <c r="K268">
        <f t="shared" si="24"/>
        <v>-0.59038359988758105</v>
      </c>
      <c r="M268">
        <f t="shared" si="25"/>
        <v>-1.3940761818871557</v>
      </c>
      <c r="N268" s="13">
        <f t="shared" si="26"/>
        <v>7.2047767938267226E-5</v>
      </c>
      <c r="O268" s="13">
        <v>1</v>
      </c>
    </row>
    <row r="269" spans="4:15" x14ac:dyDescent="0.4">
      <c r="D269" s="6">
        <v>4</v>
      </c>
      <c r="E269" s="7">
        <f t="shared" si="21"/>
        <v>-0.15014504591671948</v>
      </c>
      <c r="G269">
        <f t="shared" si="22"/>
        <v>4.1478254588590895</v>
      </c>
      <c r="H269" s="10">
        <f t="shared" si="27"/>
        <v>-1.3862441654352959</v>
      </c>
      <c r="I269">
        <f t="shared" si="23"/>
        <v>-16.63492998522355</v>
      </c>
      <c r="K269">
        <f t="shared" si="24"/>
        <v>-0.5848442795337977</v>
      </c>
      <c r="M269">
        <f t="shared" si="25"/>
        <v>-1.3782090714321886</v>
      </c>
      <c r="N269" s="13">
        <f t="shared" si="26"/>
        <v>6.45627356387711E-5</v>
      </c>
      <c r="O269" s="13">
        <v>1</v>
      </c>
    </row>
    <row r="270" spans="4:15" x14ac:dyDescent="0.4">
      <c r="D270" s="6">
        <v>4.0199999999999996</v>
      </c>
      <c r="E270" s="7">
        <f t="shared" si="21"/>
        <v>-0.14839645407379723</v>
      </c>
      <c r="G270">
        <f t="shared" si="22"/>
        <v>4.1561114062533848</v>
      </c>
      <c r="H270" s="10">
        <f t="shared" si="27"/>
        <v>-1.3700999415271475</v>
      </c>
      <c r="I270">
        <f t="shared" si="23"/>
        <v>-16.44119929832577</v>
      </c>
      <c r="K270">
        <f t="shared" si="24"/>
        <v>-0.57935670761587565</v>
      </c>
      <c r="M270">
        <f t="shared" si="25"/>
        <v>-1.3625201063871013</v>
      </c>
      <c r="N270" s="13">
        <f t="shared" si="26"/>
        <v>5.7453900750279676E-5</v>
      </c>
      <c r="O270" s="13">
        <v>1</v>
      </c>
    </row>
    <row r="271" spans="4:15" x14ac:dyDescent="0.4">
      <c r="D271" s="6">
        <v>4.04</v>
      </c>
      <c r="E271" s="7">
        <f t="shared" si="21"/>
        <v>-0.14666672311996717</v>
      </c>
      <c r="G271">
        <f t="shared" si="22"/>
        <v>4.1643973536476802</v>
      </c>
      <c r="H271" s="10">
        <f t="shared" si="27"/>
        <v>-1.3541298545497209</v>
      </c>
      <c r="I271">
        <f t="shared" si="23"/>
        <v>-16.24955825459665</v>
      </c>
      <c r="K271">
        <f t="shared" si="24"/>
        <v>-0.57392041206630584</v>
      </c>
      <c r="M271">
        <f t="shared" si="25"/>
        <v>-1.3470073713671853</v>
      </c>
      <c r="N271" s="13">
        <f t="shared" si="26"/>
        <v>5.0729766685502596E-5</v>
      </c>
      <c r="O271" s="13">
        <v>1</v>
      </c>
    </row>
    <row r="272" spans="4:15" x14ac:dyDescent="0.4">
      <c r="D272" s="6">
        <v>4.0599999999999996</v>
      </c>
      <c r="E272" s="7">
        <f t="shared" si="21"/>
        <v>-0.14495566512093452</v>
      </c>
      <c r="G272">
        <f t="shared" si="22"/>
        <v>4.1726833010419755</v>
      </c>
      <c r="H272" s="10">
        <f t="shared" si="27"/>
        <v>-1.338332169362052</v>
      </c>
      <c r="I272">
        <f t="shared" si="23"/>
        <v>-16.059986032344625</v>
      </c>
      <c r="K272">
        <f t="shared" si="24"/>
        <v>-0.56853492463980215</v>
      </c>
      <c r="M272">
        <f t="shared" si="25"/>
        <v>-1.3316689686405017</v>
      </c>
      <c r="N272" s="13">
        <f t="shared" si="26"/>
        <v>4.4398243855669175E-5</v>
      </c>
      <c r="O272" s="13">
        <v>1</v>
      </c>
    </row>
    <row r="273" spans="4:15" x14ac:dyDescent="0.4">
      <c r="D273" s="6">
        <v>4.08</v>
      </c>
      <c r="E273" s="7">
        <f t="shared" si="21"/>
        <v>-0.14326309387766736</v>
      </c>
      <c r="G273">
        <f t="shared" si="22"/>
        <v>4.1809692484362717</v>
      </c>
      <c r="H273" s="10">
        <f t="shared" si="27"/>
        <v>-1.3227051668443395</v>
      </c>
      <c r="I273">
        <f t="shared" si="23"/>
        <v>-15.872462002132075</v>
      </c>
      <c r="K273">
        <f t="shared" si="24"/>
        <v>-0.56319978090221656</v>
      </c>
      <c r="M273">
        <f t="shared" si="25"/>
        <v>-1.3165030180712467</v>
      </c>
      <c r="N273" s="13">
        <f t="shared" si="26"/>
        <v>3.8466649403576216E-5</v>
      </c>
      <c r="O273" s="13">
        <v>1</v>
      </c>
    </row>
    <row r="274" spans="4:15" x14ac:dyDescent="0.4">
      <c r="D274" s="6">
        <v>4.0999999999999996</v>
      </c>
      <c r="E274" s="7">
        <f t="shared" si="21"/>
        <v>-0.14158882491416316</v>
      </c>
      <c r="G274">
        <f t="shared" si="22"/>
        <v>4.189255195830567</v>
      </c>
      <c r="H274" s="10">
        <f t="shared" si="27"/>
        <v>-1.307247143784994</v>
      </c>
      <c r="I274">
        <f t="shared" si="23"/>
        <v>-15.686965725419928</v>
      </c>
      <c r="K274">
        <f t="shared" si="24"/>
        <v>-0.55791452021858523</v>
      </c>
      <c r="M274">
        <f t="shared" si="25"/>
        <v>-1.3015076570588477</v>
      </c>
      <c r="N274" s="13">
        <f t="shared" si="26"/>
        <v>3.294170787960859E-5</v>
      </c>
      <c r="O274" s="13">
        <v>1</v>
      </c>
    </row>
    <row r="275" spans="4:15" x14ac:dyDescent="0.4">
      <c r="D275" s="6">
        <v>4.12</v>
      </c>
      <c r="E275" s="7">
        <f t="shared" ref="E275:E338" si="28">-(1+D275+$E$5*D275^3)*EXP(-D275)</f>
        <v>-0.13993267546503804</v>
      </c>
      <c r="G275">
        <f t="shared" ref="G275:G338" si="29">$E$11*(D275/$E$12+1)</f>
        <v>4.1975411432248624</v>
      </c>
      <c r="H275" s="10">
        <f t="shared" si="27"/>
        <v>-1.2919564127660568</v>
      </c>
      <c r="I275">
        <f t="shared" si="23"/>
        <v>-15.503476953192681</v>
      </c>
      <c r="K275">
        <f t="shared" si="24"/>
        <v>-0.5526786857403545</v>
      </c>
      <c r="M275">
        <f t="shared" si="25"/>
        <v>-1.2866810404729905</v>
      </c>
      <c r="N275" s="13">
        <f t="shared" si="26"/>
        <v>2.7829552830451526E-5</v>
      </c>
      <c r="O275" s="13">
        <v>1</v>
      </c>
    </row>
    <row r="276" spans="4:15" x14ac:dyDescent="0.4">
      <c r="D276" s="6">
        <v>4.1399999999999997</v>
      </c>
      <c r="E276" s="7">
        <f t="shared" si="28"/>
        <v>-0.13829446446295823</v>
      </c>
      <c r="G276">
        <f t="shared" si="29"/>
        <v>4.2058270906191577</v>
      </c>
      <c r="H276" s="10">
        <f t="shared" si="27"/>
        <v>-1.2768313020471544</v>
      </c>
      <c r="I276">
        <f t="shared" ref="I276:I339" si="30">H276*$E$6</f>
        <v>-15.321975624565853</v>
      </c>
      <c r="K276">
        <f t="shared" ref="K276:K339" si="31">($L$9/2)*$L$6*EXP(-$L$4*(G276/$L$10-1))+($L$9/2)*$L$6*EXP(-$L$4*(($H$4/$E$4)*G276/$L$10-1))+($L$9/2)*$L$6*EXP(-$L$4*(SQRT(4/3+$H$11^2/4)*($H$4/$E$4)*G276/$L$10-1))+2*$L$6*EXP(-$L$4*(($H$5/$E$4)*G276/$L$10-1))+16*$L$6*EXP(-$L$4*($H$14*($H$4/$E$4)*G276/$L$10-1))-SQRT(($L$9/2)*$L$7^2*EXP(-2*$L$5*(G276/$L$10-1))+($L$9/2)*$L$7^2*EXP(-2*$L$5*(($H$4/$E$4)*G276/$L$10-1))+($L$9/2)*$L$7^2*EXP(-2*$L$5*(SQRT(4/3+$H$11^2/4)*($H$4/$E$4)*G276/$L$10-1))+2*$L$7^2*EXP(-2*$L$5*(($H$5/$E$4)*G276/$L$10-1))+16*$L$7^2*EXP(-2*$L$5*($H$14*($H$4/$E$4)*G276/$L$10-1)))</f>
        <v>-0.54749182439182997</v>
      </c>
      <c r="M276">
        <f t="shared" ref="M276:M339" si="32">($L$9/2)*$O$6*EXP(-$O$4*(G276/$L$10-1))+($L$9/2)*$O$6*EXP(-$O$4*(($H$4/$E$4)*G276/$L$10-1))+($L$9/2)*$O$6*EXP(-$O$4*(SQRT(4/3+$H$11^2/4)*($H$4/$E$4)*G276/$L$10-1))+2*$O$6*EXP(-$O$4*(($H$5/$E$4)*G276/$L$10-1))+16*$O$6*EXP(-$O$4*($H$14*($H$4/$E$4)*G276/$L$10-1))-SQRT(($L$9/2)*$O$7^2*EXP(-2*$O$5*(G276/$L$10-1))+($L$9/2)*$O$7^2*EXP(-2*$O$5*(($H$4/$E$4)*G276/$L$10-1))+($L$9/2)*$O$7^2*EXP(-2*$O$5*(SQRT(4/3+$H$11^2/4)*($H$4/$E$4)*G276/$L$10-1))+2*$O$7^2*EXP(-2*$O$5*(($H$5/$E$4)*G276/$L$10-1))+16*$O$7^2*EXP(-2*$O$5*($H$14*($H$4/$E$4)*G276/$L$10-1)))</f>
        <v>-1.2720213405848164</v>
      </c>
      <c r="N276" s="13">
        <f t="shared" ref="N276:N339" si="33">(M276-H276)^2*O276</f>
        <v>2.3135729269177003E-5</v>
      </c>
      <c r="O276" s="13">
        <v>1</v>
      </c>
    </row>
    <row r="277" spans="4:15" x14ac:dyDescent="0.4">
      <c r="D277" s="6">
        <v>4.16</v>
      </c>
      <c r="E277" s="7">
        <f t="shared" si="28"/>
        <v>-0.13667401252592828</v>
      </c>
      <c r="G277">
        <f t="shared" si="29"/>
        <v>4.2141130380134539</v>
      </c>
      <c r="H277" s="10">
        <f t="shared" ref="H277:H340" si="34">-(-$B$4)*(1+D277+$E$5*D277^3)*EXP(-D277)</f>
        <v>-1.261870155448138</v>
      </c>
      <c r="I277">
        <f t="shared" si="30"/>
        <v>-15.142441865377656</v>
      </c>
      <c r="K277">
        <f t="shared" si="31"/>
        <v>-0.54235348685589324</v>
      </c>
      <c r="M277">
        <f t="shared" si="32"/>
        <v>-1.2575267469944666</v>
      </c>
      <c r="N277" s="13">
        <f t="shared" si="33"/>
        <v>1.8865196995423449E-5</v>
      </c>
      <c r="O277" s="13">
        <v>1</v>
      </c>
    </row>
    <row r="278" spans="4:15" x14ac:dyDescent="0.4">
      <c r="D278" s="6">
        <v>4.1800000000000104</v>
      </c>
      <c r="E278" s="7">
        <f t="shared" si="28"/>
        <v>-0.13507114194445441</v>
      </c>
      <c r="G278">
        <f t="shared" si="29"/>
        <v>4.2223989854077528</v>
      </c>
      <c r="H278" s="10">
        <f t="shared" si="34"/>
        <v>-1.2470713322305642</v>
      </c>
      <c r="I278">
        <f t="shared" si="30"/>
        <v>-14.964855986766771</v>
      </c>
      <c r="K278">
        <f t="shared" si="31"/>
        <v>-0.53726322755902101</v>
      </c>
      <c r="M278">
        <f t="shared" si="32"/>
        <v>-1.243195466555167</v>
      </c>
      <c r="N278" s="13">
        <f t="shared" si="33"/>
        <v>1.5022334733722321E-5</v>
      </c>
      <c r="O278" s="13">
        <v>1</v>
      </c>
    </row>
    <row r="279" spans="4:15" x14ac:dyDescent="0.4">
      <c r="D279" s="6">
        <v>4.2</v>
      </c>
      <c r="E279" s="7">
        <f t="shared" si="28"/>
        <v>-0.13348567666860076</v>
      </c>
      <c r="G279">
        <f t="shared" si="29"/>
        <v>4.2306849328020446</v>
      </c>
      <c r="H279" s="10">
        <f t="shared" si="34"/>
        <v>-1.2324332069781903</v>
      </c>
      <c r="I279">
        <f t="shared" si="30"/>
        <v>-14.789198483738282</v>
      </c>
      <c r="K279">
        <f t="shared" si="31"/>
        <v>-0.53222060465565546</v>
      </c>
      <c r="M279">
        <f t="shared" si="32"/>
        <v>-1.2290257232940602</v>
      </c>
      <c r="N279" s="13">
        <f t="shared" si="33"/>
        <v>1.161094505761229E-5</v>
      </c>
      <c r="O279" s="13">
        <v>1</v>
      </c>
    </row>
    <row r="280" spans="4:15" x14ac:dyDescent="0.4">
      <c r="D280" s="6">
        <v>4.22</v>
      </c>
      <c r="E280" s="7">
        <f t="shared" si="28"/>
        <v>-0.13191744229493799</v>
      </c>
      <c r="G280">
        <f t="shared" si="29"/>
        <v>4.2389708801963399</v>
      </c>
      <c r="H280" s="10">
        <f t="shared" si="34"/>
        <v>-1.2179541694764739</v>
      </c>
      <c r="I280">
        <f t="shared" si="30"/>
        <v>-14.615450033717687</v>
      </c>
      <c r="K280">
        <f t="shared" si="31"/>
        <v>-0.5272251800119292</v>
      </c>
      <c r="M280">
        <f t="shared" si="32"/>
        <v>-1.2150157583298684</v>
      </c>
      <c r="N280" s="13">
        <f t="shared" si="33"/>
        <v>8.634260066495656E-6</v>
      </c>
      <c r="O280" s="13">
        <v>1</v>
      </c>
    </row>
    <row r="281" spans="4:15" x14ac:dyDescent="0.4">
      <c r="D281" s="6">
        <v>4.24</v>
      </c>
      <c r="E281" s="7">
        <f t="shared" si="28"/>
        <v>-0.13036626605342563</v>
      </c>
      <c r="G281">
        <f t="shared" si="29"/>
        <v>4.2472568275906353</v>
      </c>
      <c r="H281" s="10">
        <f t="shared" si="34"/>
        <v>-1.2036326245914628</v>
      </c>
      <c r="I281">
        <f t="shared" si="30"/>
        <v>-14.443591495097554</v>
      </c>
      <c r="K281">
        <f t="shared" si="31"/>
        <v>-0.52227651918884566</v>
      </c>
      <c r="M281">
        <f t="shared" si="32"/>
        <v>-1.2011638297877461</v>
      </c>
      <c r="N281" s="13">
        <f t="shared" si="33"/>
        <v>6.0949477828588564E-6</v>
      </c>
      <c r="O281" s="13">
        <v>1</v>
      </c>
    </row>
    <row r="282" spans="4:15" x14ac:dyDescent="0.4">
      <c r="D282" s="6">
        <v>4.2600000000000096</v>
      </c>
      <c r="E282" s="7">
        <f t="shared" si="28"/>
        <v>-0.12883197679421238</v>
      </c>
      <c r="G282">
        <f t="shared" si="29"/>
        <v>4.2555427749849342</v>
      </c>
      <c r="H282" s="10">
        <f t="shared" si="34"/>
        <v>-1.1894669921479244</v>
      </c>
      <c r="I282">
        <f t="shared" si="30"/>
        <v>-14.273603905775094</v>
      </c>
      <c r="K282">
        <f t="shared" si="31"/>
        <v>-0.5173741914248754</v>
      </c>
      <c r="M282">
        <f t="shared" si="32"/>
        <v>-1.1874682127112712</v>
      </c>
      <c r="N282" s="13">
        <f t="shared" si="33"/>
        <v>3.9951192363875404E-6</v>
      </c>
      <c r="O282" s="13">
        <v>1</v>
      </c>
    </row>
    <row r="283" spans="4:15" x14ac:dyDescent="0.4">
      <c r="D283" s="6">
        <v>4.28</v>
      </c>
      <c r="E283" s="7">
        <f t="shared" si="28"/>
        <v>-0.1273144049743879</v>
      </c>
      <c r="G283">
        <f t="shared" si="29"/>
        <v>4.2638287223792259</v>
      </c>
      <c r="H283" s="10">
        <f t="shared" si="34"/>
        <v>-1.1754557068070308</v>
      </c>
      <c r="I283">
        <f t="shared" si="30"/>
        <v>-14.105468481684369</v>
      </c>
      <c r="K283">
        <f t="shared" si="31"/>
        <v>-0.51251776961805862</v>
      </c>
      <c r="M283">
        <f t="shared" si="32"/>
        <v>-1.1739271989719036</v>
      </c>
      <c r="N283" s="13">
        <f t="shared" si="33"/>
        <v>2.3363362020454152E-6</v>
      </c>
      <c r="O283" s="13">
        <v>1</v>
      </c>
    </row>
    <row r="284" spans="4:15" x14ac:dyDescent="0.4">
      <c r="D284" s="6">
        <v>4.3</v>
      </c>
      <c r="E284" s="7">
        <f t="shared" si="28"/>
        <v>-0.12581338264467809</v>
      </c>
      <c r="G284">
        <f t="shared" si="29"/>
        <v>4.2721146697735213</v>
      </c>
      <c r="H284" s="10">
        <f t="shared" si="34"/>
        <v>-1.1615972179435194</v>
      </c>
      <c r="I284">
        <f t="shared" si="30"/>
        <v>-13.939166615322232</v>
      </c>
      <c r="K284">
        <f t="shared" si="31"/>
        <v>-0.50770683030758901</v>
      </c>
      <c r="M284">
        <f t="shared" si="32"/>
        <v>-1.160539097175902</v>
      </c>
      <c r="N284" s="13">
        <f t="shared" si="33"/>
        <v>1.119619558863374E-6</v>
      </c>
      <c r="O284" s="13">
        <v>1</v>
      </c>
    </row>
    <row r="285" spans="4:15" x14ac:dyDescent="0.4">
      <c r="D285" s="6">
        <v>4.32</v>
      </c>
      <c r="E285" s="7">
        <f t="shared" si="28"/>
        <v>-0.12432874343612002</v>
      </c>
      <c r="G285">
        <f t="shared" si="29"/>
        <v>4.2804006171678166</v>
      </c>
      <c r="H285" s="10">
        <f t="shared" si="34"/>
        <v>-1.1478899895226651</v>
      </c>
      <c r="I285">
        <f t="shared" si="30"/>
        <v>-13.774679874271982</v>
      </c>
      <c r="K285">
        <f t="shared" si="31"/>
        <v>-0.50294095365498048</v>
      </c>
      <c r="M285">
        <f t="shared" si="32"/>
        <v>-1.1473022325690443</v>
      </c>
      <c r="N285" s="13">
        <f t="shared" si="33"/>
        <v>3.4545823652958949E-7</v>
      </c>
      <c r="O285" s="13">
        <v>1</v>
      </c>
    </row>
    <row r="286" spans="4:15" x14ac:dyDescent="0.4">
      <c r="D286" s="6">
        <v>4.3400000000000096</v>
      </c>
      <c r="E286" s="7">
        <f t="shared" si="28"/>
        <v>-0.12286032254670186</v>
      </c>
      <c r="G286">
        <f t="shared" si="29"/>
        <v>4.2886865645621164</v>
      </c>
      <c r="H286" s="10">
        <f t="shared" si="34"/>
        <v>-1.1343324999769342</v>
      </c>
      <c r="I286">
        <f t="shared" si="30"/>
        <v>-13.61198999972321</v>
      </c>
      <c r="K286">
        <f t="shared" si="31"/>
        <v>-0.49821972342477172</v>
      </c>
      <c r="M286">
        <f t="shared" si="32"/>
        <v>-1.1342149469390859</v>
      </c>
      <c r="N286" s="13">
        <f t="shared" si="33"/>
        <v>1.3818716707370446E-8</v>
      </c>
      <c r="O286" s="13">
        <v>1</v>
      </c>
    </row>
    <row r="287" spans="4:15" x14ac:dyDescent="0.4">
      <c r="D287" s="6">
        <v>4.3600000000000003</v>
      </c>
      <c r="E287" s="7">
        <f t="shared" si="28"/>
        <v>-0.12140795672799613</v>
      </c>
      <c r="G287">
        <f t="shared" si="29"/>
        <v>4.2969725119564082</v>
      </c>
      <c r="H287" s="10">
        <f t="shared" si="34"/>
        <v>-1.1209232420825699</v>
      </c>
      <c r="I287">
        <f t="shared" si="30"/>
        <v>-13.451078904990839</v>
      </c>
      <c r="K287">
        <f t="shared" si="31"/>
        <v>-0.49354272696485879</v>
      </c>
      <c r="M287">
        <f t="shared" si="32"/>
        <v>-1.1212755985162695</v>
      </c>
      <c r="N287" s="13">
        <f t="shared" si="33"/>
        <v>1.2415505636948255E-7</v>
      </c>
      <c r="O287" s="13">
        <v>1</v>
      </c>
    </row>
    <row r="288" spans="4:15" x14ac:dyDescent="0.4">
      <c r="D288" s="6">
        <v>4.38</v>
      </c>
      <c r="E288" s="7">
        <f t="shared" si="28"/>
        <v>-0.11997148427177828</v>
      </c>
      <c r="G288">
        <f t="shared" si="29"/>
        <v>4.3052584593507035</v>
      </c>
      <c r="H288" s="10">
        <f t="shared" si="34"/>
        <v>-1.1076607228360473</v>
      </c>
      <c r="I288">
        <f t="shared" si="30"/>
        <v>-13.291928674032569</v>
      </c>
      <c r="K288">
        <f t="shared" si="31"/>
        <v>-0.4889095551864131</v>
      </c>
      <c r="M288">
        <f t="shared" si="32"/>
        <v>-1.1084825618718201</v>
      </c>
      <c r="N288" s="13">
        <f t="shared" si="33"/>
        <v>6.7541940071999854E-7</v>
      </c>
      <c r="O288" s="13">
        <v>1</v>
      </c>
    </row>
    <row r="289" spans="4:15" x14ac:dyDescent="0.4">
      <c r="D289" s="6">
        <v>4.4000000000000004</v>
      </c>
      <c r="E289" s="7">
        <f t="shared" si="28"/>
        <v>-0.11855074499666171</v>
      </c>
      <c r="G289">
        <f t="shared" si="29"/>
        <v>4.3135444067449988</v>
      </c>
      <c r="H289" s="10">
        <f t="shared" si="34"/>
        <v>-1.0945434633306785</v>
      </c>
      <c r="I289">
        <f t="shared" si="30"/>
        <v>-13.134521559968142</v>
      </c>
      <c r="K289">
        <f t="shared" si="31"/>
        <v>-0.48431980254349372</v>
      </c>
      <c r="M289">
        <f t="shared" si="32"/>
        <v>-1.0958342278147859</v>
      </c>
      <c r="N289" s="13">
        <f t="shared" si="33"/>
        <v>1.6660729534329525E-6</v>
      </c>
      <c r="O289" s="13">
        <v>1</v>
      </c>
    </row>
    <row r="290" spans="4:15" x14ac:dyDescent="0.4">
      <c r="D290" s="6">
        <v>4.4200000000000097</v>
      </c>
      <c r="E290" s="7">
        <f t="shared" si="28"/>
        <v>-0.11714558023473495</v>
      </c>
      <c r="G290">
        <f t="shared" si="29"/>
        <v>4.3218303541392977</v>
      </c>
      <c r="H290" s="10">
        <f t="shared" si="34"/>
        <v>-1.0815699986332372</v>
      </c>
      <c r="I290">
        <f t="shared" si="30"/>
        <v>-12.978839983598846</v>
      </c>
      <c r="K290">
        <f t="shared" si="31"/>
        <v>-0.47977306701230421</v>
      </c>
      <c r="M290">
        <f t="shared" si="32"/>
        <v>-1.0833290032871323</v>
      </c>
      <c r="N290" s="13">
        <f t="shared" si="33"/>
        <v>3.0940973724246671E-6</v>
      </c>
      <c r="O290" s="13">
        <v>1</v>
      </c>
    </row>
    <row r="291" spans="4:15" x14ac:dyDescent="0.4">
      <c r="D291" s="6">
        <v>4.4400000000000004</v>
      </c>
      <c r="E291" s="7">
        <f t="shared" si="28"/>
        <v>-0.11575583281822593</v>
      </c>
      <c r="G291">
        <f t="shared" si="29"/>
        <v>4.3301163015335895</v>
      </c>
      <c r="H291" s="10">
        <f t="shared" si="34"/>
        <v>-1.0687388776608346</v>
      </c>
      <c r="I291">
        <f t="shared" si="30"/>
        <v>-12.824866531930017</v>
      </c>
      <c r="K291">
        <f t="shared" si="31"/>
        <v>-0.47526895007016551</v>
      </c>
      <c r="M291">
        <f t="shared" si="32"/>
        <v>-1.0709653112573518</v>
      </c>
      <c r="N291" s="13">
        <f t="shared" si="33"/>
        <v>4.9570065597004995E-6</v>
      </c>
      <c r="O291" s="13">
        <v>1</v>
      </c>
    </row>
    <row r="292" spans="4:15" x14ac:dyDescent="0.4">
      <c r="D292" s="6">
        <v>4.46</v>
      </c>
      <c r="E292" s="7">
        <f t="shared" si="28"/>
        <v>-0.11438134706618355</v>
      </c>
      <c r="G292">
        <f t="shared" si="29"/>
        <v>4.3384022489278848</v>
      </c>
      <c r="H292" s="10">
        <f t="shared" si="34"/>
        <v>-1.0560486630579529</v>
      </c>
      <c r="I292">
        <f t="shared" si="30"/>
        <v>-12.672583956695433</v>
      </c>
      <c r="K292">
        <f t="shared" si="31"/>
        <v>-0.47080705667418016</v>
      </c>
      <c r="M292">
        <f t="shared" si="32"/>
        <v>-1.0587415906125521</v>
      </c>
      <c r="N292" s="13">
        <f t="shared" si="33"/>
        <v>7.2518588143199886E-6</v>
      </c>
      <c r="O292" s="13">
        <v>1</v>
      </c>
    </row>
    <row r="293" spans="4:15" x14ac:dyDescent="0.4">
      <c r="D293" s="6">
        <v>4.4800000000000004</v>
      </c>
      <c r="E293" s="7">
        <f t="shared" si="28"/>
        <v>-0.11302196877120591</v>
      </c>
      <c r="G293">
        <f t="shared" si="29"/>
        <v>4.3466881963221802</v>
      </c>
      <c r="H293" s="10">
        <f t="shared" si="34"/>
        <v>-1.0434979310739128</v>
      </c>
      <c r="I293">
        <f t="shared" si="30"/>
        <v>-12.521975172886954</v>
      </c>
      <c r="K293">
        <f t="shared" si="31"/>
        <v>-0.46638699523967447</v>
      </c>
      <c r="M293">
        <f t="shared" si="32"/>
        <v>-1.0466562960493311</v>
      </c>
      <c r="N293" s="13">
        <f t="shared" si="33"/>
        <v>9.975269317949205E-6</v>
      </c>
      <c r="O293" s="13">
        <v>1</v>
      </c>
    </row>
    <row r="294" spans="4:15" x14ac:dyDescent="0.4">
      <c r="D294" s="6">
        <v>4.5000000000000098</v>
      </c>
      <c r="E294" s="7">
        <f t="shared" si="28"/>
        <v>-0.1116775451861991</v>
      </c>
      <c r="G294">
        <f t="shared" si="29"/>
        <v>4.35497414371648</v>
      </c>
      <c r="H294" s="10">
        <f t="shared" si="34"/>
        <v>-1.0310852714406205</v>
      </c>
      <c r="I294">
        <f t="shared" si="30"/>
        <v>-12.373023257287446</v>
      </c>
      <c r="K294">
        <f t="shared" si="31"/>
        <v>-0.46200837761837171</v>
      </c>
      <c r="M294">
        <f t="shared" si="32"/>
        <v>-1.0347078979633304</v>
      </c>
      <c r="N294" s="13">
        <f t="shared" si="33"/>
        <v>1.3123422923041573E-5</v>
      </c>
      <c r="O294" s="13">
        <v>1</v>
      </c>
    </row>
    <row r="295" spans="4:15" x14ac:dyDescent="0.4">
      <c r="D295" s="6">
        <v>4.5199999999999996</v>
      </c>
      <c r="E295" s="7">
        <f t="shared" si="28"/>
        <v>-0.11034792501118952</v>
      </c>
      <c r="G295">
        <f t="shared" si="29"/>
        <v>4.3632600911107708</v>
      </c>
      <c r="H295" s="10">
        <f t="shared" si="34"/>
        <v>-1.0188092872508094</v>
      </c>
      <c r="I295">
        <f t="shared" si="30"/>
        <v>-12.225711447009713</v>
      </c>
      <c r="K295">
        <f t="shared" si="31"/>
        <v>-0.4576708190763682</v>
      </c>
      <c r="M295">
        <f t="shared" si="32"/>
        <v>-1.0228948823377333</v>
      </c>
      <c r="N295" s="13">
        <f t="shared" si="33"/>
        <v>1.6692087214296337E-5</v>
      </c>
      <c r="O295" s="13">
        <v>1</v>
      </c>
    </row>
    <row r="296" spans="4:15" x14ac:dyDescent="0.4">
      <c r="D296" s="6">
        <v>4.54</v>
      </c>
      <c r="E296" s="7">
        <f t="shared" si="28"/>
        <v>-0.10903295838017858</v>
      </c>
      <c r="G296">
        <f t="shared" si="29"/>
        <v>4.3715460385050671</v>
      </c>
      <c r="H296" s="10">
        <f t="shared" si="34"/>
        <v>-1.0066685948366747</v>
      </c>
      <c r="I296">
        <f t="shared" si="30"/>
        <v>-12.080023138040097</v>
      </c>
      <c r="K296">
        <f t="shared" si="31"/>
        <v>-0.45337393827187272</v>
      </c>
      <c r="M296">
        <f t="shared" si="32"/>
        <v>-1.0112157506306261</v>
      </c>
      <c r="N296" s="13">
        <f t="shared" si="33"/>
        <v>2.067662581446555E-5</v>
      </c>
      <c r="O296" s="13">
        <v>1</v>
      </c>
    </row>
    <row r="297" spans="4:15" x14ac:dyDescent="0.4">
      <c r="D297" s="6">
        <v>4.5599999999999996</v>
      </c>
      <c r="E297" s="7">
        <f t="shared" si="28"/>
        <v>-0.10773249684806763</v>
      </c>
      <c r="G297">
        <f t="shared" si="29"/>
        <v>4.3798319858993624</v>
      </c>
      <c r="H297" s="10">
        <f t="shared" si="34"/>
        <v>-0.9946618236491539</v>
      </c>
      <c r="I297">
        <f t="shared" si="30"/>
        <v>-11.935941883789846</v>
      </c>
      <c r="K297">
        <f t="shared" si="31"/>
        <v>-0.44911735723281132</v>
      </c>
      <c r="M297">
        <f t="shared" si="32"/>
        <v>-0.99966901966154786</v>
      </c>
      <c r="N297" s="13">
        <f t="shared" si="33"/>
        <v>2.5072011906534037E-5</v>
      </c>
      <c r="O297" s="13">
        <v>1</v>
      </c>
    </row>
    <row r="298" spans="4:15" x14ac:dyDescent="0.4">
      <c r="D298" s="6">
        <v>4.5800000000000098</v>
      </c>
      <c r="E298" s="7">
        <f t="shared" si="28"/>
        <v>-0.10644639337763424</v>
      </c>
      <c r="G298">
        <f t="shared" si="29"/>
        <v>4.3881179332936622</v>
      </c>
      <c r="H298" s="10">
        <f t="shared" si="34"/>
        <v>-0.98278761613768362</v>
      </c>
      <c r="I298">
        <f t="shared" si="30"/>
        <v>-11.793451393652203</v>
      </c>
      <c r="K298">
        <f t="shared" si="31"/>
        <v>-0.44490070133422221</v>
      </c>
      <c r="M298">
        <f t="shared" si="32"/>
        <v>-0.98825322149706152</v>
      </c>
      <c r="N298" s="13">
        <f t="shared" si="33"/>
        <v>2.9872841944460434E-5</v>
      </c>
      <c r="O298" s="13">
        <v>1</v>
      </c>
    </row>
    <row r="299" spans="4:15" x14ac:dyDescent="0.4">
      <c r="D299" s="6">
        <v>4.5999999999999996</v>
      </c>
      <c r="E299" s="7">
        <f t="shared" si="28"/>
        <v>-0.1051745023265841</v>
      </c>
      <c r="G299">
        <f t="shared" si="29"/>
        <v>4.3964038806879531</v>
      </c>
      <c r="H299" s="10">
        <f t="shared" si="34"/>
        <v>-0.97104462763065302</v>
      </c>
      <c r="I299">
        <f t="shared" si="30"/>
        <v>-11.652535531567835</v>
      </c>
      <c r="K299">
        <f t="shared" si="31"/>
        <v>-0.44072359927553273</v>
      </c>
      <c r="M299">
        <f t="shared" si="32"/>
        <v>-0.97696690333564407</v>
      </c>
      <c r="N299" s="13">
        <f t="shared" si="33"/>
        <v>3.507334952592715E-5</v>
      </c>
      <c r="O299" s="13">
        <v>1</v>
      </c>
    </row>
    <row r="300" spans="4:15" x14ac:dyDescent="0.4">
      <c r="D300" s="6">
        <v>4.62</v>
      </c>
      <c r="E300" s="7">
        <f t="shared" si="28"/>
        <v>-0.10391667943466264</v>
      </c>
      <c r="G300">
        <f t="shared" si="29"/>
        <v>4.4046898280822484</v>
      </c>
      <c r="H300" s="10">
        <f t="shared" si="34"/>
        <v>-0.95943152621640959</v>
      </c>
      <c r="I300">
        <f t="shared" si="30"/>
        <v>-11.513178314596916</v>
      </c>
      <c r="K300">
        <f t="shared" si="31"/>
        <v>-0.43658568305766249</v>
      </c>
      <c r="M300">
        <f t="shared" si="32"/>
        <v>-0.96580862739176465</v>
      </c>
      <c r="N300" s="13">
        <f t="shared" si="33"/>
        <v>4.0667419400714884E-5</v>
      </c>
      <c r="O300" s="13">
        <v>1</v>
      </c>
    </row>
    <row r="301" spans="4:15" x14ac:dyDescent="0.4">
      <c r="D301" s="6">
        <v>4.6400000000000103</v>
      </c>
      <c r="E301" s="7">
        <f t="shared" si="28"/>
        <v>-0.10267278181085474</v>
      </c>
      <c r="G301">
        <f t="shared" si="29"/>
        <v>4.4129757754765482</v>
      </c>
      <c r="H301" s="10">
        <f t="shared" si="34"/>
        <v>-0.94794699262507842</v>
      </c>
      <c r="I301">
        <f t="shared" si="30"/>
        <v>-11.375363911500941</v>
      </c>
      <c r="K301">
        <f t="shared" si="31"/>
        <v>-0.43248658796005102</v>
      </c>
      <c r="M301">
        <f t="shared" si="32"/>
        <v>-0.95477697077947132</v>
      </c>
      <c r="N301" s="13">
        <f t="shared" si="33"/>
        <v>4.6648601589484267E-5</v>
      </c>
      <c r="O301" s="13">
        <v>1</v>
      </c>
    </row>
    <row r="302" spans="4:15" x14ac:dyDescent="0.4">
      <c r="D302" s="6">
        <v>4.6600000000000099</v>
      </c>
      <c r="E302" s="7">
        <f t="shared" si="28"/>
        <v>-0.10144266792065623</v>
      </c>
      <c r="G302">
        <f t="shared" si="29"/>
        <v>4.4212617228708435</v>
      </c>
      <c r="H302" s="10">
        <f t="shared" si="34"/>
        <v>-0.93658972011104269</v>
      </c>
      <c r="I302">
        <f t="shared" si="30"/>
        <v>-11.239076641332513</v>
      </c>
      <c r="K302">
        <f t="shared" si="31"/>
        <v>-0.42842595251755489</v>
      </c>
      <c r="M302">
        <f t="shared" si="32"/>
        <v>-0.9438705253953571</v>
      </c>
      <c r="N302" s="13">
        <f t="shared" si="33"/>
        <v>5.301012558810059E-5</v>
      </c>
      <c r="O302" s="13">
        <v>1</v>
      </c>
    </row>
    <row r="303" spans="4:15" x14ac:dyDescent="0.4">
      <c r="D303" s="6">
        <v>4.6800000000000104</v>
      </c>
      <c r="E303" s="7">
        <f t="shared" si="28"/>
        <v>-0.10022619757342487</v>
      </c>
      <c r="G303">
        <f t="shared" si="29"/>
        <v>4.4295476702651388</v>
      </c>
      <c r="H303" s="10">
        <f t="shared" si="34"/>
        <v>-0.92535841433615962</v>
      </c>
      <c r="I303">
        <f t="shared" si="30"/>
        <v>-11.104300972033915</v>
      </c>
      <c r="K303">
        <f t="shared" si="31"/>
        <v>-0.42440341849724411</v>
      </c>
      <c r="M303">
        <f t="shared" si="32"/>
        <v>-0.9330878978010263</v>
      </c>
      <c r="N303" s="13">
        <f t="shared" si="33"/>
        <v>5.9744914633647448E-5</v>
      </c>
      <c r="O303" s="13">
        <v>1</v>
      </c>
    </row>
    <row r="304" spans="4:15" x14ac:dyDescent="0.4">
      <c r="D304" s="6">
        <v>4.7</v>
      </c>
      <c r="E304" s="7">
        <f t="shared" si="28"/>
        <v>-9.9023231909823317E-2</v>
      </c>
      <c r="G304">
        <f t="shared" si="29"/>
        <v>4.4378336176594297</v>
      </c>
      <c r="H304" s="10">
        <f t="shared" si="34"/>
        <v>-0.91425179325382566</v>
      </c>
      <c r="I304">
        <f t="shared" si="30"/>
        <v>-10.971021519045909</v>
      </c>
      <c r="K304">
        <f t="shared" si="31"/>
        <v>-0.42041863087514186</v>
      </c>
      <c r="M304">
        <f t="shared" si="32"/>
        <v>-0.92242770910521477</v>
      </c>
      <c r="N304" s="13">
        <f t="shared" si="33"/>
        <v>6.6845600008995614E-5</v>
      </c>
      <c r="O304" s="13">
        <v>1</v>
      </c>
    </row>
    <row r="305" spans="4:15" x14ac:dyDescent="0.4">
      <c r="D305" s="6">
        <v>4.7200000000000104</v>
      </c>
      <c r="E305" s="7">
        <f t="shared" si="28"/>
        <v>-9.7833633389342617E-2</v>
      </c>
      <c r="G305">
        <f t="shared" si="29"/>
        <v>4.4461195650537295</v>
      </c>
      <c r="H305" s="10">
        <f t="shared" si="34"/>
        <v>-0.90326858699378354</v>
      </c>
      <c r="I305">
        <f t="shared" si="30"/>
        <v>-10.839223043925402</v>
      </c>
      <c r="K305">
        <f t="shared" si="31"/>
        <v>-0.41647123781287171</v>
      </c>
      <c r="M305">
        <f t="shared" si="32"/>
        <v>-0.91188859484549045</v>
      </c>
      <c r="N305" s="13">
        <f t="shared" si="33"/>
        <v>7.4304535363488823E-5</v>
      </c>
      <c r="O305" s="13">
        <v>1</v>
      </c>
    </row>
    <row r="306" spans="4:15" x14ac:dyDescent="0.4">
      <c r="D306" s="6">
        <v>4.74000000000001</v>
      </c>
      <c r="E306" s="7">
        <f t="shared" si="28"/>
        <v>-9.6657265777926465E-2</v>
      </c>
      <c r="G306">
        <f t="shared" si="29"/>
        <v>4.4544055124480249</v>
      </c>
      <c r="H306" s="10">
        <f t="shared" si="34"/>
        <v>-0.89240753774786163</v>
      </c>
      <c r="I306">
        <f t="shared" si="30"/>
        <v>-10.708890452974339</v>
      </c>
      <c r="K306">
        <f t="shared" si="31"/>
        <v>-0.41256089063428292</v>
      </c>
      <c r="M306">
        <f t="shared" si="32"/>
        <v>-0.90146920486976112</v>
      </c>
      <c r="N306" s="13">
        <f t="shared" si="33"/>
        <v>8.2113811028114111E-5</v>
      </c>
      <c r="O306" s="13">
        <v>1</v>
      </c>
    </row>
    <row r="307" spans="4:15" x14ac:dyDescent="0.4">
      <c r="D307" s="6">
        <v>4.7600000000000096</v>
      </c>
      <c r="E307" s="7">
        <f t="shared" si="28"/>
        <v>-9.5493994135676066E-2</v>
      </c>
      <c r="G307">
        <f t="shared" si="29"/>
        <v>4.4626914598423211</v>
      </c>
      <c r="H307" s="10">
        <f t="shared" si="34"/>
        <v>-0.88166739965645624</v>
      </c>
      <c r="I307">
        <f t="shared" si="30"/>
        <v>-10.580008795877475</v>
      </c>
      <c r="K307">
        <f t="shared" si="31"/>
        <v>-0.40868724380199167</v>
      </c>
      <c r="M307">
        <f t="shared" si="32"/>
        <v>-0.89116820321744383</v>
      </c>
      <c r="N307" s="13">
        <f t="shared" si="33"/>
        <v>9.0265268304474508E-5</v>
      </c>
      <c r="O307" s="13">
        <v>1</v>
      </c>
    </row>
    <row r="308" spans="4:15" x14ac:dyDescent="0.4">
      <c r="D308" s="6">
        <v>4.78</v>
      </c>
      <c r="E308" s="7">
        <f t="shared" si="28"/>
        <v>-9.4343684804659947E-2</v>
      </c>
      <c r="G308">
        <f t="shared" si="29"/>
        <v>4.470977407236612</v>
      </c>
      <c r="H308" s="10">
        <f t="shared" si="34"/>
        <v>-0.87104693869598382</v>
      </c>
      <c r="I308">
        <f t="shared" si="30"/>
        <v>-10.452563264351806</v>
      </c>
      <c r="K308">
        <f t="shared" si="31"/>
        <v>-0.40484995489392112</v>
      </c>
      <c r="M308">
        <f t="shared" si="32"/>
        <v>-0.88098426800055352</v>
      </c>
      <c r="N308" s="13">
        <f t="shared" si="33"/>
        <v>9.8750513707459669E-5</v>
      </c>
      <c r="O308" s="13">
        <v>1</v>
      </c>
    </row>
    <row r="309" spans="4:15" x14ac:dyDescent="0.4">
      <c r="D309" s="6">
        <v>4.8000000000000096</v>
      </c>
      <c r="E309" s="7">
        <f t="shared" si="28"/>
        <v>-9.3206205396813971E-2</v>
      </c>
      <c r="G309">
        <f t="shared" si="29"/>
        <v>4.4792633546309117</v>
      </c>
      <c r="H309" s="10">
        <f t="shared" si="34"/>
        <v>-0.86054493256716424</v>
      </c>
      <c r="I309">
        <f t="shared" si="30"/>
        <v>-10.32653919080597</v>
      </c>
      <c r="K309">
        <f t="shared" si="31"/>
        <v>-0.40104868457978965</v>
      </c>
      <c r="M309">
        <f t="shared" si="32"/>
        <v>-0.87091609128459679</v>
      </c>
      <c r="N309" s="13">
        <f t="shared" si="33"/>
        <v>1.0756093314217716E-4</v>
      </c>
      <c r="O309" s="13">
        <v>1</v>
      </c>
    </row>
    <row r="310" spans="4:15" x14ac:dyDescent="0.4">
      <c r="D310" s="6">
        <v>4.8200000000000101</v>
      </c>
      <c r="E310" s="7">
        <f t="shared" si="28"/>
        <v>-9.2081424781948487E-2</v>
      </c>
      <c r="G310">
        <f t="shared" si="29"/>
        <v>4.4875493020252071</v>
      </c>
      <c r="H310" s="10">
        <f t="shared" si="34"/>
        <v>-0.85016017058429572</v>
      </c>
      <c r="I310">
        <f t="shared" si="30"/>
        <v>-10.201922047011548</v>
      </c>
      <c r="K310">
        <f t="shared" si="31"/>
        <v>-0.39728309659762479</v>
      </c>
      <c r="M310">
        <f t="shared" si="32"/>
        <v>-0.86096237896950034</v>
      </c>
      <c r="N310" s="13">
        <f t="shared" si="33"/>
        <v>1.1668770599738514E-4</v>
      </c>
      <c r="O310" s="13">
        <v>1</v>
      </c>
    </row>
    <row r="311" spans="4:15" x14ac:dyDescent="0.4">
      <c r="D311" s="6">
        <v>4.8400000000000096</v>
      </c>
      <c r="E311" s="7">
        <f t="shared" si="28"/>
        <v>-9.0969213075845767E-2</v>
      </c>
      <c r="G311">
        <f t="shared" si="29"/>
        <v>4.4958352494195024</v>
      </c>
      <c r="H311" s="10">
        <f t="shared" si="34"/>
        <v>-0.83989145356536121</v>
      </c>
      <c r="I311">
        <f t="shared" si="30"/>
        <v>-10.078697442784335</v>
      </c>
      <c r="K311">
        <f t="shared" si="31"/>
        <v>-0.3935528577302263</v>
      </c>
      <c r="M311">
        <f t="shared" si="32"/>
        <v>-0.85112185067040558</v>
      </c>
      <c r="N311" s="13">
        <f t="shared" si="33"/>
        <v>1.2612181913698885E-4</v>
      </c>
      <c r="O311" s="13">
        <v>1</v>
      </c>
    </row>
    <row r="312" spans="4:15" x14ac:dyDescent="0.4">
      <c r="D312" s="6">
        <v>4.8600000000000003</v>
      </c>
      <c r="E312" s="7">
        <f t="shared" si="28"/>
        <v>-8.9869441628467037E-2</v>
      </c>
      <c r="G312">
        <f t="shared" si="29"/>
        <v>4.5041211968137942</v>
      </c>
      <c r="H312" s="10">
        <f t="shared" si="34"/>
        <v>-0.82973759372314759</v>
      </c>
      <c r="I312">
        <f t="shared" si="30"/>
        <v>-9.9568511246777707</v>
      </c>
      <c r="K312">
        <f t="shared" si="31"/>
        <v>-0.38985763778167004</v>
      </c>
      <c r="M312">
        <f t="shared" si="32"/>
        <v>-0.84139323959857937</v>
      </c>
      <c r="N312" s="13">
        <f t="shared" si="33"/>
        <v>1.3585408077346976E-4</v>
      </c>
      <c r="O312" s="13">
        <v>1</v>
      </c>
    </row>
    <row r="313" spans="4:15" x14ac:dyDescent="0.4">
      <c r="D313" s="6">
        <v>4.8800000000000097</v>
      </c>
      <c r="E313" s="7">
        <f t="shared" si="28"/>
        <v>-8.8781983012256968E-2</v>
      </c>
      <c r="G313">
        <f t="shared" si="29"/>
        <v>4.5124071442080931</v>
      </c>
      <c r="H313" s="10">
        <f t="shared" si="34"/>
        <v>-0.81969741455726486</v>
      </c>
      <c r="I313">
        <f t="shared" si="30"/>
        <v>-9.8363689746871792</v>
      </c>
      <c r="K313">
        <f t="shared" si="31"/>
        <v>-0.38619710955379843</v>
      </c>
      <c r="M313">
        <f t="shared" si="32"/>
        <v>-0.83177529244234016</v>
      </c>
      <c r="N313" s="13">
        <f t="shared" si="33"/>
        <v>1.4587513420679114E-4</v>
      </c>
      <c r="O313" s="13">
        <v>1</v>
      </c>
    </row>
    <row r="314" spans="4:15" x14ac:dyDescent="0.4">
      <c r="D314" s="6">
        <v>4.9000000000000101</v>
      </c>
      <c r="E314" s="7">
        <f t="shared" si="28"/>
        <v>-8.7706711010559699E-2</v>
      </c>
      <c r="G314">
        <f t="shared" si="29"/>
        <v>4.5206930916023884</v>
      </c>
      <c r="H314" s="10">
        <f t="shared" si="34"/>
        <v>-0.80976975074719448</v>
      </c>
      <c r="I314">
        <f t="shared" si="30"/>
        <v>-9.7172370089663342</v>
      </c>
      <c r="K314">
        <f t="shared" si="31"/>
        <v>-0.38257094882276382</v>
      </c>
      <c r="M314">
        <f t="shared" si="32"/>
        <v>-0.82226676924817366</v>
      </c>
      <c r="N314" s="13">
        <f t="shared" si="33"/>
        <v>1.5617547141381574E-4</v>
      </c>
      <c r="O314" s="13">
        <v>1</v>
      </c>
    </row>
    <row r="315" spans="4:15" x14ac:dyDescent="0.4">
      <c r="D315" s="6">
        <v>4.9200000000000097</v>
      </c>
      <c r="E315" s="7">
        <f t="shared" si="28"/>
        <v>-8.6643500606130311E-2</v>
      </c>
      <c r="G315">
        <f t="shared" si="29"/>
        <v>4.5289790389966837</v>
      </c>
      <c r="H315" s="10">
        <f t="shared" si="34"/>
        <v>-0.79995344804621926</v>
      </c>
      <c r="I315">
        <f t="shared" si="30"/>
        <v>-9.5994413765546316</v>
      </c>
      <c r="K315">
        <f t="shared" si="31"/>
        <v>-0.3789788343155624</v>
      </c>
      <c r="M315">
        <f t="shared" si="32"/>
        <v>-0.81286644330191726</v>
      </c>
      <c r="N315" s="13">
        <f t="shared" si="33"/>
        <v>1.6674544647367909E-4</v>
      </c>
      <c r="O315" s="13">
        <v>1</v>
      </c>
    </row>
    <row r="316" spans="4:15" x14ac:dyDescent="0.4">
      <c r="D316" s="6">
        <v>4.9400000000000004</v>
      </c>
      <c r="E316" s="7">
        <f t="shared" si="28"/>
        <v>-8.5592227969759363E-2</v>
      </c>
      <c r="G316">
        <f t="shared" si="29"/>
        <v>4.5372649863909764</v>
      </c>
      <c r="H316" s="10">
        <f t="shared" si="34"/>
        <v>-0.79024736317639732</v>
      </c>
      <c r="I316">
        <f t="shared" si="30"/>
        <v>-9.4829683581167679</v>
      </c>
      <c r="K316">
        <f t="shared" si="31"/>
        <v>-0.37542044768663252</v>
      </c>
      <c r="M316">
        <f t="shared" si="32"/>
        <v>-0.80357310101020751</v>
      </c>
      <c r="N316" s="13">
        <f t="shared" si="33"/>
        <v>1.7757528881544033E-4</v>
      </c>
      <c r="O316" s="13">
        <v>1</v>
      </c>
    </row>
    <row r="317" spans="4:15" x14ac:dyDescent="0.4">
      <c r="D317" s="6">
        <v>4.9600000000000097</v>
      </c>
      <c r="E317" s="7">
        <f t="shared" si="28"/>
        <v>-8.4552770448998643E-2</v>
      </c>
      <c r="G317">
        <f t="shared" si="29"/>
        <v>4.5455509337852753</v>
      </c>
      <c r="H317" s="10">
        <f t="shared" si="34"/>
        <v>-0.78065036372446972</v>
      </c>
      <c r="I317">
        <f t="shared" si="30"/>
        <v>-9.3678043646936366</v>
      </c>
      <c r="K317">
        <f t="shared" si="31"/>
        <v>-0.37189547349447949</v>
      </c>
      <c r="M317">
        <f t="shared" si="32"/>
        <v>-0.79438554178212162</v>
      </c>
      <c r="N317" s="13">
        <f t="shared" si="33"/>
        <v>1.8865511627540215E-4</v>
      </c>
      <c r="O317" s="13">
        <v>1</v>
      </c>
    </row>
    <row r="318" spans="4:15" x14ac:dyDescent="0.4">
      <c r="D318" s="6">
        <v>4.9800000000000102</v>
      </c>
      <c r="E318" s="7">
        <f t="shared" si="28"/>
        <v>-8.352500655700093E-2</v>
      </c>
      <c r="G318">
        <f t="shared" si="29"/>
        <v>4.5538368811795706</v>
      </c>
      <c r="H318" s="10">
        <f t="shared" si="34"/>
        <v>-0.77116132803882242</v>
      </c>
      <c r="I318">
        <f t="shared" si="30"/>
        <v>-9.2539359364658687</v>
      </c>
      <c r="K318">
        <f t="shared" si="31"/>
        <v>-0.36840359917836807</v>
      </c>
      <c r="M318">
        <f t="shared" si="32"/>
        <v>-0.78530257791113933</v>
      </c>
      <c r="N318" s="13">
        <f t="shared" si="33"/>
        <v>1.9997494795130296E-4</v>
      </c>
      <c r="O318" s="13">
        <v>1</v>
      </c>
    </row>
    <row r="319" spans="4:15" x14ac:dyDescent="0.4">
      <c r="D319" s="6">
        <v>5.0000000000000098</v>
      </c>
      <c r="E319" s="7">
        <f t="shared" si="28"/>
        <v>-8.2508815961457566E-2</v>
      </c>
      <c r="G319">
        <f t="shared" si="29"/>
        <v>4.562122828573866</v>
      </c>
      <c r="H319" s="10">
        <f t="shared" si="34"/>
        <v>-0.76177914512734923</v>
      </c>
      <c r="I319">
        <f t="shared" si="30"/>
        <v>-9.1413497415281917</v>
      </c>
      <c r="K319">
        <f t="shared" si="31"/>
        <v>-0.36494451503504399</v>
      </c>
      <c r="M319">
        <f t="shared" si="32"/>
        <v>-0.77632303445733264</v>
      </c>
      <c r="N319" s="13">
        <f t="shared" si="33"/>
        <v>2.1152471684280516E-4</v>
      </c>
      <c r="O319" s="13">
        <v>1</v>
      </c>
    </row>
    <row r="320" spans="4:15" x14ac:dyDescent="0.4">
      <c r="D320" s="6">
        <v>5.0199999999999996</v>
      </c>
      <c r="E320" s="7">
        <f t="shared" si="28"/>
        <v>-8.1504079473651181E-2</v>
      </c>
      <c r="G320">
        <f t="shared" si="29"/>
        <v>4.5704087759681578</v>
      </c>
      <c r="H320" s="10">
        <f t="shared" si="34"/>
        <v>-0.75250271455637918</v>
      </c>
      <c r="I320">
        <f t="shared" si="30"/>
        <v>-9.0300325746765502</v>
      </c>
      <c r="K320">
        <f t="shared" si="31"/>
        <v>-0.36151791419554247</v>
      </c>
      <c r="M320">
        <f t="shared" si="32"/>
        <v>-0.76744574912995833</v>
      </c>
      <c r="N320" s="13">
        <f t="shared" si="33"/>
        <v>2.2329428226718182E-4</v>
      </c>
      <c r="O320" s="13">
        <v>1</v>
      </c>
    </row>
    <row r="321" spans="4:15" x14ac:dyDescent="0.4">
      <c r="D321" s="6">
        <v>5.0400000000000098</v>
      </c>
      <c r="E321" s="7">
        <f t="shared" si="28"/>
        <v>-8.0510679037610167E-2</v>
      </c>
      <c r="G321">
        <f t="shared" si="29"/>
        <v>4.5786947233624566</v>
      </c>
      <c r="H321" s="10">
        <f t="shared" si="34"/>
        <v>-0.74333094635054331</v>
      </c>
      <c r="I321">
        <f t="shared" si="30"/>
        <v>-8.9199713562065206</v>
      </c>
      <c r="K321">
        <f t="shared" si="31"/>
        <v>-0.35812349260204235</v>
      </c>
      <c r="M321">
        <f t="shared" si="32"/>
        <v>-0.7586695721703649</v>
      </c>
      <c r="N321" s="13">
        <f t="shared" si="33"/>
        <v>2.3527344204049767E-4</v>
      </c>
      <c r="O321" s="13">
        <v>1</v>
      </c>
    </row>
    <row r="322" spans="4:15" x14ac:dyDescent="0.4">
      <c r="D322" s="6">
        <v>5.0600000000000103</v>
      </c>
      <c r="E322" s="7">
        <f t="shared" si="28"/>
        <v>-7.9528497719379004E-2</v>
      </c>
      <c r="G322">
        <f t="shared" si="29"/>
        <v>4.5869806707567529</v>
      </c>
      <c r="H322" s="10">
        <f t="shared" si="34"/>
        <v>-0.73426276089371045</v>
      </c>
      <c r="I322">
        <f t="shared" si="30"/>
        <v>-8.8111531307245254</v>
      </c>
      <c r="K322">
        <f t="shared" si="31"/>
        <v>-0.35476094898481769</v>
      </c>
      <c r="M322">
        <f t="shared" si="32"/>
        <v>-0.74999336623535029</v>
      </c>
      <c r="N322" s="13">
        <f t="shared" si="33"/>
        <v>2.4745194441442772E-4</v>
      </c>
      <c r="O322" s="13">
        <v>1</v>
      </c>
    </row>
    <row r="323" spans="4:15" x14ac:dyDescent="0.4">
      <c r="D323" s="6">
        <v>5.0800000000000098</v>
      </c>
      <c r="E323" s="7">
        <f t="shared" si="28"/>
        <v>-7.8557419696386077E-2</v>
      </c>
      <c r="G323">
        <f t="shared" si="29"/>
        <v>4.5952666181510473</v>
      </c>
      <c r="H323" s="10">
        <f t="shared" si="34"/>
        <v>-0.72529708883082367</v>
      </c>
      <c r="I323">
        <f t="shared" si="30"/>
        <v>-8.7035650659698831</v>
      </c>
      <c r="K323">
        <f t="shared" si="31"/>
        <v>-0.35142998483923948</v>
      </c>
      <c r="M323">
        <f t="shared" si="32"/>
        <v>-0.74141600628087656</v>
      </c>
      <c r="N323" s="13">
        <f t="shared" si="33"/>
        <v>2.5981949976161968E-4</v>
      </c>
      <c r="O323" s="13">
        <v>1</v>
      </c>
    </row>
    <row r="324" spans="4:15" x14ac:dyDescent="0.4">
      <c r="D324" s="6">
        <v>5.0999999999999996</v>
      </c>
      <c r="E324" s="7">
        <f t="shared" si="28"/>
        <v>-7.7597330246926888E-2</v>
      </c>
      <c r="G324">
        <f t="shared" si="29"/>
        <v>4.6035525655453391</v>
      </c>
      <c r="H324" s="10">
        <f t="shared" si="34"/>
        <v>-0.71643287097080188</v>
      </c>
      <c r="I324">
        <f t="shared" si="30"/>
        <v>-8.5971944516496226</v>
      </c>
      <c r="K324">
        <f t="shared" si="31"/>
        <v>-0.34813030440287834</v>
      </c>
      <c r="M324">
        <f t="shared" si="32"/>
        <v>-0.7329363794462791</v>
      </c>
      <c r="N324" s="13">
        <f t="shared" si="33"/>
        <v>2.7236579200014819E-4</v>
      </c>
      <c r="O324" s="13">
        <v>1</v>
      </c>
    </row>
    <row r="325" spans="4:15" x14ac:dyDescent="0.4">
      <c r="D325" s="6">
        <v>5.1200000000000099</v>
      </c>
      <c r="E325" s="7">
        <f t="shared" si="28"/>
        <v>-7.6648115739749098E-2</v>
      </c>
      <c r="G325">
        <f t="shared" si="29"/>
        <v>4.6118385129396389</v>
      </c>
      <c r="H325" s="10">
        <f t="shared" si="34"/>
        <v>-0.70766905819038151</v>
      </c>
      <c r="I325">
        <f t="shared" si="30"/>
        <v>-8.4920286982845781</v>
      </c>
      <c r="K325">
        <f t="shared" si="31"/>
        <v>-0.34486161463268084</v>
      </c>
      <c r="M325">
        <f t="shared" si="32"/>
        <v>-0.72455338493891364</v>
      </c>
      <c r="N325" s="13">
        <f t="shared" si="33"/>
        <v>2.8508048975119755E-4</v>
      </c>
      <c r="O325" s="13">
        <v>1</v>
      </c>
    </row>
    <row r="326" spans="4:15" x14ac:dyDescent="0.4">
      <c r="D326" s="6">
        <v>5.1400000000000103</v>
      </c>
      <c r="E326" s="7">
        <f t="shared" si="28"/>
        <v>-7.5709663623751935E-2</v>
      </c>
      <c r="G326">
        <f t="shared" si="29"/>
        <v>4.6201244603339351</v>
      </c>
      <c r="H326" s="10">
        <f t="shared" si="34"/>
        <v>-0.69900461133901437</v>
      </c>
      <c r="I326">
        <f t="shared" si="30"/>
        <v>-8.388055336068172</v>
      </c>
      <c r="K326">
        <f t="shared" si="31"/>
        <v>-0.34162362518225953</v>
      </c>
      <c r="M326">
        <f t="shared" si="32"/>
        <v>-0.71626593391935867</v>
      </c>
      <c r="N326" s="13">
        <f t="shared" si="33"/>
        <v>2.9795325722270386E-4</v>
      </c>
      <c r="O326" s="13">
        <v>1</v>
      </c>
    </row>
    <row r="327" spans="4:15" x14ac:dyDescent="0.4">
      <c r="D327" s="6">
        <v>5.1600000000000099</v>
      </c>
      <c r="E327" s="7">
        <f t="shared" si="28"/>
        <v>-7.4781862417782993E-2</v>
      </c>
      <c r="G327">
        <f t="shared" si="29"/>
        <v>4.6284104077282295</v>
      </c>
      <c r="H327" s="10">
        <f t="shared" si="34"/>
        <v>-0.6904385011446651</v>
      </c>
      <c r="I327">
        <f t="shared" si="30"/>
        <v>-8.2852620137359807</v>
      </c>
      <c r="K327">
        <f t="shared" si="31"/>
        <v>-0.33841604837924605</v>
      </c>
      <c r="M327">
        <f t="shared" si="32"/>
        <v>-0.70807294938705467</v>
      </c>
      <c r="N327" s="13">
        <f t="shared" si="33"/>
        <v>3.1097376481351686E-4</v>
      </c>
      <c r="O327" s="13">
        <v>1</v>
      </c>
    </row>
    <row r="328" spans="4:15" x14ac:dyDescent="0.4">
      <c r="D328" s="6">
        <v>5.1800000000000104</v>
      </c>
      <c r="E328" s="7">
        <f t="shared" si="28"/>
        <v>-7.3864601700547983E-2</v>
      </c>
      <c r="G328">
        <f t="shared" si="29"/>
        <v>4.6366963551225258</v>
      </c>
      <c r="H328" s="10">
        <f t="shared" si="34"/>
        <v>-0.68196970812064928</v>
      </c>
      <c r="I328">
        <f t="shared" si="30"/>
        <v>-8.1836364974477913</v>
      </c>
      <c r="K328">
        <f t="shared" si="31"/>
        <v>-0.33523859920276616</v>
      </c>
      <c r="M328">
        <f t="shared" si="32"/>
        <v>-0.69997336606653948</v>
      </c>
      <c r="N328" s="13">
        <f t="shared" si="33"/>
        <v>3.2413169943261552E-4</v>
      </c>
      <c r="O328" s="13">
        <v>1</v>
      </c>
    </row>
    <row r="329" spans="4:15" x14ac:dyDescent="0.4">
      <c r="D329" s="6">
        <v>5.2000000000000099</v>
      </c>
      <c r="E329" s="7">
        <f t="shared" si="28"/>
        <v>-7.2957772100624013E-2</v>
      </c>
      <c r="G329">
        <f t="shared" si="29"/>
        <v>4.6449823025168202</v>
      </c>
      <c r="H329" s="10">
        <f t="shared" si="34"/>
        <v>-0.67359722247343135</v>
      </c>
      <c r="I329">
        <f t="shared" si="30"/>
        <v>-8.0831666696811766</v>
      </c>
      <c r="K329">
        <f t="shared" si="31"/>
        <v>-0.33209099526101232</v>
      </c>
      <c r="M329">
        <f t="shared" si="32"/>
        <v>-0.69196613029423337</v>
      </c>
      <c r="N329" s="13">
        <f t="shared" si="33"/>
        <v>3.3741677452912188E-4</v>
      </c>
      <c r="O329" s="13">
        <v>1</v>
      </c>
    </row>
    <row r="330" spans="4:15" x14ac:dyDescent="0.4">
      <c r="D330" s="6">
        <v>5.2200000000000104</v>
      </c>
      <c r="E330" s="7">
        <f t="shared" si="28"/>
        <v>-7.2061265286577914E-2</v>
      </c>
      <c r="G330">
        <f t="shared" si="29"/>
        <v>4.6532682499111164</v>
      </c>
      <c r="H330" s="10">
        <f t="shared" si="34"/>
        <v>-0.66532004401138789</v>
      </c>
      <c r="I330">
        <f t="shared" si="30"/>
        <v>-7.9838405281366551</v>
      </c>
      <c r="K330">
        <f t="shared" si="31"/>
        <v>-0.32897295676891558</v>
      </c>
      <c r="M330">
        <f t="shared" si="32"/>
        <v>-0.68405019990578142</v>
      </c>
      <c r="N330" s="13">
        <f t="shared" si="33"/>
        <v>3.5081873982828471E-4</v>
      </c>
      <c r="O330" s="13">
        <v>1</v>
      </c>
    </row>
    <row r="331" spans="4:15" x14ac:dyDescent="0.4">
      <c r="D331" s="6">
        <v>5.24000000000001</v>
      </c>
      <c r="E331" s="7">
        <f t="shared" si="28"/>
        <v>-7.1174973957189566E-2</v>
      </c>
      <c r="G331">
        <f t="shared" si="29"/>
        <v>4.6615541973054118</v>
      </c>
      <c r="H331" s="10">
        <f t="shared" si="34"/>
        <v>-0.65713718205454408</v>
      </c>
      <c r="I331">
        <f t="shared" si="30"/>
        <v>-7.8856461846545294</v>
      </c>
      <c r="K331">
        <f t="shared" si="31"/>
        <v>-0.3258842065259358</v>
      </c>
      <c r="M331">
        <f t="shared" si="32"/>
        <v>-0.67622454412402155</v>
      </c>
      <c r="N331" s="13">
        <f t="shared" si="33"/>
        <v>3.6432739077132747E-4</v>
      </c>
      <c r="O331" s="13">
        <v>1</v>
      </c>
    </row>
    <row r="332" spans="4:15" x14ac:dyDescent="0.4">
      <c r="D332" s="6">
        <v>5.2600000000000096</v>
      </c>
      <c r="E332" s="7">
        <f t="shared" si="28"/>
        <v>-7.029879183177877E-2</v>
      </c>
      <c r="G332">
        <f t="shared" si="29"/>
        <v>4.6698401446997071</v>
      </c>
      <c r="H332" s="10">
        <f t="shared" si="34"/>
        <v>-0.64904765534526376</v>
      </c>
      <c r="I332">
        <f t="shared" si="30"/>
        <v>-7.7885718641431652</v>
      </c>
      <c r="K332">
        <f t="shared" si="31"/>
        <v>-0.3228244698939563</v>
      </c>
      <c r="M332">
        <f t="shared" si="32"/>
        <v>-0.66848814344753849</v>
      </c>
      <c r="N332" s="13">
        <f t="shared" si="33"/>
        <v>3.7793257765468503E-4</v>
      </c>
      <c r="O332" s="13">
        <v>1</v>
      </c>
    </row>
    <row r="333" spans="4:15" x14ac:dyDescent="0.4">
      <c r="D333" s="6">
        <v>5.28000000000001</v>
      </c>
      <c r="E333" s="7">
        <f t="shared" si="28"/>
        <v>-6.9432613640635632E-2</v>
      </c>
      <c r="G333">
        <f t="shared" si="29"/>
        <v>4.6781260920940024</v>
      </c>
      <c r="H333" s="10">
        <f t="shared" si="34"/>
        <v>-0.64105049195989661</v>
      </c>
      <c r="I333">
        <f t="shared" si="30"/>
        <v>-7.6926059035187588</v>
      </c>
      <c r="K333">
        <f t="shared" si="31"/>
        <v>-0.31979347477529607</v>
      </c>
      <c r="M333">
        <f t="shared" si="32"/>
        <v>-0.66083998953985901</v>
      </c>
      <c r="N333" s="13">
        <f t="shared" si="33"/>
        <v>3.9162421446733769E-4</v>
      </c>
      <c r="O333" s="13">
        <v>1</v>
      </c>
    </row>
    <row r="334" spans="4:15" x14ac:dyDescent="0.4">
      <c r="D334" s="6">
        <v>5.3000000000000096</v>
      </c>
      <c r="E334" s="7">
        <f t="shared" si="28"/>
        <v>-6.8576335115553305E-2</v>
      </c>
      <c r="G334">
        <f t="shared" si="29"/>
        <v>4.6864120394882978</v>
      </c>
      <c r="H334" s="10">
        <f t="shared" si="34"/>
        <v>-0.633144729221369</v>
      </c>
      <c r="I334">
        <f t="shared" si="30"/>
        <v>-7.597736750656428</v>
      </c>
      <c r="K334">
        <f t="shared" si="31"/>
        <v>-0.3167909515908412</v>
      </c>
      <c r="M334">
        <f t="shared" si="32"/>
        <v>-0.65327908511929056</v>
      </c>
      <c r="N334" s="13">
        <f t="shared" si="33"/>
        <v>4.0539228742416885E-4</v>
      </c>
      <c r="O334" s="13">
        <v>1</v>
      </c>
    </row>
    <row r="335" spans="4:15" x14ac:dyDescent="0.4">
      <c r="D335" s="6">
        <v>5.3200000000000101</v>
      </c>
      <c r="E335" s="7">
        <f t="shared" si="28"/>
        <v>-6.7729852980462066E-2</v>
      </c>
      <c r="G335">
        <f t="shared" si="29"/>
        <v>4.694697986882594</v>
      </c>
      <c r="H335" s="10">
        <f t="shared" si="34"/>
        <v>-0.6253294136127121</v>
      </c>
      <c r="I335">
        <f t="shared" si="30"/>
        <v>-7.5039529633525452</v>
      </c>
      <c r="K335">
        <f t="shared" si="31"/>
        <v>-0.31381663325829307</v>
      </c>
      <c r="M335">
        <f t="shared" si="32"/>
        <v>-0.6458044438494106</v>
      </c>
      <c r="N335" s="13">
        <f t="shared" si="33"/>
        <v>4.1922686319371781E-4</v>
      </c>
      <c r="O335" s="13">
        <v>1</v>
      </c>
    </row>
    <row r="336" spans="4:15" x14ac:dyDescent="0.4">
      <c r="D336" s="6">
        <v>5.3400000000000096</v>
      </c>
      <c r="E336" s="7">
        <f t="shared" si="28"/>
        <v>-6.6893064942164737E-2</v>
      </c>
      <c r="G336">
        <f t="shared" si="29"/>
        <v>4.7029839342768884</v>
      </c>
      <c r="H336" s="10">
        <f t="shared" si="34"/>
        <v>-0.61760360069152442</v>
      </c>
      <c r="I336">
        <f t="shared" si="30"/>
        <v>-7.4112432082982931</v>
      </c>
      <c r="K336">
        <f t="shared" si="31"/>
        <v>-0.31087025517054195</v>
      </c>
      <c r="M336">
        <f t="shared" si="32"/>
        <v>-0.63841509023023346</v>
      </c>
      <c r="N336" s="13">
        <f t="shared" si="33"/>
        <v>4.3311809681979575E-4</v>
      </c>
      <c r="O336" s="13">
        <v>1</v>
      </c>
    </row>
    <row r="337" spans="4:15" x14ac:dyDescent="0.4">
      <c r="D337" s="6">
        <v>5.3600000000000101</v>
      </c>
      <c r="E337" s="7">
        <f t="shared" si="28"/>
        <v>-6.6065869681171466E-2</v>
      </c>
      <c r="G337">
        <f t="shared" si="29"/>
        <v>4.7112698816711847</v>
      </c>
      <c r="H337" s="10">
        <f t="shared" si="34"/>
        <v>-0.60996635500535179</v>
      </c>
      <c r="I337">
        <f t="shared" si="30"/>
        <v>-7.3195962600642215</v>
      </c>
      <c r="K337">
        <f t="shared" si="31"/>
        <v>-0.30795155517415979</v>
      </c>
      <c r="M337">
        <f t="shared" si="32"/>
        <v>-0.63111005949004639</v>
      </c>
      <c r="N337" s="13">
        <f t="shared" si="33"/>
        <v>4.4705623933609465E-4</v>
      </c>
      <c r="O337" s="13">
        <v>1</v>
      </c>
    </row>
    <row r="338" spans="4:15" x14ac:dyDescent="0.4">
      <c r="D338" s="6">
        <v>5.3800000000000097</v>
      </c>
      <c r="E338" s="7">
        <f t="shared" si="28"/>
        <v>-6.5248166842634112E-2</v>
      </c>
      <c r="G338">
        <f t="shared" si="29"/>
        <v>4.71955582906548</v>
      </c>
      <c r="H338" s="10">
        <f t="shared" si="34"/>
        <v>-0.60241675000798789</v>
      </c>
      <c r="I338">
        <f t="shared" si="30"/>
        <v>-7.2290010000958542</v>
      </c>
      <c r="K338">
        <f t="shared" si="31"/>
        <v>-0.30506027354802656</v>
      </c>
      <c r="M338">
        <f t="shared" si="32"/>
        <v>-0.62388839747795566</v>
      </c>
      <c r="N338" s="13">
        <f t="shared" si="33"/>
        <v>4.6103164507457333E-4</v>
      </c>
      <c r="O338" s="13">
        <v>1</v>
      </c>
    </row>
    <row r="339" spans="4:15" x14ac:dyDescent="0.4">
      <c r="D339" s="6">
        <v>5.4000000000000101</v>
      </c>
      <c r="E339" s="7">
        <f t="shared" ref="E339:E402" si="35">-(1+D339+$E$5*D339^3)*EXP(-D339)</f>
        <v>-6.4439857027378047E-2</v>
      </c>
      <c r="G339">
        <f t="shared" ref="G339:G402" si="36">$E$11*(D339/$E$12+1)</f>
        <v>4.7278417764597753</v>
      </c>
      <c r="H339" s="10">
        <f t="shared" si="34"/>
        <v>-0.59495386797667327</v>
      </c>
      <c r="I339">
        <f t="shared" si="30"/>
        <v>-7.1394464157200792</v>
      </c>
      <c r="K339">
        <f t="shared" si="31"/>
        <v>-0.30219615298207803</v>
      </c>
      <c r="M339">
        <f t="shared" si="32"/>
        <v>-0.61674916055712226</v>
      </c>
      <c r="N339" s="13">
        <f t="shared" si="33"/>
        <v>4.7503477866737471E-4</v>
      </c>
      <c r="O339" s="13">
        <v>1</v>
      </c>
    </row>
    <row r="340" spans="4:15" x14ac:dyDescent="0.4">
      <c r="D340" s="6">
        <v>5.4200000000000097</v>
      </c>
      <c r="E340" s="7">
        <f t="shared" si="35"/>
        <v>-6.3640841783031948E-2</v>
      </c>
      <c r="G340">
        <f t="shared" si="36"/>
        <v>4.7361277238540707</v>
      </c>
      <c r="H340" s="10">
        <f t="shared" si="34"/>
        <v>-0.58757679993019896</v>
      </c>
      <c r="I340">
        <f t="shared" ref="I340:I403" si="37">H340*$E$6</f>
        <v>-7.0509215991623879</v>
      </c>
      <c r="K340">
        <f t="shared" ref="K340:K403" si="38">($L$9/2)*$L$6*EXP(-$L$4*(G340/$L$10-1))+($L$9/2)*$L$6*EXP(-$L$4*(($H$4/$E$4)*G340/$L$10-1))+($L$9/2)*$L$6*EXP(-$L$4*(SQRT(4/3+$H$11^2/4)*($H$4/$E$4)*G340/$L$10-1))+2*$L$6*EXP(-$L$4*(($H$5/$E$4)*G340/$L$10-1))+16*$L$6*EXP(-$L$4*($H$14*($H$4/$E$4)*G340/$L$10-1))-SQRT(($L$9/2)*$L$7^2*EXP(-2*$L$5*(G340/$L$10-1))+($L$9/2)*$L$7^2*EXP(-2*$L$5*(($H$4/$E$4)*G340/$L$10-1))+($L$9/2)*$L$7^2*EXP(-2*$L$5*(SQRT(4/3+$H$11^2/4)*($H$4/$E$4)*G340/$L$10-1))+2*$L$7^2*EXP(-2*$L$5*(($H$5/$E$4)*G340/$L$10-1))+16*$L$7^2*EXP(-2*$L$5*($H$14*($H$4/$E$4)*G340/$L$10-1)))</f>
        <v>-0.29935893855618789</v>
      </c>
      <c r="M340">
        <f t="shared" ref="M340:M403" si="39">($L$9/2)*$O$6*EXP(-$O$4*(G340/$L$10-1))+($L$9/2)*$O$6*EXP(-$O$4*(($H$4/$E$4)*G340/$L$10-1))+($L$9/2)*$O$6*EXP(-$O$4*(SQRT(4/3+$H$11^2/4)*($H$4/$E$4)*G340/$L$10-1))+2*$O$6*EXP(-$O$4*(($H$5/$E$4)*G340/$L$10-1))+16*$O$6*EXP(-$O$4*($H$14*($H$4/$E$4)*G340/$L$10-1))-SQRT(($L$9/2)*$O$7^2*EXP(-2*$O$5*(G340/$L$10-1))+($L$9/2)*$O$7^2*EXP(-2*$O$5*(($H$4/$E$4)*G340/$L$10-1))+($L$9/2)*$O$7^2*EXP(-2*$O$5*(SQRT(4/3+$H$11^2/4)*($H$4/$E$4)*G340/$L$10-1))+2*$O$7^2*EXP(-2*$O$5*(($H$5/$E$4)*G340/$L$10-1))+16*$O$7^2*EXP(-2*$O$5*($H$14*($H$4/$E$4)*G340/$L$10-1)))</f>
        <v>-0.6096914154987183</v>
      </c>
      <c r="N340" s="13">
        <f t="shared" ref="N340:N403" si="40">(M340-H340)^2*O340</f>
        <v>4.8905622174339825E-4</v>
      </c>
      <c r="O340" s="13">
        <v>1</v>
      </c>
    </row>
    <row r="341" spans="4:15" x14ac:dyDescent="0.4">
      <c r="D341" s="6">
        <v>5.4400000000000102</v>
      </c>
      <c r="E341" s="7">
        <f t="shared" si="35"/>
        <v>-6.2851023595252839E-2</v>
      </c>
      <c r="G341">
        <f t="shared" si="36"/>
        <v>4.744413671248366</v>
      </c>
      <c r="H341" s="10">
        <f t="shared" ref="H341:H404" si="41">-(-$B$4)*(1+D341+$E$5*D341^3)*EXP(-D341)</f>
        <v>-0.58028464554789094</v>
      </c>
      <c r="I341">
        <f t="shared" si="37"/>
        <v>-6.9634157465746913</v>
      </c>
      <c r="K341">
        <f t="shared" si="38"/>
        <v>-0.29654837771917891</v>
      </c>
      <c r="M341">
        <f t="shared" si="39"/>
        <v>-0.60271423937660407</v>
      </c>
      <c r="N341" s="13">
        <f t="shared" si="40"/>
        <v>5.0308667932104584E-4</v>
      </c>
      <c r="O341" s="13">
        <v>1</v>
      </c>
    </row>
    <row r="342" spans="4:15" x14ac:dyDescent="0.4">
      <c r="D342" s="6">
        <v>5.4600000000000097</v>
      </c>
      <c r="E342" s="7">
        <f t="shared" si="35"/>
        <v>-6.2070305879047265E-2</v>
      </c>
      <c r="G342">
        <f t="shared" si="36"/>
        <v>4.7526996186426613</v>
      </c>
      <c r="H342" s="10">
        <f t="shared" si="41"/>
        <v>-0.57307651308947971</v>
      </c>
      <c r="I342">
        <f t="shared" si="37"/>
        <v>-6.8769181570737565</v>
      </c>
      <c r="K342">
        <f t="shared" si="38"/>
        <v>-0.29376422026796867</v>
      </c>
      <c r="M342">
        <f t="shared" si="39"/>
        <v>-0.59581671946273729</v>
      </c>
      <c r="N342" s="13">
        <f t="shared" si="40"/>
        <v>5.1711698589834449E-4</v>
      </c>
      <c r="O342" s="13">
        <v>1</v>
      </c>
    </row>
    <row r="343" spans="4:15" x14ac:dyDescent="0.4">
      <c r="D343" s="6">
        <v>5.4800000000000102</v>
      </c>
      <c r="E343" s="7">
        <f t="shared" si="35"/>
        <v>-6.1298592970185591E-2</v>
      </c>
      <c r="G343">
        <f t="shared" si="36"/>
        <v>4.7609855660369567</v>
      </c>
      <c r="H343" s="10">
        <f t="shared" si="41"/>
        <v>-0.56595151931583254</v>
      </c>
      <c r="I343">
        <f t="shared" si="37"/>
        <v>-6.79141823178999</v>
      </c>
      <c r="K343">
        <f t="shared" si="38"/>
        <v>-0.29100621832684781</v>
      </c>
      <c r="M343">
        <f t="shared" si="39"/>
        <v>-0.58899795312331815</v>
      </c>
      <c r="N343" s="13">
        <f t="shared" si="40"/>
        <v>5.3113811124281575E-4</v>
      </c>
      <c r="O343" s="13">
        <v>1</v>
      </c>
    </row>
    <row r="344" spans="4:15" x14ac:dyDescent="0.4">
      <c r="D344" s="6">
        <v>5.5000000000000098</v>
      </c>
      <c r="E344" s="7">
        <f t="shared" si="35"/>
        <v>-6.0535790116710418E-2</v>
      </c>
      <c r="G344">
        <f t="shared" si="36"/>
        <v>4.7692715134312529</v>
      </c>
      <c r="H344" s="10">
        <f t="shared" si="41"/>
        <v>-0.55890878941055222</v>
      </c>
      <c r="I344">
        <f t="shared" si="37"/>
        <v>-6.7069054729266266</v>
      </c>
      <c r="K344">
        <f t="shared" si="38"/>
        <v>-0.28827412632689564</v>
      </c>
      <c r="M344">
        <f t="shared" si="39"/>
        <v>-0.5822570477156841</v>
      </c>
      <c r="N344" s="13">
        <f t="shared" si="40"/>
        <v>5.451411658831596E-4</v>
      </c>
      <c r="O344" s="13">
        <v>1</v>
      </c>
    </row>
    <row r="345" spans="4:15" x14ac:dyDescent="0.4">
      <c r="D345" s="6">
        <v>5.5200000000000102</v>
      </c>
      <c r="E345" s="7">
        <f t="shared" si="35"/>
        <v>-5.9781803470536257E-2</v>
      </c>
      <c r="G345">
        <f t="shared" si="36"/>
        <v>4.7775574608255482</v>
      </c>
      <c r="H345" s="10">
        <f t="shared" si="41"/>
        <v>-0.55194745690242009</v>
      </c>
      <c r="I345">
        <f t="shared" si="37"/>
        <v>-6.623369482829041</v>
      </c>
      <c r="K345">
        <f t="shared" si="38"/>
        <v>-0.2855677009855323</v>
      </c>
      <c r="M345">
        <f t="shared" si="39"/>
        <v>-0.57559312048595823</v>
      </c>
      <c r="N345" s="13">
        <f t="shared" si="40"/>
        <v>5.5911740630586204E-4</v>
      </c>
      <c r="O345" s="13">
        <v>1</v>
      </c>
    </row>
    <row r="346" spans="4:15" x14ac:dyDescent="0.4">
      <c r="D346" s="6">
        <v>5.5400000000000098</v>
      </c>
      <c r="E346" s="7">
        <f t="shared" si="35"/>
        <v>-5.9036540079140762E-2</v>
      </c>
      <c r="G346">
        <f t="shared" si="36"/>
        <v>4.7858434082198436</v>
      </c>
      <c r="H346" s="10">
        <f t="shared" si="41"/>
        <v>-0.54506666358868283</v>
      </c>
      <c r="I346">
        <f t="shared" si="37"/>
        <v>-6.5407999630641935</v>
      </c>
      <c r="K346">
        <f t="shared" si="38"/>
        <v>-0.28288670128620674</v>
      </c>
      <c r="M346">
        <f t="shared" si="39"/>
        <v>-0.56900529846744818</v>
      </c>
      <c r="N346" s="13">
        <f t="shared" si="40"/>
        <v>5.7305823985884111E-4</v>
      </c>
      <c r="O346" s="13">
        <v>1</v>
      </c>
    </row>
    <row r="347" spans="4:15" x14ac:dyDescent="0.4">
      <c r="D347" s="6">
        <v>5.5600000000000103</v>
      </c>
      <c r="E347" s="7">
        <f t="shared" si="35"/>
        <v>-5.8299907877345541E-2</v>
      </c>
      <c r="G347">
        <f t="shared" si="36"/>
        <v>4.7941293556141389</v>
      </c>
      <c r="H347" s="10">
        <f t="shared" si="41"/>
        <v>-0.5382655594591681</v>
      </c>
      <c r="I347">
        <f t="shared" si="37"/>
        <v>-6.4591867135100172</v>
      </c>
      <c r="K347">
        <f t="shared" si="38"/>
        <v>-0.28023088845822419</v>
      </c>
      <c r="M347">
        <f t="shared" si="39"/>
        <v>-0.56249271837981585</v>
      </c>
      <c r="N347" s="13">
        <f t="shared" si="40"/>
        <v>5.8695522936632195E-4</v>
      </c>
      <c r="O347" s="13">
        <v>1</v>
      </c>
    </row>
    <row r="348" spans="4:15" x14ac:dyDescent="0.4">
      <c r="D348" s="6">
        <v>5.5800000000000098</v>
      </c>
      <c r="E348" s="7">
        <f t="shared" si="35"/>
        <v>-5.7571815679186129E-2</v>
      </c>
      <c r="G348">
        <f t="shared" si="36"/>
        <v>4.8024153030084342</v>
      </c>
      <c r="H348" s="10">
        <f t="shared" si="41"/>
        <v>-0.53154330262122185</v>
      </c>
      <c r="I348">
        <f t="shared" si="37"/>
        <v>-6.3785196314546617</v>
      </c>
      <c r="K348">
        <f t="shared" si="38"/>
        <v>-0.2776000259567149</v>
      </c>
      <c r="M348">
        <f t="shared" si="39"/>
        <v>-0.5560545265290161</v>
      </c>
      <c r="N348" s="13">
        <f t="shared" si="40"/>
        <v>6.0080009745802469E-4</v>
      </c>
      <c r="O348" s="13">
        <v>1</v>
      </c>
    </row>
    <row r="349" spans="4:15" x14ac:dyDescent="0.4">
      <c r="D349" s="6">
        <v>5.6000000000000103</v>
      </c>
      <c r="E349" s="7">
        <f t="shared" si="35"/>
        <v>-5.6852173169869388E-2</v>
      </c>
      <c r="G349">
        <f t="shared" si="36"/>
        <v>4.8107012504027296</v>
      </c>
      <c r="H349" s="10">
        <f t="shared" si="41"/>
        <v>-0.5248990592254531</v>
      </c>
      <c r="I349">
        <f t="shared" si="37"/>
        <v>-6.2987887107054377</v>
      </c>
      <c r="K349">
        <f t="shared" si="38"/>
        <v>-0.27499387944274029</v>
      </c>
      <c r="M349">
        <f t="shared" si="39"/>
        <v>-0.54968987870800412</v>
      </c>
      <c r="N349" s="13">
        <f t="shared" si="40"/>
        <v>6.1458473061643112E-4</v>
      </c>
      <c r="O349" s="13">
        <v>1</v>
      </c>
    </row>
    <row r="350" spans="4:15" x14ac:dyDescent="0.4">
      <c r="D350" s="6">
        <v>5.6200000000000099</v>
      </c>
      <c r="E350" s="7">
        <f t="shared" si="35"/>
        <v>-5.6140890897817979E-2</v>
      </c>
      <c r="G350">
        <f t="shared" si="36"/>
        <v>4.8189871977970249</v>
      </c>
      <c r="H350" s="10">
        <f t="shared" si="41"/>
        <v>-0.51833200339228402</v>
      </c>
      <c r="I350">
        <f t="shared" si="37"/>
        <v>-6.2199840407074083</v>
      </c>
      <c r="K350">
        <f t="shared" si="38"/>
        <v>-0.27241221676354205</v>
      </c>
      <c r="M350">
        <f t="shared" si="39"/>
        <v>-0.5433979400982214</v>
      </c>
      <c r="N350" s="13">
        <f t="shared" si="40"/>
        <v>6.2830118294605864E-4</v>
      </c>
      <c r="O350" s="13">
        <v>1</v>
      </c>
    </row>
    <row r="351" spans="4:15" x14ac:dyDescent="0.4">
      <c r="D351" s="6">
        <v>5.6400000000000103</v>
      </c>
      <c r="E351" s="7">
        <f t="shared" si="35"/>
        <v>-5.5437880266799952E-2</v>
      </c>
      <c r="G351">
        <f t="shared" si="36"/>
        <v>4.8272731451913202</v>
      </c>
      <c r="H351" s="10">
        <f t="shared" si="41"/>
        <v>-0.51184131713928394</v>
      </c>
      <c r="I351">
        <f t="shared" si="37"/>
        <v>-6.1420958056714072</v>
      </c>
      <c r="K351">
        <f t="shared" si="38"/>
        <v>-0.26985480793293054</v>
      </c>
      <c r="M351">
        <f t="shared" si="39"/>
        <v>-0.53717788517186349</v>
      </c>
      <c r="N351" s="13">
        <f t="shared" si="40"/>
        <v>6.4194167966953217E-4</v>
      </c>
      <c r="O351" s="13">
        <v>1</v>
      </c>
    </row>
    <row r="352" spans="4:15" x14ac:dyDescent="0.4">
      <c r="D352" s="6">
        <v>5.6600000000000099</v>
      </c>
      <c r="E352" s="7">
        <f t="shared" si="35"/>
        <v>-5.4743053528143425E-2</v>
      </c>
      <c r="G352">
        <f t="shared" si="36"/>
        <v>4.8355590925856156</v>
      </c>
      <c r="H352" s="10">
        <f t="shared" si="41"/>
        <v>-0.50542619030928981</v>
      </c>
      <c r="I352">
        <f t="shared" si="37"/>
        <v>-6.0651142837114778</v>
      </c>
      <c r="K352">
        <f t="shared" si="38"/>
        <v>-0.26732142511181767</v>
      </c>
      <c r="M352">
        <f t="shared" si="39"/>
        <v>-0.53102889759492822</v>
      </c>
      <c r="N352" s="13">
        <f t="shared" si="40"/>
        <v>6.5549862035408182E-4</v>
      </c>
      <c r="O352" s="13">
        <v>1</v>
      </c>
    </row>
    <row r="353" spans="4:15" x14ac:dyDescent="0.4">
      <c r="D353" s="6">
        <v>5.6800000000000104</v>
      </c>
      <c r="E353" s="7">
        <f t="shared" si="35"/>
        <v>-5.405632377303389E-2</v>
      </c>
      <c r="G353">
        <f t="shared" si="36"/>
        <v>4.8438450399799109</v>
      </c>
      <c r="H353" s="10">
        <f t="shared" si="41"/>
        <v>-0.49908582049928996</v>
      </c>
      <c r="I353">
        <f t="shared" si="37"/>
        <v>-5.9890298459914799</v>
      </c>
      <c r="K353">
        <f t="shared" si="38"/>
        <v>-0.26481184258888896</v>
      </c>
      <c r="M353">
        <f t="shared" si="39"/>
        <v>-0.52495017013104939</v>
      </c>
      <c r="N353" s="13">
        <f t="shared" si="40"/>
        <v>6.689645818738942E-4</v>
      </c>
      <c r="O353" s="13">
        <v>1</v>
      </c>
    </row>
    <row r="354" spans="4:15" x14ac:dyDescent="0.4">
      <c r="D354" s="6">
        <v>5.7000000000000099</v>
      </c>
      <c r="E354" s="7">
        <f t="shared" si="35"/>
        <v>-5.3377604924894587E-2</v>
      </c>
      <c r="G354">
        <f t="shared" si="36"/>
        <v>4.8521309873742071</v>
      </c>
      <c r="H354" s="10">
        <f t="shared" si="41"/>
        <v>-0.49281941299007426</v>
      </c>
      <c r="I354">
        <f t="shared" si="37"/>
        <v>-5.9138329558808911</v>
      </c>
      <c r="K354">
        <f t="shared" si="38"/>
        <v>-0.26232583676142091</v>
      </c>
      <c r="M354">
        <f t="shared" si="39"/>
        <v>-0.51894090454612107</v>
      </c>
      <c r="N354" s="13">
        <f t="shared" si="40"/>
        <v>6.8233232111262511E-4</v>
      </c>
      <c r="O354" s="13">
        <v>1</v>
      </c>
    </row>
    <row r="355" spans="4:15" x14ac:dyDescent="0.4">
      <c r="D355" s="6">
        <v>5.7200000000000104</v>
      </c>
      <c r="E355" s="7">
        <f t="shared" si="35"/>
        <v>-5.2706811731847374E-2</v>
      </c>
      <c r="G355">
        <f t="shared" si="36"/>
        <v>4.8604169347685025</v>
      </c>
      <c r="H355" s="10">
        <f t="shared" si="41"/>
        <v>-0.48662618067662727</v>
      </c>
      <c r="I355">
        <f t="shared" si="37"/>
        <v>-5.8395141681195275</v>
      </c>
      <c r="K355">
        <f t="shared" si="38"/>
        <v>-0.25986318611624054</v>
      </c>
      <c r="M355">
        <f t="shared" si="39"/>
        <v>-0.51300031151370951</v>
      </c>
      <c r="N355" s="13">
        <f t="shared" si="40"/>
        <v>6.9559477741153197E-4</v>
      </c>
      <c r="O355" s="13">
        <v>1</v>
      </c>
    </row>
    <row r="356" spans="4:15" x14ac:dyDescent="0.4">
      <c r="D356" s="6">
        <v>5.74000000000001</v>
      </c>
      <c r="E356" s="7">
        <f t="shared" si="35"/>
        <v>-5.2043859759254303E-2</v>
      </c>
      <c r="G356">
        <f t="shared" si="36"/>
        <v>4.8687028821627978</v>
      </c>
      <c r="H356" s="10">
        <f t="shared" si="41"/>
        <v>-0.48050534399926714</v>
      </c>
      <c r="I356">
        <f t="shared" si="37"/>
        <v>-5.7660641279912053</v>
      </c>
      <c r="K356">
        <f t="shared" si="38"/>
        <v>-0.25742367121082688</v>
      </c>
      <c r="M356">
        <f t="shared" si="39"/>
        <v>-0.50712761052125299</v>
      </c>
      <c r="N356" s="13">
        <f t="shared" si="40"/>
        <v>7.0874507476764855E-4</v>
      </c>
      <c r="O356" s="13">
        <v>1</v>
      </c>
    </row>
    <row r="357" spans="4:15" x14ac:dyDescent="0.4">
      <c r="D357" s="6">
        <v>5.7600000000000096</v>
      </c>
      <c r="E357" s="7">
        <f t="shared" si="35"/>
        <v>-5.1388665382337585E-2</v>
      </c>
      <c r="G357">
        <f t="shared" si="36"/>
        <v>4.8769888295570931</v>
      </c>
      <c r="H357" s="10">
        <f t="shared" si="41"/>
        <v>-0.4744561308755082</v>
      </c>
      <c r="I357">
        <f t="shared" si="37"/>
        <v>-5.6934735705060984</v>
      </c>
      <c r="K357">
        <f t="shared" si="38"/>
        <v>-0.25500707465455569</v>
      </c>
      <c r="M357">
        <f t="shared" si="39"/>
        <v>-0.50132202977705431</v>
      </c>
      <c r="N357" s="13">
        <f t="shared" si="40"/>
        <v>7.217765237880967E-4</v>
      </c>
      <c r="O357" s="13">
        <v>1</v>
      </c>
    </row>
    <row r="358" spans="4:15" x14ac:dyDescent="0.4">
      <c r="D358" s="6">
        <v>5.78000000000001</v>
      </c>
      <c r="E358" s="7">
        <f t="shared" si="35"/>
        <v>-5.074114577887797E-2</v>
      </c>
      <c r="G358">
        <f t="shared" si="36"/>
        <v>4.8852747769513885</v>
      </c>
      <c r="H358" s="10">
        <f t="shared" si="41"/>
        <v>-0.46847777663264656</v>
      </c>
      <c r="I358">
        <f t="shared" si="37"/>
        <v>-5.6217333195917583</v>
      </c>
      <c r="K358">
        <f t="shared" si="38"/>
        <v>-0.25261318109009018</v>
      </c>
      <c r="M358">
        <f t="shared" si="39"/>
        <v>-0.49558280611806993</v>
      </c>
      <c r="N358" s="13">
        <f t="shared" si="40"/>
        <v>7.3468262340567036E-4</v>
      </c>
      <c r="O358" s="13">
        <v>1</v>
      </c>
    </row>
    <row r="359" spans="4:15" x14ac:dyDescent="0.4">
      <c r="D359" s="6">
        <v>5.8000000000000096</v>
      </c>
      <c r="E359" s="7">
        <f t="shared" si="35"/>
        <v>-5.0101218921989772E-2</v>
      </c>
      <c r="G359">
        <f t="shared" si="36"/>
        <v>4.8935607243456838</v>
      </c>
      <c r="H359" s="10">
        <f t="shared" si="41"/>
        <v>-0.46256952394105494</v>
      </c>
      <c r="I359">
        <f t="shared" si="37"/>
        <v>-5.550834287292659</v>
      </c>
      <c r="K359">
        <f t="shared" si="38"/>
        <v>-0.25024177717491153</v>
      </c>
      <c r="M359">
        <f t="shared" si="39"/>
        <v>-0.48990918491848418</v>
      </c>
      <c r="N359" s="13">
        <f t="shared" si="40"/>
        <v>7.4745706236076692E-4</v>
      </c>
      <c r="O359" s="13">
        <v>1</v>
      </c>
    </row>
    <row r="360" spans="4:15" x14ac:dyDescent="0.4">
      <c r="D360" s="6">
        <v>5.8200000000000101</v>
      </c>
      <c r="E360" s="7">
        <f t="shared" si="35"/>
        <v>-4.9468803572971412E-2</v>
      </c>
      <c r="G360">
        <f t="shared" si="36"/>
        <v>4.9018466717399791</v>
      </c>
      <c r="H360" s="10">
        <f t="shared" si="41"/>
        <v>-0.45673062274817311</v>
      </c>
      <c r="I360">
        <f t="shared" si="37"/>
        <v>-5.4807674729780773</v>
      </c>
      <c r="K360">
        <f t="shared" si="38"/>
        <v>-0.24789265156299495</v>
      </c>
      <c r="M360">
        <f t="shared" si="39"/>
        <v>-0.48430041999908024</v>
      </c>
      <c r="N360" s="13">
        <f t="shared" si="40"/>
        <v>7.600937204561266E-4</v>
      </c>
      <c r="O360" s="13">
        <v>1</v>
      </c>
    </row>
    <row r="361" spans="4:15" x14ac:dyDescent="0.4">
      <c r="D361" s="6">
        <v>5.8400000000000096</v>
      </c>
      <c r="E361" s="7">
        <f t="shared" si="35"/>
        <v>-4.8843819274231107E-2</v>
      </c>
      <c r="G361">
        <f t="shared" si="36"/>
        <v>4.9101326191342745</v>
      </c>
      <c r="H361" s="10">
        <f t="shared" si="41"/>
        <v>-0.45096033021319354</v>
      </c>
      <c r="I361">
        <f t="shared" si="37"/>
        <v>-5.4115239625583227</v>
      </c>
      <c r="K361">
        <f t="shared" si="38"/>
        <v>-0.24556559488662788</v>
      </c>
      <c r="M361">
        <f t="shared" si="39"/>
        <v>-0.47875577353740034</v>
      </c>
      <c r="N361" s="13">
        <f t="shared" si="40"/>
        <v>7.725866695891926E-4</v>
      </c>
      <c r="O361" s="13">
        <v>1</v>
      </c>
    </row>
    <row r="362" spans="4:15" x14ac:dyDescent="0.4">
      <c r="D362" s="6">
        <v>5.8600000000000101</v>
      </c>
      <c r="E362" s="7">
        <f t="shared" si="35"/>
        <v>-4.8226186342285676E-2</v>
      </c>
      <c r="G362">
        <f t="shared" si="36"/>
        <v>4.9184185665285698</v>
      </c>
      <c r="H362" s="10">
        <f t="shared" si="41"/>
        <v>-0.44525791064242087</v>
      </c>
      <c r="I362">
        <f t="shared" si="37"/>
        <v>-5.3430949277090507</v>
      </c>
      <c r="K362">
        <f t="shared" si="38"/>
        <v>-0.24326039973837227</v>
      </c>
      <c r="M362">
        <f t="shared" si="39"/>
        <v>-0.47327451597869974</v>
      </c>
      <c r="N362" s="13">
        <f t="shared" si="40"/>
        <v>7.8493017456880948E-4</v>
      </c>
      <c r="O362" s="13">
        <v>1</v>
      </c>
    </row>
    <row r="363" spans="4:15" x14ac:dyDescent="0.4">
      <c r="D363" s="6">
        <v>5.8800000000000097</v>
      </c>
      <c r="E363" s="7">
        <f t="shared" si="35"/>
        <v>-4.7615825860832357E-2</v>
      </c>
      <c r="G363">
        <f t="shared" si="36"/>
        <v>4.9267045139228651</v>
      </c>
      <c r="H363" s="10">
        <f t="shared" si="41"/>
        <v>-0.43962263542530688</v>
      </c>
      <c r="I363">
        <f t="shared" si="37"/>
        <v>-5.2754716251036822</v>
      </c>
      <c r="K363">
        <f t="shared" si="38"/>
        <v>-0.24097686065316806</v>
      </c>
      <c r="M363">
        <f t="shared" si="39"/>
        <v>-0.46785592594768638</v>
      </c>
      <c r="N363" s="13">
        <f t="shared" si="40"/>
        <v>7.9711869372108381E-4</v>
      </c>
      <c r="O363" s="13">
        <v>1</v>
      </c>
    </row>
    <row r="364" spans="4:15" x14ac:dyDescent="0.4">
      <c r="D364" s="6">
        <v>5.9000000000000101</v>
      </c>
      <c r="E364" s="7">
        <f t="shared" si="35"/>
        <v>-4.7012659673891739E-2</v>
      </c>
      <c r="G364">
        <f t="shared" si="36"/>
        <v>4.9349904613171613</v>
      </c>
      <c r="H364" s="10">
        <f t="shared" si="41"/>
        <v>-0.43405378297114022</v>
      </c>
      <c r="I364">
        <f t="shared" si="37"/>
        <v>-5.2086453956536829</v>
      </c>
      <c r="K364">
        <f t="shared" si="38"/>
        <v>-0.23871477409058092</v>
      </c>
      <c r="M364">
        <f t="shared" si="39"/>
        <v>-0.46249929016105418</v>
      </c>
      <c r="N364" s="13">
        <f t="shared" si="40"/>
        <v>8.0914687929144647E-4</v>
      </c>
      <c r="O364" s="13">
        <v>1</v>
      </c>
    </row>
    <row r="365" spans="4:15" x14ac:dyDescent="0.4">
      <c r="D365" s="6">
        <v>5.9200000000000097</v>
      </c>
      <c r="E365" s="7">
        <f t="shared" si="35"/>
        <v>-4.6416610379021506E-2</v>
      </c>
      <c r="G365">
        <f t="shared" si="36"/>
        <v>4.9432764087114567</v>
      </c>
      <c r="H365" s="10">
        <f t="shared" si="41"/>
        <v>-0.42855063864639181</v>
      </c>
      <c r="I365">
        <f t="shared" si="37"/>
        <v>-5.142607663756702</v>
      </c>
      <c r="K365">
        <f t="shared" si="38"/>
        <v>-0.236473938417193</v>
      </c>
      <c r="M365">
        <f t="shared" si="39"/>
        <v>-0.45720390334080346</v>
      </c>
      <c r="N365" s="13">
        <f t="shared" si="40"/>
        <v>8.2100957764801724E-4</v>
      </c>
      <c r="O365" s="13">
        <v>1</v>
      </c>
    </row>
    <row r="366" spans="4:15" x14ac:dyDescent="0.4">
      <c r="D366" s="6">
        <v>5.9400000000000102</v>
      </c>
      <c r="E366" s="7">
        <f t="shared" si="35"/>
        <v>-4.5827601320599348E-2</v>
      </c>
      <c r="G366">
        <f t="shared" si="36"/>
        <v>4.951562356105752</v>
      </c>
      <c r="H366" s="10">
        <f t="shared" si="41"/>
        <v>-0.42311249471269763</v>
      </c>
      <c r="I366">
        <f t="shared" si="37"/>
        <v>-5.0773499365523715</v>
      </c>
      <c r="K366">
        <f t="shared" si="38"/>
        <v>-0.23425415388913273</v>
      </c>
      <c r="M366">
        <f t="shared" si="39"/>
        <v>-0.45196906812834081</v>
      </c>
      <c r="N366" s="13">
        <f t="shared" si="40"/>
        <v>8.3270182929240486E-4</v>
      </c>
      <c r="O366" s="13">
        <v>1</v>
      </c>
    </row>
    <row r="367" spans="4:15" x14ac:dyDescent="0.4">
      <c r="D367" s="6">
        <v>5.9600000000000097</v>
      </c>
      <c r="E367" s="7">
        <f t="shared" si="35"/>
        <v>-4.5245556583174619E-2</v>
      </c>
      <c r="G367">
        <f t="shared" si="36"/>
        <v>4.9598483035000474</v>
      </c>
      <c r="H367" s="10">
        <f t="shared" si="41"/>
        <v>-0.4177386502654763</v>
      </c>
      <c r="I367">
        <f t="shared" si="37"/>
        <v>-5.0128638031857156</v>
      </c>
      <c r="K367">
        <f t="shared" si="38"/>
        <v>-0.23205522263474895</v>
      </c>
      <c r="M367">
        <f t="shared" si="39"/>
        <v>-0.44679409499936873</v>
      </c>
      <c r="N367" s="13">
        <f t="shared" si="40"/>
        <v>8.4421886868427749E-4</v>
      </c>
      <c r="O367" s="13">
        <v>1</v>
      </c>
    </row>
    <row r="368" spans="4:15" x14ac:dyDescent="0.4">
      <c r="D368" s="6">
        <v>5.9800000000000102</v>
      </c>
      <c r="E368" s="7">
        <f t="shared" si="35"/>
        <v>-4.467040098488706E-2</v>
      </c>
      <c r="G368">
        <f t="shared" si="36"/>
        <v>4.9681342508943436</v>
      </c>
      <c r="H368" s="10">
        <f t="shared" si="41"/>
        <v>-0.41242841117316675</v>
      </c>
      <c r="I368">
        <f t="shared" si="37"/>
        <v>-4.9491409340780006</v>
      </c>
      <c r="K368">
        <f t="shared" si="38"/>
        <v>-0.22987694863742586</v>
      </c>
      <c r="M368">
        <f t="shared" si="39"/>
        <v>-0.441678302179557</v>
      </c>
      <c r="N368" s="13">
        <f t="shared" si="40"/>
        <v>8.5555612388570925E-4</v>
      </c>
      <c r="O368" s="13">
        <v>1</v>
      </c>
    </row>
    <row r="369" spans="4:15" x14ac:dyDescent="0.4">
      <c r="D369" s="6">
        <v>6.0000000000000098</v>
      </c>
      <c r="E369" s="7">
        <f t="shared" si="35"/>
        <v>-4.4102060070952319E-2</v>
      </c>
      <c r="G369">
        <f t="shared" si="36"/>
        <v>4.9764201982886389</v>
      </c>
      <c r="H369" s="10">
        <f t="shared" si="41"/>
        <v>-0.40718109001708147</v>
      </c>
      <c r="I369">
        <f t="shared" si="37"/>
        <v>-4.8861730802049781</v>
      </c>
      <c r="K369">
        <f t="shared" si="38"/>
        <v>-0.22771913771853991</v>
      </c>
      <c r="M369">
        <f t="shared" si="39"/>
        <v>-0.43662101556099159</v>
      </c>
      <c r="N369" s="13">
        <f t="shared" si="40"/>
        <v>8.6670921603097144E-4</v>
      </c>
      <c r="O369" s="13">
        <v>1</v>
      </c>
    </row>
    <row r="370" spans="4:15" x14ac:dyDescent="0.4">
      <c r="D370" s="6">
        <v>6.0200000000000102</v>
      </c>
      <c r="E370" s="7">
        <f t="shared" si="35"/>
        <v>-4.3540460107212645E-2</v>
      </c>
      <c r="G370">
        <f t="shared" si="36"/>
        <v>4.9847061456829342</v>
      </c>
      <c r="H370" s="10">
        <f t="shared" si="41"/>
        <v>-0.40199600603186214</v>
      </c>
      <c r="I370">
        <f t="shared" si="37"/>
        <v>-4.8239520723823457</v>
      </c>
      <c r="K370">
        <f t="shared" si="38"/>
        <v>-0.22558159752055384</v>
      </c>
      <c r="M370">
        <f t="shared" si="39"/>
        <v>-0.4316215686193976</v>
      </c>
      <c r="N370" s="13">
        <f t="shared" si="40"/>
        <v>8.7767395862798064E-4</v>
      </c>
      <c r="O370" s="13">
        <v>1</v>
      </c>
    </row>
    <row r="371" spans="4:15" x14ac:dyDescent="0.4">
      <c r="D371" s="6">
        <v>6.0400000000000098</v>
      </c>
      <c r="E371" s="7">
        <f t="shared" si="35"/>
        <v>-4.2985528073752277E-2</v>
      </c>
      <c r="G371">
        <f t="shared" si="36"/>
        <v>4.9929920930772287</v>
      </c>
      <c r="H371" s="10">
        <f t="shared" si="41"/>
        <v>-0.39687248504653266</v>
      </c>
      <c r="I371">
        <f t="shared" si="37"/>
        <v>-4.7624698205583922</v>
      </c>
      <c r="K371">
        <f t="shared" si="38"/>
        <v>-0.22346413749025509</v>
      </c>
      <c r="M371">
        <f t="shared" si="39"/>
        <v>-0.42667930233214174</v>
      </c>
      <c r="N371" s="13">
        <f t="shared" si="40"/>
        <v>8.8844635669768407E-4</v>
      </c>
      <c r="O371" s="13">
        <v>1</v>
      </c>
    </row>
    <row r="372" spans="4:15" x14ac:dyDescent="0.4">
      <c r="D372" s="6">
        <v>6.0600000000000103</v>
      </c>
      <c r="E372" s="7">
        <f t="shared" si="35"/>
        <v>-4.2437191658576158E-2</v>
      </c>
      <c r="G372">
        <f t="shared" si="36"/>
        <v>5.0012780404715258</v>
      </c>
      <c r="H372" s="10">
        <f t="shared" si="41"/>
        <v>-0.39180985942613611</v>
      </c>
      <c r="I372">
        <f t="shared" si="37"/>
        <v>-4.7017183131136333</v>
      </c>
      <c r="K372">
        <f t="shared" si="38"/>
        <v>-0.22136656886212916</v>
      </c>
      <c r="M372">
        <f t="shared" si="39"/>
        <v>-0.42179356509699878</v>
      </c>
      <c r="N372" s="13">
        <f t="shared" si="40"/>
        <v>8.9902260575692224E-4</v>
      </c>
      <c r="O372" s="13">
        <v>1</v>
      </c>
    </row>
    <row r="373" spans="4:15" x14ac:dyDescent="0.4">
      <c r="D373" s="6">
        <v>6.0800000000000098</v>
      </c>
      <c r="E373" s="7">
        <f t="shared" si="35"/>
        <v>-4.1895379251351526E-2</v>
      </c>
      <c r="G373">
        <f t="shared" si="36"/>
        <v>5.0095639878658194</v>
      </c>
      <c r="H373" s="10">
        <f t="shared" si="41"/>
        <v>-0.38680746801395322</v>
      </c>
      <c r="I373">
        <f t="shared" si="37"/>
        <v>-4.6416896161674384</v>
      </c>
      <c r="K373">
        <f t="shared" si="38"/>
        <v>-0.21928870464187855</v>
      </c>
      <c r="M373">
        <f t="shared" si="39"/>
        <v>-0.41696371265169774</v>
      </c>
      <c r="N373" s="13">
        <f t="shared" si="40"/>
        <v>9.0939909065149529E-4</v>
      </c>
      <c r="O373" s="13">
        <v>1</v>
      </c>
    </row>
    <row r="374" spans="4:15" x14ac:dyDescent="0.4">
      <c r="D374" s="6">
        <v>6.1000000000000103</v>
      </c>
      <c r="E374" s="7">
        <f t="shared" si="35"/>
        <v>-4.1360019937210744E-2</v>
      </c>
      <c r="G374">
        <f t="shared" si="36"/>
        <v>5.0178499352601165</v>
      </c>
      <c r="H374" s="10">
        <f t="shared" si="41"/>
        <v>-0.38186465607428566</v>
      </c>
      <c r="I374">
        <f t="shared" si="37"/>
        <v>-4.5823758728914274</v>
      </c>
      <c r="K374">
        <f t="shared" si="38"/>
        <v>-0.21723035959007078</v>
      </c>
      <c r="M374">
        <f t="shared" si="39"/>
        <v>-0.41218910799421543</v>
      </c>
      <c r="N374" s="13">
        <f t="shared" si="40"/>
        <v>9.1957238424413251E-4</v>
      </c>
      <c r="O374" s="13">
        <v>1</v>
      </c>
    </row>
    <row r="375" spans="4:15" x14ac:dyDescent="0.4">
      <c r="D375" s="6">
        <v>6.1200000000000099</v>
      </c>
      <c r="E375" s="7">
        <f t="shared" si="35"/>
        <v>-4.0831043490615358E-2</v>
      </c>
      <c r="G375">
        <f t="shared" si="36"/>
        <v>5.0261358826544109</v>
      </c>
      <c r="H375" s="10">
        <f t="shared" si="41"/>
        <v>-0.37698077523580442</v>
      </c>
      <c r="I375">
        <f t="shared" si="37"/>
        <v>-4.5237693028296526</v>
      </c>
      <c r="K375">
        <f t="shared" si="38"/>
        <v>-0.21519135020593488</v>
      </c>
      <c r="M375">
        <f t="shared" si="39"/>
        <v>-0.40746912130385049</v>
      </c>
      <c r="N375" s="13">
        <f t="shared" si="40"/>
        <v>9.295392459649401E-4</v>
      </c>
      <c r="O375" s="13">
        <v>1</v>
      </c>
    </row>
    <row r="376" spans="4:15" x14ac:dyDescent="0.4">
      <c r="D376" s="6">
        <v>6.1400000000000103</v>
      </c>
      <c r="E376" s="7">
        <f t="shared" si="35"/>
        <v>-4.0308380369279459E-2</v>
      </c>
      <c r="G376">
        <f t="shared" si="36"/>
        <v>5.0344218300487071</v>
      </c>
      <c r="H376" s="10">
        <f t="shared" si="41"/>
        <v>-0.3721551834354464</v>
      </c>
      <c r="I376">
        <f t="shared" si="37"/>
        <v>-4.4658622012253568</v>
      </c>
      <c r="K376">
        <f t="shared" si="38"/>
        <v>-0.21317149471128441</v>
      </c>
      <c r="M376">
        <f t="shared" si="39"/>
        <v>-0.40280312986303696</v>
      </c>
      <c r="N376" s="13">
        <f t="shared" si="40"/>
        <v>9.3929662022846066E-4</v>
      </c>
      <c r="O376" s="13">
        <v>1</v>
      </c>
    </row>
    <row r="377" spans="4:15" x14ac:dyDescent="0.4">
      <c r="D377" s="6">
        <v>6.1600000000000099</v>
      </c>
      <c r="E377" s="7">
        <f t="shared" si="35"/>
        <v>-3.9791961708152482E-2</v>
      </c>
      <c r="G377">
        <f t="shared" si="36"/>
        <v>5.0427077774430016</v>
      </c>
      <c r="H377" s="10">
        <f t="shared" si="41"/>
        <v>-0.36738724486285945</v>
      </c>
      <c r="I377">
        <f t="shared" si="37"/>
        <v>-4.4086469383543134</v>
      </c>
      <c r="K377">
        <f t="shared" si="38"/>
        <v>-0.21117061303458781</v>
      </c>
      <c r="M377">
        <f t="shared" si="39"/>
        <v>-0.39819051797992938</v>
      </c>
      <c r="N377" s="13">
        <f t="shared" si="40"/>
        <v>9.4884163472480295E-4</v>
      </c>
      <c r="O377" s="13">
        <v>1</v>
      </c>
    </row>
    <row r="378" spans="4:15" x14ac:dyDescent="0.4">
      <c r="D378" s="6">
        <v>6.1800000000000104</v>
      </c>
      <c r="E378" s="7">
        <f t="shared" si="35"/>
        <v>-3.9281719313459668E-2</v>
      </c>
      <c r="G378">
        <f t="shared" si="36"/>
        <v>5.0509937248372978</v>
      </c>
      <c r="H378" s="10">
        <f t="shared" si="41"/>
        <v>-0.36267632990537901</v>
      </c>
      <c r="I378">
        <f t="shared" si="37"/>
        <v>-4.3521159588645482</v>
      </c>
      <c r="K378">
        <f t="shared" si="38"/>
        <v>-0.20918852679516386</v>
      </c>
      <c r="M378">
        <f t="shared" si="39"/>
        <v>-0.39363067691171993</v>
      </c>
      <c r="N378" s="13">
        <f t="shared" si="40"/>
        <v>9.5817159858896709E-4</v>
      </c>
      <c r="O378" s="13">
        <v>1</v>
      </c>
    </row>
    <row r="379" spans="4:15" x14ac:dyDescent="0.4">
      <c r="D379" s="6">
        <v>6.2000000000000099</v>
      </c>
      <c r="E379" s="7">
        <f t="shared" si="35"/>
        <v>-3.8777585656799972E-2</v>
      </c>
      <c r="G379">
        <f t="shared" si="36"/>
        <v>5.0592796722315923</v>
      </c>
      <c r="H379" s="10">
        <f t="shared" si="41"/>
        <v>-0.35802181509353709</v>
      </c>
      <c r="I379">
        <f t="shared" si="37"/>
        <v>-4.2962617811224453</v>
      </c>
      <c r="K379">
        <f t="shared" si="38"/>
        <v>-0.20722505928752313</v>
      </c>
      <c r="M379">
        <f t="shared" si="39"/>
        <v>-0.38912300478872242</v>
      </c>
      <c r="N379" s="13">
        <f t="shared" si="40"/>
        <v>9.6728400045590203E-4</v>
      </c>
      <c r="O379" s="13">
        <v>1</v>
      </c>
    </row>
    <row r="380" spans="4:15" x14ac:dyDescent="0.4">
      <c r="D380" s="6">
        <v>6.2200000000000104</v>
      </c>
      <c r="E380" s="7">
        <f t="shared" si="35"/>
        <v>-3.8279493869300116E-2</v>
      </c>
      <c r="G380">
        <f t="shared" si="36"/>
        <v>5.0675656196258885</v>
      </c>
      <c r="H380" s="10">
        <f t="shared" si="41"/>
        <v>-0.35342308304708714</v>
      </c>
      <c r="I380">
        <f t="shared" si="37"/>
        <v>-4.2410769965650452</v>
      </c>
      <c r="K380">
        <f t="shared" si="38"/>
        <v>-0.20528003546583362</v>
      </c>
      <c r="M380">
        <f t="shared" si="39"/>
        <v>-0.38466690653917612</v>
      </c>
      <c r="N380" s="13">
        <f t="shared" si="40"/>
        <v>9.7617650640481146E-4</v>
      </c>
      <c r="O380" s="13">
        <v>1</v>
      </c>
    </row>
    <row r="381" spans="4:15" x14ac:dyDescent="0.4">
      <c r="D381" s="6">
        <v>6.24000000000001</v>
      </c>
      <c r="E381" s="7">
        <f t="shared" si="35"/>
        <v>-3.7787377735824419E-2</v>
      </c>
      <c r="G381">
        <f t="shared" si="36"/>
        <v>5.0758515670201829</v>
      </c>
      <c r="H381" s="10">
        <f t="shared" si="41"/>
        <v>-0.34887952242154613</v>
      </c>
      <c r="I381">
        <f t="shared" si="37"/>
        <v>-4.1865542690585533</v>
      </c>
      <c r="K381">
        <f t="shared" si="38"/>
        <v>-0.20335328192853047</v>
      </c>
      <c r="M381">
        <f t="shared" si="39"/>
        <v>-0.38026179381481034</v>
      </c>
      <c r="N381" s="13">
        <f t="shared" si="40"/>
        <v>9.8484695780048947E-4</v>
      </c>
      <c r="O381" s="13">
        <v>1</v>
      </c>
    </row>
    <row r="382" spans="4:15" x14ac:dyDescent="0.4">
      <c r="D382" s="6">
        <v>6.2600000000000096</v>
      </c>
      <c r="E382" s="7">
        <f t="shared" si="35"/>
        <v>-3.7301171689238966E-2</v>
      </c>
      <c r="G382">
        <f t="shared" si="36"/>
        <v>5.08413751441448</v>
      </c>
      <c r="H382" s="10">
        <f t="shared" si="41"/>
        <v>-0.34439052785523655</v>
      </c>
      <c r="I382">
        <f t="shared" si="37"/>
        <v>-4.1326863342628384</v>
      </c>
      <c r="K382">
        <f t="shared" si="38"/>
        <v>-0.20144462690304879</v>
      </c>
      <c r="M382">
        <f t="shared" si="39"/>
        <v>-0.37590708491712227</v>
      </c>
      <c r="N382" s="13">
        <f t="shared" si="40"/>
        <v>9.9329336903509861E-4</v>
      </c>
      <c r="O382" s="13">
        <v>1</v>
      </c>
    </row>
    <row r="383" spans="4:15" x14ac:dyDescent="0.4">
      <c r="D383" s="6">
        <v>6.28000000000001</v>
      </c>
      <c r="E383" s="7">
        <f t="shared" si="35"/>
        <v>-3.6820810804729882E-2</v>
      </c>
      <c r="G383">
        <f t="shared" si="36"/>
        <v>5.0924234618087754</v>
      </c>
      <c r="H383" s="10">
        <f t="shared" si="41"/>
        <v>-0.33995549991682955</v>
      </c>
      <c r="I383">
        <f t="shared" si="37"/>
        <v>-4.0794659990019548</v>
      </c>
      <c r="K383">
        <f t="shared" si="38"/>
        <v>-0.19955390023069841</v>
      </c>
      <c r="M383">
        <f t="shared" si="39"/>
        <v>-0.37160220472440236</v>
      </c>
      <c r="N383" s="13">
        <f t="shared" si="40"/>
        <v>1.001513925177652E-3</v>
      </c>
      <c r="O383" s="13">
        <v>1</v>
      </c>
    </row>
    <row r="384" spans="4:15" x14ac:dyDescent="0.4">
      <c r="D384" s="6">
        <v>6.3000000000000096</v>
      </c>
      <c r="E384" s="7">
        <f t="shared" si="35"/>
        <v>-3.6346230794174691E-2</v>
      </c>
      <c r="G384">
        <f t="shared" si="36"/>
        <v>5.1007094092030707</v>
      </c>
      <c r="H384" s="10">
        <f t="shared" si="41"/>
        <v>-0.33557384505337667</v>
      </c>
      <c r="I384">
        <f t="shared" si="37"/>
        <v>-4.0268861406405199</v>
      </c>
      <c r="K384">
        <f t="shared" si="38"/>
        <v>-0.19768093335166251</v>
      </c>
      <c r="M384">
        <f t="shared" si="39"/>
        <v>-0.36734658461947067</v>
      </c>
      <c r="N384" s="13">
        <f t="shared" si="40"/>
        <v>1.009506979534835E-3</v>
      </c>
      <c r="O384" s="13">
        <v>1</v>
      </c>
    </row>
    <row r="385" spans="4:15" x14ac:dyDescent="0.4">
      <c r="D385" s="6">
        <v>6.3200000000000101</v>
      </c>
      <c r="E385" s="7">
        <f t="shared" si="35"/>
        <v>-3.587736800056579E-2</v>
      </c>
      <c r="G385">
        <f t="shared" si="36"/>
        <v>5.108995356597366</v>
      </c>
      <c r="H385" s="10">
        <f t="shared" si="41"/>
        <v>-0.33124497553882376</v>
      </c>
      <c r="I385">
        <f t="shared" si="37"/>
        <v>-3.9749397064658849</v>
      </c>
      <c r="K385">
        <f t="shared" si="38"/>
        <v>-0.19582555929013198</v>
      </c>
      <c r="M385">
        <f t="shared" si="39"/>
        <v>-0.36313966241814294</v>
      </c>
      <c r="N385" s="13">
        <f t="shared" si="40"/>
        <v>1.0172710511298149E-3</v>
      </c>
      <c r="O385" s="13">
        <v>1</v>
      </c>
    </row>
    <row r="386" spans="4:15" x14ac:dyDescent="0.4">
      <c r="D386" s="6">
        <v>6.3400000000000096</v>
      </c>
      <c r="E386" s="7">
        <f t="shared" si="35"/>
        <v>-3.5414159392485663E-2</v>
      </c>
      <c r="G386">
        <f t="shared" si="36"/>
        <v>5.1172813039916614</v>
      </c>
      <c r="H386" s="10">
        <f t="shared" si="41"/>
        <v>-0.32696830942300237</v>
      </c>
      <c r="I386">
        <f t="shared" si="37"/>
        <v>-3.9236197130760284</v>
      </c>
      <c r="K386">
        <f t="shared" si="38"/>
        <v>-0.19398761263956787</v>
      </c>
      <c r="M386">
        <f t="shared" si="39"/>
        <v>-0.3589808822984083</v>
      </c>
      <c r="N386" s="13">
        <f t="shared" si="40"/>
        <v>1.0248048221031755E-3</v>
      </c>
      <c r="O386" s="13">
        <v>1</v>
      </c>
    </row>
    <row r="387" spans="4:15" x14ac:dyDescent="0.4">
      <c r="D387" s="6">
        <v>6.3600000000000101</v>
      </c>
      <c r="E387" s="7">
        <f t="shared" si="35"/>
        <v>-3.495654255863264E-2</v>
      </c>
      <c r="G387">
        <f t="shared" si="36"/>
        <v>5.1255672513859567</v>
      </c>
      <c r="H387" s="10">
        <f t="shared" si="41"/>
        <v>-0.32274327048108759</v>
      </c>
      <c r="I387">
        <f t="shared" si="37"/>
        <v>-3.8729192457730512</v>
      </c>
      <c r="K387">
        <f t="shared" si="38"/>
        <v>-0.19216692954809411</v>
      </c>
      <c r="M387">
        <f t="shared" si="39"/>
        <v>-0.35486969473032104</v>
      </c>
      <c r="N387" s="13">
        <f t="shared" si="40"/>
        <v>1.0321071350417354E-3</v>
      </c>
      <c r="O387" s="13">
        <v>1</v>
      </c>
    </row>
    <row r="388" spans="4:15" x14ac:dyDescent="0.4">
      <c r="D388" s="6">
        <v>6.3800000000000097</v>
      </c>
      <c r="E388" s="7">
        <f t="shared" si="35"/>
        <v>-3.4504455702396963E-2</v>
      </c>
      <c r="G388">
        <f t="shared" si="36"/>
        <v>5.133853198780252</v>
      </c>
      <c r="H388" s="10">
        <f t="shared" si="41"/>
        <v>-0.31856928816352037</v>
      </c>
      <c r="I388">
        <f t="shared" si="37"/>
        <v>-3.8228314579622444</v>
      </c>
      <c r="K388">
        <f t="shared" si="38"/>
        <v>-0.19036334770401772</v>
      </c>
      <c r="M388">
        <f t="shared" si="39"/>
        <v>-0.35080555640659605</v>
      </c>
      <c r="N388" s="13">
        <f t="shared" si="40"/>
        <v>1.0391769902395299E-3</v>
      </c>
      <c r="O388" s="13">
        <v>1</v>
      </c>
    </row>
    <row r="389" spans="4:15" x14ac:dyDescent="0.4">
      <c r="D389" s="6">
        <v>6.4000000000000101</v>
      </c>
      <c r="E389" s="7">
        <f t="shared" si="35"/>
        <v>-3.4057837636485858E-2</v>
      </c>
      <c r="G389">
        <f t="shared" si="36"/>
        <v>5.1421391461745474</v>
      </c>
      <c r="H389" s="10">
        <f t="shared" si="41"/>
        <v>-0.31444579754638297</v>
      </c>
      <c r="I389">
        <f t="shared" si="37"/>
        <v>-3.7733495705565954</v>
      </c>
      <c r="K389">
        <f t="shared" si="38"/>
        <v>-0.18857670632147799</v>
      </c>
      <c r="M389">
        <f t="shared" si="39"/>
        <v>-0.34678793017390969</v>
      </c>
      <c r="N389" s="13">
        <f t="shared" si="40"/>
        <v>1.0460135428965284E-3</v>
      </c>
      <c r="O389" s="13">
        <v>1</v>
      </c>
    </row>
    <row r="390" spans="4:15" x14ac:dyDescent="0.4">
      <c r="D390" s="6">
        <v>6.4200000000000097</v>
      </c>
      <c r="E390" s="7">
        <f t="shared" si="35"/>
        <v>-3.3616627777597489E-2</v>
      </c>
      <c r="G390">
        <f t="shared" si="36"/>
        <v>5.1504250935688427</v>
      </c>
      <c r="H390" s="10">
        <f t="shared" si="41"/>
        <v>-0.31037223928222435</v>
      </c>
      <c r="I390">
        <f t="shared" si="37"/>
        <v>-3.7244668713866922</v>
      </c>
      <c r="K390">
        <f t="shared" si="38"/>
        <v>-0.18680684612622139</v>
      </c>
      <c r="M390">
        <f t="shared" si="39"/>
        <v>-0.34281628496489486</v>
      </c>
      <c r="N390" s="13">
        <f t="shared" si="40"/>
        <v>1.0526161002592108E-3</v>
      </c>
      <c r="O390" s="13">
        <v>1</v>
      </c>
    </row>
    <row r="391" spans="4:15" x14ac:dyDescent="0.4">
      <c r="D391" s="6">
        <v>6.4400000000000102</v>
      </c>
      <c r="E391" s="7">
        <f t="shared" si="35"/>
        <v>-3.3180766141142522E-2</v>
      </c>
      <c r="G391">
        <f t="shared" si="36"/>
        <v>5.1587110409631389</v>
      </c>
      <c r="H391" s="10">
        <f t="shared" si="41"/>
        <v>-0.30634805955132655</v>
      </c>
      <c r="I391">
        <f t="shared" si="37"/>
        <v>-3.6761767146159183</v>
      </c>
      <c r="K391">
        <f t="shared" si="38"/>
        <v>-0.18505360934150386</v>
      </c>
      <c r="M391">
        <f t="shared" si="39"/>
        <v>-0.33889009573082973</v>
      </c>
      <c r="N391" s="13">
        <f t="shared" si="40"/>
        <v>1.0589841187080944E-3</v>
      </c>
      <c r="O391" s="13">
        <v>1</v>
      </c>
    </row>
    <row r="392" spans="4:15" x14ac:dyDescent="0.4">
      <c r="D392" s="6">
        <v>6.4600000000000097</v>
      </c>
      <c r="E392" s="7">
        <f t="shared" si="35"/>
        <v>-3.27501933360132E-2</v>
      </c>
      <c r="G392">
        <f t="shared" si="36"/>
        <v>5.1669969883574343</v>
      </c>
      <c r="H392" s="10">
        <f t="shared" si="41"/>
        <v>-0.30237271001340899</v>
      </c>
      <c r="I392">
        <f t="shared" si="37"/>
        <v>-3.6284725201609076</v>
      </c>
      <c r="K392">
        <f t="shared" si="38"/>
        <v>-0.18331683967411691</v>
      </c>
      <c r="M392">
        <f t="shared" si="39"/>
        <v>-0.33500884337501308</v>
      </c>
      <c r="N392" s="13">
        <f t="shared" si="40"/>
        <v>1.0651172007964077E-3</v>
      </c>
      <c r="O392" s="13">
        <v>1</v>
      </c>
    </row>
    <row r="393" spans="4:15" x14ac:dyDescent="0.4">
      <c r="D393" s="6">
        <v>6.4800000000000102</v>
      </c>
      <c r="E393" s="7">
        <f t="shared" si="35"/>
        <v>-3.2324850559398613E-2</v>
      </c>
      <c r="G393">
        <f t="shared" si="36"/>
        <v>5.1752829357517296</v>
      </c>
      <c r="H393" s="10">
        <f t="shared" si="41"/>
        <v>-0.29844564775975957</v>
      </c>
      <c r="I393">
        <f t="shared" si="37"/>
        <v>-3.5813477731171148</v>
      </c>
      <c r="K393">
        <f t="shared" si="38"/>
        <v>-0.18159638230053943</v>
      </c>
      <c r="M393">
        <f t="shared" si="39"/>
        <v>-0.33117201468682234</v>
      </c>
      <c r="N393" s="13">
        <f t="shared" si="40"/>
        <v>1.0710150922447477E-3</v>
      </c>
      <c r="O393" s="13">
        <v>1</v>
      </c>
    </row>
    <row r="394" spans="4:15" x14ac:dyDescent="0.4">
      <c r="D394" s="6">
        <v>6.5000000000000098</v>
      </c>
      <c r="E394" s="7">
        <f t="shared" si="35"/>
        <v>-3.1904679591646237E-2</v>
      </c>
      <c r="G394">
        <f t="shared" si="36"/>
        <v>5.1835688831460249</v>
      </c>
      <c r="H394" s="10">
        <f t="shared" si="41"/>
        <v>-0.29456633526579218</v>
      </c>
      <c r="I394">
        <f t="shared" si="37"/>
        <v>-3.5347960231895064</v>
      </c>
      <c r="K394">
        <f t="shared" si="38"/>
        <v>-0.17989208385321231</v>
      </c>
      <c r="M394">
        <f t="shared" si="39"/>
        <v>-0.32737910227644829</v>
      </c>
      <c r="N394" s="13">
        <f t="shared" si="40"/>
        <v>1.0766776788956017E-3</v>
      </c>
      <c r="O394" s="13">
        <v>1</v>
      </c>
    </row>
    <row r="395" spans="4:15" x14ac:dyDescent="0.4">
      <c r="D395" s="6">
        <v>6.5200000000000102</v>
      </c>
      <c r="E395" s="7">
        <f t="shared" si="35"/>
        <v>-3.1489622791168251E-2</v>
      </c>
      <c r="G395">
        <f t="shared" si="36"/>
        <v>5.1918548305403203</v>
      </c>
      <c r="H395" s="10">
        <f t="shared" si="41"/>
        <v>-0.29073424034401912</v>
      </c>
      <c r="I395">
        <f t="shared" si="37"/>
        <v>-3.4888108841282293</v>
      </c>
      <c r="K395">
        <f t="shared" si="38"/>
        <v>-0.17820379240693629</v>
      </c>
      <c r="M395">
        <f t="shared" si="39"/>
        <v>-0.32362960451030232</v>
      </c>
      <c r="N395" s="13">
        <f t="shared" si="40"/>
        <v>1.0821049836323882E-3</v>
      </c>
      <c r="O395" s="13">
        <v>1</v>
      </c>
    </row>
    <row r="396" spans="4:15" x14ac:dyDescent="0.4">
      <c r="D396" s="6">
        <v>6.5400000000000098</v>
      </c>
      <c r="E396" s="7">
        <f t="shared" si="35"/>
        <v>-3.1079623089392952E-2</v>
      </c>
      <c r="G396">
        <f t="shared" si="36"/>
        <v>5.2001407779346156</v>
      </c>
      <c r="H396" s="10">
        <f t="shared" si="41"/>
        <v>-0.28694883609743826</v>
      </c>
      <c r="I396">
        <f t="shared" si="37"/>
        <v>-3.4433860331692592</v>
      </c>
      <c r="K396">
        <f t="shared" si="38"/>
        <v>-0.17653135746539084</v>
      </c>
      <c r="M396">
        <f t="shared" si="39"/>
        <v>-0.31992302544709028</v>
      </c>
      <c r="N396" s="13">
        <f t="shared" si="40"/>
        <v>1.0872971632667045E-3</v>
      </c>
      <c r="O396" s="13">
        <v>1</v>
      </c>
    </row>
    <row r="397" spans="4:15" x14ac:dyDescent="0.4">
      <c r="D397" s="6">
        <v>6.5600000000000103</v>
      </c>
      <c r="E397" s="7">
        <f t="shared" si="35"/>
        <v>-3.0674623985759642E-2</v>
      </c>
      <c r="G397">
        <f t="shared" si="36"/>
        <v>5.2084267253289109</v>
      </c>
      <c r="H397" s="10">
        <f t="shared" si="41"/>
        <v>-0.28320960087332303</v>
      </c>
      <c r="I397">
        <f t="shared" si="37"/>
        <v>-3.3985152104798764</v>
      </c>
      <c r="K397">
        <f t="shared" si="38"/>
        <v>-0.17487462994777542</v>
      </c>
      <c r="M397">
        <f t="shared" si="39"/>
        <v>-0.31625887477454867</v>
      </c>
      <c r="N397" s="13">
        <f t="shared" si="40"/>
        <v>1.0922545053982343E-3</v>
      </c>
      <c r="O397" s="13">
        <v>1</v>
      </c>
    </row>
    <row r="398" spans="4:15" x14ac:dyDescent="0.4">
      <c r="D398" s="6">
        <v>6.5800000000000098</v>
      </c>
      <c r="E398" s="7">
        <f t="shared" si="35"/>
        <v>-3.027456954275734E-2</v>
      </c>
      <c r="G398">
        <f t="shared" si="36"/>
        <v>5.2167126727232063</v>
      </c>
      <c r="H398" s="10">
        <f t="shared" si="41"/>
        <v>-0.27951601821741567</v>
      </c>
      <c r="I398">
        <f t="shared" si="37"/>
        <v>-3.3541922186089881</v>
      </c>
      <c r="K398">
        <f t="shared" si="38"/>
        <v>-0.1732334621755694</v>
      </c>
      <c r="M398">
        <f t="shared" si="39"/>
        <v>-0.31263666774683757</v>
      </c>
      <c r="N398" s="13">
        <f t="shared" si="40"/>
        <v>1.0969774252507949E-3</v>
      </c>
      <c r="O398" s="13">
        <v>1</v>
      </c>
    </row>
    <row r="399" spans="4:15" x14ac:dyDescent="0.4">
      <c r="D399" s="6">
        <v>6.6000000000000103</v>
      </c>
      <c r="E399" s="7">
        <f t="shared" si="35"/>
        <v>-2.9879404381005913E-2</v>
      </c>
      <c r="G399">
        <f t="shared" si="36"/>
        <v>5.2249986201175016</v>
      </c>
      <c r="H399" s="10">
        <f t="shared" si="41"/>
        <v>-0.27586757682851326</v>
      </c>
      <c r="I399">
        <f t="shared" si="37"/>
        <v>-3.3104109219421591</v>
      </c>
      <c r="K399">
        <f t="shared" si="38"/>
        <v>-0.17160770785941259</v>
      </c>
      <c r="M399">
        <f t="shared" si="39"/>
        <v>-0.30905592512258462</v>
      </c>
      <c r="N399" s="13">
        <f t="shared" si="40"/>
        <v>1.1014664624885893E-3</v>
      </c>
      <c r="O399" s="13">
        <v>1</v>
      </c>
    </row>
    <row r="400" spans="4:15" x14ac:dyDescent="0.4">
      <c r="D400" s="6">
        <v>6.6200000000000099</v>
      </c>
      <c r="E400" s="7">
        <f t="shared" si="35"/>
        <v>-2.948907367437965E-2</v>
      </c>
      <c r="G400">
        <f t="shared" si="36"/>
        <v>5.2332845675117969</v>
      </c>
      <c r="H400" s="10">
        <f t="shared" si="41"/>
        <v>-0.27226377051344497</v>
      </c>
      <c r="I400">
        <f t="shared" si="37"/>
        <v>-3.2671652461613396</v>
      </c>
      <c r="K400">
        <f t="shared" si="38"/>
        <v>-0.16999722208610291</v>
      </c>
      <c r="M400">
        <f t="shared" si="39"/>
        <v>-0.30551617310357543</v>
      </c>
      <c r="N400" s="13">
        <f t="shared" si="40"/>
        <v>1.1057222780161149E-3</v>
      </c>
      <c r="O400" s="13">
        <v>1</v>
      </c>
    </row>
    <row r="401" spans="4:15" x14ac:dyDescent="0.4">
      <c r="D401" s="6">
        <v>6.6400000000000103</v>
      </c>
      <c r="E401" s="7">
        <f t="shared" si="35"/>
        <v>-2.9103523145172259E-2</v>
      </c>
      <c r="G401">
        <f t="shared" si="36"/>
        <v>5.241570514906094</v>
      </c>
      <c r="H401" s="10">
        <f t="shared" si="41"/>
        <v>-0.2687040981424319</v>
      </c>
      <c r="I401">
        <f t="shared" si="37"/>
        <v>-3.2244491777091828</v>
      </c>
      <c r="K401">
        <f t="shared" si="38"/>
        <v>-0.16840186130571272</v>
      </c>
      <c r="M401">
        <f t="shared" si="39"/>
        <v>-0.30201694327408518</v>
      </c>
      <c r="N401" s="13">
        <f t="shared" si="40"/>
        <v>1.1097456507655156E-3</v>
      </c>
      <c r="O401" s="13">
        <v>1</v>
      </c>
    </row>
    <row r="402" spans="4:15" x14ac:dyDescent="0.4">
      <c r="D402" s="6">
        <v>6.6600000000000099</v>
      </c>
      <c r="E402" s="7">
        <f t="shared" si="35"/>
        <v>-2.8722699059303164E-2</v>
      </c>
      <c r="G402">
        <f t="shared" si="36"/>
        <v>5.2498564623003885</v>
      </c>
      <c r="H402" s="10">
        <f t="shared" si="41"/>
        <v>-0.26518806360482833</v>
      </c>
      <c r="I402">
        <f t="shared" si="37"/>
        <v>-3.1822567632579402</v>
      </c>
      <c r="K402">
        <f t="shared" si="38"/>
        <v>-0.16682148331882179</v>
      </c>
      <c r="M402">
        <f t="shared" si="39"/>
        <v>-0.29855777254084837</v>
      </c>
      <c r="N402" s="13">
        <f t="shared" si="40"/>
        <v>1.1135374744746956E-3</v>
      </c>
      <c r="O402" s="13">
        <v>1</v>
      </c>
    </row>
    <row r="403" spans="4:15" x14ac:dyDescent="0.4">
      <c r="D403" s="6">
        <v>6.6800000000000104</v>
      </c>
      <c r="E403" s="7">
        <f t="shared" ref="E403:E466" si="42">-(1+D403+$E$5*D403^3)*EXP(-D403)</f>
        <v>-2.8346548221564027E-2</v>
      </c>
      <c r="G403">
        <f t="shared" ref="G403:G469" si="43">$E$11*(D403/$E$12+1)</f>
        <v>5.2581424096946847</v>
      </c>
      <c r="H403" s="10">
        <f t="shared" si="41"/>
        <v>-0.26171517576523418</v>
      </c>
      <c r="I403">
        <f t="shared" si="37"/>
        <v>-3.1405821091828101</v>
      </c>
      <c r="K403">
        <f t="shared" si="38"/>
        <v>-0.16525594726386381</v>
      </c>
      <c r="M403">
        <f t="shared" si="39"/>
        <v>-0.29513820307365213</v>
      </c>
      <c r="N403" s="13">
        <f t="shared" si="40"/>
        <v>1.1170987544592522E-3</v>
      </c>
      <c r="O403" s="13">
        <v>1</v>
      </c>
    </row>
    <row r="404" spans="4:15" x14ac:dyDescent="0.4">
      <c r="D404" s="6">
        <v>6.7000000000000099</v>
      </c>
      <c r="E404" s="7">
        <f t="shared" si="42"/>
        <v>-2.7975017970905548E-2</v>
      </c>
      <c r="G404">
        <f t="shared" si="43"/>
        <v>5.2664283570889792</v>
      </c>
      <c r="H404" s="10">
        <f t="shared" si="41"/>
        <v>-0.25828494841997962</v>
      </c>
      <c r="I404">
        <f t="shared" ref="I404:I467" si="44">H404*$E$6</f>
        <v>-3.0994193810397555</v>
      </c>
      <c r="K404">
        <f t="shared" ref="K404:K467" si="45">($L$9/2)*$L$6*EXP(-$L$4*(G404/$L$10-1))+($L$9/2)*$L$6*EXP(-$L$4*(($H$4/$E$4)*G404/$L$10-1))+($L$9/2)*$L$6*EXP(-$L$4*(SQRT(4/3+$H$11^2/4)*($H$4/$E$4)*G404/$L$10-1))+2*$L$6*EXP(-$L$4*(($H$5/$E$4)*G404/$L$10-1))+16*$L$6*EXP(-$L$4*($H$14*($H$4/$E$4)*G404/$L$10-1))-SQRT(($L$9/2)*$L$7^2*EXP(-2*$L$5*(G404/$L$10-1))+($L$9/2)*$L$7^2*EXP(-2*$L$5*(($H$4/$E$4)*G404/$L$10-1))+($L$9/2)*$L$7^2*EXP(-2*$L$5*(SQRT(4/3+$H$11^2/4)*($H$4/$E$4)*G404/$L$10-1))+2*$L$7^2*EXP(-2*$L$5*(($H$5/$E$4)*G404/$L$10-1))+16*$L$7^2*EXP(-2*$L$5*($H$14*($H$4/$E$4)*G404/$L$10-1)))</f>
        <v>-0.16370511360459228</v>
      </c>
      <c r="M404">
        <f t="shared" ref="M404:M467" si="46">($L$9/2)*$O$6*EXP(-$O$4*(G404/$L$10-1))+($L$9/2)*$O$6*EXP(-$O$4*(($H$4/$E$4)*G404/$L$10-1))+($L$9/2)*$O$6*EXP(-$O$4*(SQRT(4/3+$H$11^2/4)*($H$4/$E$4)*G404/$L$10-1))+2*$O$6*EXP(-$O$4*(($H$5/$E$4)*G404/$L$10-1))+16*$O$6*EXP(-$O$4*($H$14*($H$4/$E$4)*G404/$L$10-1))-SQRT(($L$9/2)*$O$7^2*EXP(-2*$O$5*(G404/$L$10-1))+($L$9/2)*$O$7^2*EXP(-2*$O$5*(($H$4/$E$4)*G404/$L$10-1))+($L$9/2)*$O$7^2*EXP(-2*$O$5*(SQRT(4/3+$H$11^2/4)*($H$4/$E$4)*G404/$L$10-1))+2*$O$7^2*EXP(-2*$O$5*(($H$5/$E$4)*G404/$L$10-1))+16*$O$7^2*EXP(-2*$O$5*($H$14*($H$4/$E$4)*G404/$L$10-1)))</f>
        <v>-0.29175778224656645</v>
      </c>
      <c r="N404" s="13">
        <f t="shared" ref="N404:N467" si="47">(M404-H404)^2*O404</f>
        <v>1.1204306043822959E-3</v>
      </c>
      <c r="O404" s="13">
        <v>1</v>
      </c>
    </row>
    <row r="405" spans="4:15" x14ac:dyDescent="0.4">
      <c r="D405" s="6">
        <v>6.7200000000000104</v>
      </c>
      <c r="E405" s="7">
        <f t="shared" si="42"/>
        <v>-2.7608056175763489E-2</v>
      </c>
      <c r="G405">
        <f t="shared" si="43"/>
        <v>5.2747143044832754</v>
      </c>
      <c r="H405" s="10">
        <f t="shared" ref="H405:H469" si="48">-(-$B$4)*(1+D405+$E$5*D405^3)*EXP(-D405)</f>
        <v>-0.25489690025397155</v>
      </c>
      <c r="I405">
        <f t="shared" si="44"/>
        <v>-3.0587628030476584</v>
      </c>
      <c r="K405">
        <f t="shared" si="45"/>
        <v>-0.162168844117655</v>
      </c>
      <c r="M405">
        <f t="shared" si="46"/>
        <v>-0.28841606257978059</v>
      </c>
      <c r="N405" s="13">
        <f t="shared" si="47"/>
        <v>1.1235342430239359E-3</v>
      </c>
      <c r="O405" s="13">
        <v>1</v>
      </c>
    </row>
    <row r="406" spans="4:15" x14ac:dyDescent="0.4">
      <c r="D406" s="6">
        <v>6.74000000000001</v>
      </c>
      <c r="E406" s="7">
        <f t="shared" si="42"/>
        <v>-2.7245611229423847E-2</v>
      </c>
      <c r="G406">
        <f t="shared" si="43"/>
        <v>5.2830002518775698</v>
      </c>
      <c r="H406" s="10">
        <f t="shared" si="48"/>
        <v>-0.25155055479790156</v>
      </c>
      <c r="I406">
        <f t="shared" si="44"/>
        <v>-3.0186066575748187</v>
      </c>
      <c r="K406">
        <f t="shared" si="45"/>
        <v>-0.16064700188028727</v>
      </c>
      <c r="M406">
        <f t="shared" si="46"/>
        <v>-0.28511260168206948</v>
      </c>
      <c r="N406" s="13">
        <f t="shared" si="47"/>
        <v>1.1264109910550854E-3</v>
      </c>
      <c r="O406" s="13">
        <v>1</v>
      </c>
    </row>
    <row r="407" spans="4:15" x14ac:dyDescent="0.4">
      <c r="D407" s="6">
        <v>6.7600000000000096</v>
      </c>
      <c r="E407" s="7">
        <f t="shared" si="42"/>
        <v>-2.6887632045426282E-2</v>
      </c>
      <c r="G407">
        <f t="shared" si="43"/>
        <v>5.2912861992718652</v>
      </c>
      <c r="H407" s="10">
        <f t="shared" si="48"/>
        <v>-0.24824544038580723</v>
      </c>
      <c r="I407">
        <f t="shared" si="44"/>
        <v>-2.9789452846296869</v>
      </c>
      <c r="K407">
        <f t="shared" si="45"/>
        <v>-0.15913945125811191</v>
      </c>
      <c r="M407">
        <f t="shared" si="46"/>
        <v>-0.2818469621938543</v>
      </c>
      <c r="N407" s="13">
        <f t="shared" si="47"/>
        <v>1.1290622678166628E-3</v>
      </c>
      <c r="O407" s="13">
        <v>1</v>
      </c>
    </row>
    <row r="408" spans="4:15" x14ac:dyDescent="0.4">
      <c r="D408" s="6">
        <v>6.78000000000001</v>
      </c>
      <c r="E408" s="7">
        <f t="shared" si="42"/>
        <v>-2.6534068053005646E-2</v>
      </c>
      <c r="G408">
        <f t="shared" si="43"/>
        <v>5.2995721466661605</v>
      </c>
      <c r="H408" s="10">
        <f t="shared" si="48"/>
        <v>-0.24498109011298522</v>
      </c>
      <c r="I408">
        <f t="shared" si="44"/>
        <v>-2.9397730813558227</v>
      </c>
      <c r="K408">
        <f t="shared" si="45"/>
        <v>-0.1576460578930553</v>
      </c>
      <c r="M408">
        <f t="shared" si="46"/>
        <v>-0.27861871173088026</v>
      </c>
      <c r="N408" s="13">
        <f t="shared" si="47"/>
        <v>1.1314895881086803E-3</v>
      </c>
      <c r="O408" s="13">
        <v>1</v>
      </c>
    </row>
    <row r="409" spans="4:15" x14ac:dyDescent="0.4">
      <c r="D409" s="6">
        <v>6.8000000000000096</v>
      </c>
      <c r="E409" s="7">
        <f t="shared" si="42"/>
        <v>-2.6184869192571018E-2</v>
      </c>
      <c r="G409">
        <f t="shared" si="43"/>
        <v>5.3078580940604558</v>
      </c>
      <c r="H409" s="10">
        <f t="shared" si="48"/>
        <v>-0.24175704179425039</v>
      </c>
      <c r="I409">
        <f t="shared" si="44"/>
        <v>-2.9010845015310047</v>
      </c>
      <c r="K409">
        <f t="shared" si="45"/>
        <v>-0.15616668869137129</v>
      </c>
      <c r="M409">
        <f t="shared" si="46"/>
        <v>-0.27542742282848603</v>
      </c>
      <c r="N409" s="13">
        <f t="shared" si="47"/>
        <v>1.1336945589906153E-3</v>
      </c>
      <c r="O409" s="13">
        <v>1</v>
      </c>
    </row>
    <row r="410" spans="4:15" x14ac:dyDescent="0.4">
      <c r="D410" s="6">
        <v>6.8200000000000101</v>
      </c>
      <c r="E410" s="7">
        <f t="shared" si="42"/>
        <v>-2.5839985911221539E-2</v>
      </c>
      <c r="G410">
        <f t="shared" si="43"/>
        <v>5.3161440414547512</v>
      </c>
      <c r="H410" s="10">
        <f t="shared" si="48"/>
        <v>-0.23857283792253509</v>
      </c>
      <c r="I410">
        <f t="shared" si="44"/>
        <v>-2.8628740550704208</v>
      </c>
      <c r="K410">
        <f t="shared" si="45"/>
        <v>-0.15470121181177537</v>
      </c>
      <c r="M410">
        <f t="shared" si="46"/>
        <v>-0.27227267288646906</v>
      </c>
      <c r="N410" s="13">
        <f t="shared" si="47"/>
        <v>1.1356788765963866E-3</v>
      </c>
      <c r="O410" s="13">
        <v>1</v>
      </c>
    </row>
    <row r="411" spans="4:15" x14ac:dyDescent="0.4">
      <c r="D411" s="6">
        <v>6.8400000000000096</v>
      </c>
      <c r="E411" s="7">
        <f t="shared" si="42"/>
        <v>-2.5499369158299139E-2</v>
      </c>
      <c r="G411">
        <f t="shared" si="43"/>
        <v>5.3244299888490483</v>
      </c>
      <c r="H411" s="10">
        <f t="shared" si="48"/>
        <v>-0.23542802562782844</v>
      </c>
      <c r="I411">
        <f t="shared" si="44"/>
        <v>-2.8251363075339411</v>
      </c>
      <c r="K411">
        <f t="shared" si="45"/>
        <v>-0.15324949665368792</v>
      </c>
      <c r="M411">
        <f t="shared" si="46"/>
        <v>-0.26915404411453903</v>
      </c>
      <c r="N411" s="13">
        <f t="shared" si="47"/>
        <v>1.1374443229659442E-3</v>
      </c>
      <c r="O411" s="13">
        <v>1</v>
      </c>
    </row>
    <row r="412" spans="4:15" x14ac:dyDescent="0.4">
      <c r="D412" s="6">
        <v>6.8600000000000101</v>
      </c>
      <c r="E412" s="7">
        <f t="shared" si="42"/>
        <v>-2.5162970380977003E-2</v>
      </c>
      <c r="G412">
        <f t="shared" si="43"/>
        <v>5.3327159362433427</v>
      </c>
      <c r="H412" s="10">
        <f t="shared" si="48"/>
        <v>-0.23232215663644637</v>
      </c>
      <c r="I412">
        <f t="shared" si="44"/>
        <v>-2.7878658796373563</v>
      </c>
      <c r="K412">
        <f t="shared" si="45"/>
        <v>-0.15181141384558555</v>
      </c>
      <c r="M412">
        <f t="shared" si="46"/>
        <v>-0.26607112347835726</v>
      </c>
      <c r="N412" s="13">
        <f t="shared" si="47"/>
        <v>1.1389927628964009E-3</v>
      </c>
      <c r="O412" s="13">
        <v>1</v>
      </c>
    </row>
    <row r="413" spans="4:15" x14ac:dyDescent="0.4">
      <c r="D413" s="6">
        <v>6.8800000000000097</v>
      </c>
      <c r="E413" s="7">
        <f t="shared" si="42"/>
        <v>-2.4830741519884056E-2</v>
      </c>
      <c r="G413">
        <f t="shared" si="43"/>
        <v>5.3410018836376389</v>
      </c>
      <c r="H413" s="10">
        <f t="shared" si="48"/>
        <v>-0.2292547872306335</v>
      </c>
      <c r="I413">
        <f t="shared" si="44"/>
        <v>-2.7510574467676019</v>
      </c>
      <c r="K413">
        <f t="shared" si="45"/>
        <v>-0.15038683523345767</v>
      </c>
      <c r="M413">
        <f t="shared" si="46"/>
        <v>-0.26302350264614666</v>
      </c>
      <c r="N413" s="13">
        <f t="shared" si="47"/>
        <v>1.140326140813916E-3</v>
      </c>
      <c r="O413" s="13">
        <v>1</v>
      </c>
    </row>
    <row r="414" spans="4:15" x14ac:dyDescent="0.4">
      <c r="D414" s="6">
        <v>6.9000000000000101</v>
      </c>
      <c r="E414" s="7">
        <f t="shared" si="42"/>
        <v>-2.4502635004764409E-2</v>
      </c>
      <c r="G414">
        <f t="shared" si="43"/>
        <v>5.3492878310319334</v>
      </c>
      <c r="H414" s="10">
        <f t="shared" si="48"/>
        <v>-0.22622547820848835</v>
      </c>
      <c r="I414">
        <f t="shared" si="44"/>
        <v>-2.71470573850186</v>
      </c>
      <c r="K414">
        <f t="shared" si="45"/>
        <v>-0.14897563386937268</v>
      </c>
      <c r="M414">
        <f t="shared" si="46"/>
        <v>-0.26001077793588645</v>
      </c>
      <c r="N414" s="13">
        <f t="shared" si="47"/>
        <v>1.1414464776701265E-3</v>
      </c>
      <c r="O414" s="13">
        <v>1</v>
      </c>
    </row>
    <row r="415" spans="4:15" x14ac:dyDescent="0.4">
      <c r="D415" s="6">
        <v>6.9200000000000097</v>
      </c>
      <c r="E415" s="7">
        <f t="shared" si="42"/>
        <v>-2.4178603750171879E-2</v>
      </c>
      <c r="G415">
        <f t="shared" si="43"/>
        <v>5.3575737784262296</v>
      </c>
      <c r="H415" s="10">
        <f t="shared" si="48"/>
        <v>-0.22323379484421188</v>
      </c>
      <c r="I415">
        <f t="shared" si="44"/>
        <v>-2.6788055381305425</v>
      </c>
      <c r="K415">
        <f t="shared" si="45"/>
        <v>-0.14757768400014518</v>
      </c>
      <c r="M415">
        <f t="shared" si="46"/>
        <v>-0.25703255026306027</v>
      </c>
      <c r="N415" s="13">
        <f t="shared" si="47"/>
        <v>1.1423558678631332E-3</v>
      </c>
      <c r="O415" s="13">
        <v>1</v>
      </c>
    </row>
    <row r="416" spans="4:15" x14ac:dyDescent="0.4">
      <c r="D416" s="6">
        <v>6.9400000000000102</v>
      </c>
      <c r="E416" s="7">
        <f t="shared" si="42"/>
        <v>-2.3858601151198679E-2</v>
      </c>
      <c r="G416">
        <f t="shared" si="43"/>
        <v>5.3658597258205241</v>
      </c>
      <c r="H416" s="10">
        <f t="shared" si="48"/>
        <v>-0.22027930684867206</v>
      </c>
      <c r="I416">
        <f t="shared" si="44"/>
        <v>-2.6433516821840648</v>
      </c>
      <c r="K416">
        <f t="shared" si="45"/>
        <v>-0.14619286105611209</v>
      </c>
      <c r="M416">
        <f t="shared" si="46"/>
        <v>-0.25408842508898083</v>
      </c>
      <c r="N416" s="13">
        <f t="shared" si="47"/>
        <v>1.1430564761871792E-3</v>
      </c>
      <c r="O416" s="13">
        <v>1</v>
      </c>
    </row>
    <row r="417" spans="4:15" x14ac:dyDescent="0.4">
      <c r="D417" s="6">
        <v>6.9600000000000097</v>
      </c>
      <c r="E417" s="7">
        <f t="shared" si="42"/>
        <v>-2.3542581079238404E-2</v>
      </c>
      <c r="G417">
        <f t="shared" si="43"/>
        <v>5.3741456732148203</v>
      </c>
      <c r="H417" s="10">
        <f t="shared" si="48"/>
        <v>-0.21736158833028441</v>
      </c>
      <c r="I417">
        <f t="shared" si="44"/>
        <v>-2.6083390599634129</v>
      </c>
      <c r="K417">
        <f t="shared" si="45"/>
        <v>-0.14482104164000764</v>
      </c>
      <c r="M417">
        <f t="shared" si="46"/>
        <v>-0.25117801236965853</v>
      </c>
      <c r="N417" s="13">
        <f t="shared" si="47"/>
        <v>1.1435505348107603E-3</v>
      </c>
      <c r="O417" s="13">
        <v>1</v>
      </c>
    </row>
    <row r="418" spans="4:15" x14ac:dyDescent="0.4">
      <c r="D418" s="6">
        <v>6.9800000000000102</v>
      </c>
      <c r="E418" s="7">
        <f t="shared" si="42"/>
        <v>-2.3230497877782384E-2</v>
      </c>
      <c r="G418">
        <f t="shared" si="43"/>
        <v>5.3824316206091147</v>
      </c>
      <c r="H418" s="10">
        <f t="shared" si="48"/>
        <v>-0.21448021775620138</v>
      </c>
      <c r="I418">
        <f t="shared" si="44"/>
        <v>-2.5737626130744164</v>
      </c>
      <c r="K418">
        <f t="shared" si="45"/>
        <v>-0.14346210351594593</v>
      </c>
      <c r="M418">
        <f t="shared" si="46"/>
        <v>-0.24830092650523466</v>
      </c>
      <c r="N418" s="13">
        <f t="shared" si="47"/>
        <v>1.1438403402869366E-3</v>
      </c>
      <c r="O418" s="13">
        <v>1</v>
      </c>
    </row>
    <row r="419" spans="4:15" x14ac:dyDescent="0.4">
      <c r="D419" s="6">
        <v>7.0000000000000098</v>
      </c>
      <c r="E419" s="7">
        <f t="shared" si="42"/>
        <v>-2.2922306358249517E-2</v>
      </c>
      <c r="G419">
        <f t="shared" si="43"/>
        <v>5.3907175680034118</v>
      </c>
      <c r="H419" s="10">
        <f t="shared" si="48"/>
        <v>-0.2116347779138103</v>
      </c>
      <c r="I419">
        <f t="shared" si="44"/>
        <v>-2.5396173349657234</v>
      </c>
      <c r="K419">
        <f t="shared" si="45"/>
        <v>-0.14211592559850048</v>
      </c>
      <c r="M419">
        <f t="shared" si="46"/>
        <v>-0.24545678628994877</v>
      </c>
      <c r="N419" s="13">
        <f t="shared" si="47"/>
        <v>1.1439282505955807E-3</v>
      </c>
      <c r="O419" s="13">
        <v>1</v>
      </c>
    </row>
    <row r="420" spans="4:15" x14ac:dyDescent="0.4">
      <c r="D420" s="6">
        <v>7.0200000000000102</v>
      </c>
      <c r="E420" s="7">
        <f t="shared" si="42"/>
        <v>-2.2617961795848799E-2</v>
      </c>
      <c r="G420">
        <f t="shared" si="43"/>
        <v>5.3990035153977054</v>
      </c>
      <c r="H420" s="10">
        <f t="shared" si="48"/>
        <v>-0.20882485587253319</v>
      </c>
      <c r="I420">
        <f t="shared" si="44"/>
        <v>-2.5058982704703983</v>
      </c>
      <c r="K420">
        <f t="shared" si="45"/>
        <v>-0.14078238794188946</v>
      </c>
      <c r="M420">
        <f t="shared" si="46"/>
        <v>-0.24264521486265991</v>
      </c>
      <c r="N420" s="13">
        <f t="shared" si="47"/>
        <v>1.1438166822210457E-3</v>
      </c>
      <c r="O420" s="13">
        <v>1</v>
      </c>
    </row>
    <row r="421" spans="4:15" x14ac:dyDescent="0.4">
      <c r="D421" s="6">
        <v>7.0400000000000098</v>
      </c>
      <c r="E421" s="7">
        <f t="shared" si="42"/>
        <v>-2.2317419925474528E-2</v>
      </c>
      <c r="G421">
        <f t="shared" si="43"/>
        <v>5.4072894627920025</v>
      </c>
      <c r="H421" s="10">
        <f t="shared" si="48"/>
        <v>-0.20605004294592866</v>
      </c>
      <c r="I421">
        <f t="shared" si="44"/>
        <v>-2.4726005153511439</v>
      </c>
      <c r="K421">
        <f t="shared" si="45"/>
        <v>-0.13946137172925643</v>
      </c>
      <c r="M421">
        <f t="shared" si="46"/>
        <v>-0.23986583965789432</v>
      </c>
      <c r="N421" s="13">
        <f t="shared" si="47"/>
        <v>1.1435081072649876E-3</v>
      </c>
      <c r="O421" s="13">
        <v>1</v>
      </c>
    </row>
    <row r="422" spans="4:15" x14ac:dyDescent="0.4">
      <c r="D422" s="6">
        <v>7.0600000000000103</v>
      </c>
      <c r="E422" s="7">
        <f t="shared" si="42"/>
        <v>-2.2020636937633516E-2</v>
      </c>
      <c r="G422">
        <f t="shared" si="43"/>
        <v>5.415575410186297</v>
      </c>
      <c r="H422" s="10">
        <f t="shared" si="48"/>
        <v>-0.20330993465408892</v>
      </c>
      <c r="I422">
        <f t="shared" si="44"/>
        <v>-2.4397192158490668</v>
      </c>
      <c r="K422">
        <f t="shared" si="45"/>
        <v>-0.1381527592620552</v>
      </c>
      <c r="M422">
        <f t="shared" si="46"/>
        <v>-0.23711829235743279</v>
      </c>
      <c r="N422" s="13">
        <f t="shared" si="47"/>
        <v>1.1430050505972505E-3</v>
      </c>
      <c r="O422" s="13">
        <v>1</v>
      </c>
    </row>
    <row r="423" spans="4:15" x14ac:dyDescent="0.4">
      <c r="D423" s="6">
        <v>7.0800000000000098</v>
      </c>
      <c r="E423" s="7">
        <f t="shared" si="42"/>
        <v>-2.1727569474404282E-2</v>
      </c>
      <c r="G423">
        <f t="shared" si="43"/>
        <v>5.4238613575805932</v>
      </c>
      <c r="H423" s="10">
        <f t="shared" si="48"/>
        <v>-0.2006041306863324</v>
      </c>
      <c r="I423">
        <f t="shared" si="44"/>
        <v>-2.4072495682359887</v>
      </c>
      <c r="K423">
        <f t="shared" si="45"/>
        <v>-0.13685643394952804</v>
      </c>
      <c r="M423">
        <f t="shared" si="46"/>
        <v>-0.23440220884241605</v>
      </c>
      <c r="N423" s="13">
        <f t="shared" si="47"/>
        <v>1.1423100870447392E-3</v>
      </c>
      <c r="O423" s="13">
        <v>1</v>
      </c>
    </row>
    <row r="424" spans="4:15" x14ac:dyDescent="0.4">
      <c r="D424" s="6">
        <v>7.1000000000000103</v>
      </c>
      <c r="E424" s="7">
        <f t="shared" si="42"/>
        <v>-2.1438174625427565E-2</v>
      </c>
      <c r="G424">
        <f t="shared" si="43"/>
        <v>5.4321473049748885</v>
      </c>
      <c r="H424" s="10">
        <f t="shared" si="48"/>
        <v>-0.1979322348641851</v>
      </c>
      <c r="I424">
        <f t="shared" si="44"/>
        <v>-2.3751868183702212</v>
      </c>
      <c r="K424">
        <f t="shared" si="45"/>
        <v>-0.13557228029828655</v>
      </c>
      <c r="M424">
        <f t="shared" si="46"/>
        <v>-0.23171722914598189</v>
      </c>
      <c r="N424" s="13">
        <f t="shared" si="47"/>
        <v>1.1414258386210419E-3</v>
      </c>
      <c r="O424" s="13">
        <v>1</v>
      </c>
    </row>
    <row r="425" spans="4:15" x14ac:dyDescent="0.4">
      <c r="D425" s="6">
        <v>7.1200000000000099</v>
      </c>
      <c r="E425" s="7">
        <f t="shared" si="42"/>
        <v>-2.1152409923928119E-2</v>
      </c>
      <c r="G425">
        <f t="shared" si="43"/>
        <v>5.4404332523691838</v>
      </c>
      <c r="H425" s="10">
        <f t="shared" si="48"/>
        <v>-0.19529385510465114</v>
      </c>
      <c r="I425">
        <f t="shared" si="44"/>
        <v>-2.3435262612558136</v>
      </c>
      <c r="K425">
        <f t="shared" si="45"/>
        <v>-0.13430018390198498</v>
      </c>
      <c r="M425">
        <f t="shared" si="46"/>
        <v>-0.22906299740640781</v>
      </c>
      <c r="N425" s="13">
        <f t="shared" si="47"/>
        <v>1.1403549717962922E-3</v>
      </c>
      <c r="O425" s="13">
        <v>1</v>
      </c>
    </row>
    <row r="426" spans="4:15" x14ac:dyDescent="0.4">
      <c r="D426" s="6">
        <v>7.1400000000000103</v>
      </c>
      <c r="E426" s="7">
        <f t="shared" si="42"/>
        <v>-2.0870233342767202E-2</v>
      </c>
      <c r="G426">
        <f t="shared" si="43"/>
        <v>5.4487191997634792</v>
      </c>
      <c r="H426" s="10">
        <f t="shared" si="48"/>
        <v>-0.19268860338376673</v>
      </c>
      <c r="I426">
        <f t="shared" si="44"/>
        <v>-2.3122632406052008</v>
      </c>
      <c r="K426">
        <f t="shared" si="45"/>
        <v>-0.13304003143109255</v>
      </c>
      <c r="M426">
        <f t="shared" si="46"/>
        <v>-0.22643916182077292</v>
      </c>
      <c r="N426" s="13">
        <f t="shared" si="47"/>
        <v>1.13910019480977E-3</v>
      </c>
      <c r="O426" s="13">
        <v>1</v>
      </c>
    </row>
    <row r="427" spans="4:15" x14ac:dyDescent="0.4">
      <c r="D427" s="6">
        <v>7.1600000000000099</v>
      </c>
      <c r="E427" s="7">
        <f t="shared" si="42"/>
        <v>-2.0591603290525694E-2</v>
      </c>
      <c r="G427">
        <f t="shared" si="43"/>
        <v>5.4570051471577745</v>
      </c>
      <c r="H427" s="10">
        <f t="shared" si="48"/>
        <v>-0.19011609570043653</v>
      </c>
      <c r="I427">
        <f t="shared" si="44"/>
        <v>-2.2813931484052383</v>
      </c>
      <c r="K427">
        <f t="shared" si="45"/>
        <v>-0.13179171062275893</v>
      </c>
      <c r="M427">
        <f t="shared" si="46"/>
        <v>-0.22384537459912246</v>
      </c>
      <c r="N427" s="13">
        <f t="shared" si="47"/>
        <v>1.1376642550253401E-3</v>
      </c>
      <c r="O427" s="13">
        <v>1</v>
      </c>
    </row>
    <row r="428" spans="4:15" x14ac:dyDescent="0.4">
      <c r="D428" s="6">
        <v>7.1800000000000104</v>
      </c>
      <c r="E428" s="7">
        <f t="shared" si="42"/>
        <v>-2.0316478607617306E-2</v>
      </c>
      <c r="G428">
        <f t="shared" si="43"/>
        <v>5.4652910945520699</v>
      </c>
      <c r="H428" s="10">
        <f t="shared" si="48"/>
        <v>-0.18757595204054828</v>
      </c>
      <c r="I428">
        <f t="shared" si="44"/>
        <v>-2.2509114244865795</v>
      </c>
      <c r="K428">
        <f t="shared" si="45"/>
        <v>-0.13055511027077546</v>
      </c>
      <c r="M428">
        <f t="shared" si="46"/>
        <v>-0.22128129191913484</v>
      </c>
      <c r="N428" s="13">
        <f t="shared" si="47"/>
        <v>1.1360499363310377E-3</v>
      </c>
      <c r="O428" s="13">
        <v>1</v>
      </c>
    </row>
    <row r="429" spans="4:15" x14ac:dyDescent="0.4">
      <c r="D429" s="6">
        <v>7.2000000000000099</v>
      </c>
      <c r="E429" s="7">
        <f t="shared" si="42"/>
        <v>-2.0044818562431808E-2</v>
      </c>
      <c r="G429">
        <f t="shared" si="43"/>
        <v>5.4735770419463661</v>
      </c>
      <c r="H429" s="10">
        <f t="shared" si="48"/>
        <v>-0.18506779634136414</v>
      </c>
      <c r="I429">
        <f t="shared" si="44"/>
        <v>-2.2208135560963695</v>
      </c>
      <c r="K429">
        <f t="shared" si="45"/>
        <v>-0.12933012021562856</v>
      </c>
      <c r="M429">
        <f t="shared" si="46"/>
        <v>-0.21874657388128524</v>
      </c>
      <c r="N429" s="13">
        <f t="shared" si="47"/>
        <v>1.134260056583494E-3</v>
      </c>
      <c r="O429" s="13">
        <v>1</v>
      </c>
    </row>
    <row r="430" spans="4:15" x14ac:dyDescent="0.4">
      <c r="D430" s="6">
        <v>7.2200000000000104</v>
      </c>
      <c r="E430" s="7">
        <f t="shared" si="42"/>
        <v>-1.9776582847507686E-2</v>
      </c>
      <c r="G430">
        <f t="shared" si="43"/>
        <v>5.4818629893406614</v>
      </c>
      <c r="H430" s="10">
        <f t="shared" si="48"/>
        <v>-0.18259125645618421</v>
      </c>
      <c r="I430">
        <f t="shared" si="44"/>
        <v>-2.1910950774742104</v>
      </c>
      <c r="K430">
        <f t="shared" si="45"/>
        <v>-0.12811663133464701</v>
      </c>
      <c r="M430">
        <f t="shared" si="46"/>
        <v>-0.21624088446450043</v>
      </c>
      <c r="N430" s="13">
        <f t="shared" si="47"/>
        <v>1.1322974650980597E-3</v>
      </c>
      <c r="O430" s="13">
        <v>1</v>
      </c>
    </row>
    <row r="431" spans="4:15" x14ac:dyDescent="0.4">
      <c r="D431" s="6">
        <v>7.24000000000001</v>
      </c>
      <c r="E431" s="7">
        <f t="shared" si="42"/>
        <v>-1.9511731575734319E-2</v>
      </c>
      <c r="G431">
        <f t="shared" si="43"/>
        <v>5.4901489367349567</v>
      </c>
      <c r="H431" s="10">
        <f t="shared" si="48"/>
        <v>-0.18014596411928224</v>
      </c>
      <c r="I431">
        <f t="shared" si="44"/>
        <v>-2.1617515694313871</v>
      </c>
      <c r="K431">
        <f t="shared" si="45"/>
        <v>-0.12691453553223994</v>
      </c>
      <c r="M431">
        <f t="shared" si="46"/>
        <v>-0.21376389148230043</v>
      </c>
      <c r="N431" s="13">
        <f t="shared" si="47"/>
        <v>1.1301650401851673E-3</v>
      </c>
      <c r="O431" s="13">
        <v>1</v>
      </c>
    </row>
    <row r="432" spans="4:15" x14ac:dyDescent="0.4">
      <c r="D432" s="6">
        <v>7.2600000000000096</v>
      </c>
      <c r="E432" s="7">
        <f t="shared" si="42"/>
        <v>-1.9250225276583006E-2</v>
      </c>
      <c r="G432">
        <f t="shared" si="43"/>
        <v>5.4984348841292512</v>
      </c>
      <c r="H432" s="10">
        <f t="shared" si="48"/>
        <v>-0.1777315549111079</v>
      </c>
      <c r="I432">
        <f t="shared" si="44"/>
        <v>-2.1327786589332947</v>
      </c>
      <c r="K432">
        <f t="shared" si="45"/>
        <v>-0.12572372573022708</v>
      </c>
      <c r="M432">
        <f t="shared" si="46"/>
        <v>-0.21131526653942292</v>
      </c>
      <c r="N432" s="13">
        <f t="shared" si="47"/>
        <v>1.127865686733822E-3</v>
      </c>
      <c r="O432" s="13">
        <v>1</v>
      </c>
    </row>
    <row r="433" spans="4:15" x14ac:dyDescent="0.4">
      <c r="D433" s="6">
        <v>7.28000000000001</v>
      </c>
      <c r="E433" s="7">
        <f t="shared" si="42"/>
        <v>-1.8992024892366833E-2</v>
      </c>
      <c r="G433">
        <f t="shared" si="43"/>
        <v>5.5067208315235474</v>
      </c>
      <c r="H433" s="10">
        <f t="shared" si="48"/>
        <v>-0.17534766822375525</v>
      </c>
      <c r="I433">
        <f t="shared" si="44"/>
        <v>-2.104172018685063</v>
      </c>
      <c r="K433">
        <f t="shared" si="45"/>
        <v>-0.12454409585825735</v>
      </c>
      <c r="M433">
        <f t="shared" si="46"/>
        <v>-0.20889468498892197</v>
      </c>
      <c r="N433" s="13">
        <f t="shared" si="47"/>
        <v>1.1254023338423771E-3</v>
      </c>
      <c r="O433" s="13">
        <v>1</v>
      </c>
    </row>
    <row r="434" spans="4:15" x14ac:dyDescent="0.4">
      <c r="D434" s="6">
        <v>7.3000000000000096</v>
      </c>
      <c r="E434" s="7">
        <f t="shared" si="42"/>
        <v>-1.8737091774529098E-2</v>
      </c>
      <c r="G434">
        <f t="shared" si="43"/>
        <v>5.5150067789178427</v>
      </c>
      <c r="H434" s="10">
        <f t="shared" si="48"/>
        <v>-0.17299394722669481</v>
      </c>
      <c r="I434">
        <f t="shared" si="44"/>
        <v>-2.0759273667203377</v>
      </c>
      <c r="K434">
        <f t="shared" si="45"/>
        <v>-0.12337554084432008</v>
      </c>
      <c r="M434">
        <f t="shared" si="46"/>
        <v>-0.20650182588974506</v>
      </c>
      <c r="N434" s="13">
        <f t="shared" si="47"/>
        <v>1.1227779324976979E-3</v>
      </c>
      <c r="O434" s="13">
        <v>1</v>
      </c>
    </row>
    <row r="435" spans="4:15" x14ac:dyDescent="0.4">
      <c r="D435" s="6">
        <v>7.3200000000000101</v>
      </c>
      <c r="E435" s="7">
        <f t="shared" si="42"/>
        <v>-1.8485387679959775E-2</v>
      </c>
      <c r="G435">
        <f t="shared" si="43"/>
        <v>5.5232927263121381</v>
      </c>
      <c r="H435" s="10">
        <f t="shared" si="48"/>
        <v>-0.17067003883276458</v>
      </c>
      <c r="I435">
        <f t="shared" si="44"/>
        <v>-2.048040465993175</v>
      </c>
      <c r="K435">
        <f t="shared" si="45"/>
        <v>-0.12221795660534114</v>
      </c>
      <c r="M435">
        <f t="shared" si="46"/>
        <v>-0.20413637196476947</v>
      </c>
      <c r="N435" s="13">
        <f t="shared" si="47"/>
        <v>1.1199954533023285E-3</v>
      </c>
      <c r="O435" s="13">
        <v>1</v>
      </c>
    </row>
    <row r="436" spans="4:15" x14ac:dyDescent="0.4">
      <c r="D436" s="6">
        <v>7.3400000000000096</v>
      </c>
      <c r="E436" s="7">
        <f t="shared" si="42"/>
        <v>-1.8236874767340164E-2</v>
      </c>
      <c r="G436">
        <f t="shared" si="43"/>
        <v>5.5315786737064334</v>
      </c>
      <c r="H436" s="10">
        <f t="shared" si="48"/>
        <v>-0.16837559366442154</v>
      </c>
      <c r="I436">
        <f t="shared" si="44"/>
        <v>-2.0205071239730583</v>
      </c>
      <c r="K436">
        <f t="shared" si="45"/>
        <v>-0.1210712400378698</v>
      </c>
      <c r="M436">
        <f t="shared" si="46"/>
        <v>-0.20179800955930896</v>
      </c>
      <c r="N436" s="13">
        <f t="shared" si="47"/>
        <v>1.1170578842508237E-3</v>
      </c>
      <c r="O436" s="13">
        <v>1</v>
      </c>
    </row>
    <row r="437" spans="4:15" x14ac:dyDescent="0.4">
      <c r="D437" s="6">
        <v>7.3600000000000101</v>
      </c>
      <c r="E437" s="7">
        <f t="shared" si="42"/>
        <v>-1.7991515593515063E-2</v>
      </c>
      <c r="G437">
        <f t="shared" si="43"/>
        <v>5.5398646211007287</v>
      </c>
      <c r="H437" s="10">
        <f t="shared" si="48"/>
        <v>-0.16611026602024653</v>
      </c>
      <c r="I437">
        <f t="shared" si="44"/>
        <v>-1.9933231922429584</v>
      </c>
      <c r="K437">
        <f t="shared" si="45"/>
        <v>-0.1199352890088512</v>
      </c>
      <c r="M437">
        <f t="shared" si="46"/>
        <v>-0.19948642860007426</v>
      </c>
      <c r="N437" s="13">
        <f t="shared" si="47"/>
        <v>1.1139682285550927E-3</v>
      </c>
      <c r="O437" s="13">
        <v>1</v>
      </c>
    </row>
    <row r="438" spans="4:15" x14ac:dyDescent="0.4">
      <c r="D438" s="6">
        <v>7.3800000000000097</v>
      </c>
      <c r="E438" s="7">
        <f t="shared" si="42"/>
        <v>-1.7749273109892584E-2</v>
      </c>
      <c r="G438">
        <f t="shared" si="43"/>
        <v>5.5481505684950241</v>
      </c>
      <c r="H438" s="10">
        <f t="shared" si="48"/>
        <v>-0.16387371384170527</v>
      </c>
      <c r="I438">
        <f t="shared" si="44"/>
        <v>-1.9664845661004633</v>
      </c>
      <c r="K438">
        <f t="shared" si="45"/>
        <v>-0.11881000234648592</v>
      </c>
      <c r="M438">
        <f t="shared" si="46"/>
        <v>-0.19720132255458897</v>
      </c>
      <c r="N438" s="13">
        <f t="shared" si="47"/>
        <v>1.1107295025190819E-3</v>
      </c>
      <c r="O438" s="13">
        <v>1</v>
      </c>
    </row>
    <row r="439" spans="4:15" x14ac:dyDescent="0.4">
      <c r="D439" s="6">
        <v>7.4000000000000101</v>
      </c>
      <c r="E439" s="7">
        <f t="shared" si="42"/>
        <v>-1.751011065887104E-2</v>
      </c>
      <c r="G439">
        <f t="shared" si="43"/>
        <v>5.5564365158893203</v>
      </c>
      <c r="H439" s="10">
        <f t="shared" si="48"/>
        <v>-0.16166559868015865</v>
      </c>
      <c r="I439">
        <f t="shared" si="44"/>
        <v>-1.9399871841619039</v>
      </c>
      <c r="K439">
        <f t="shared" si="45"/>
        <v>-0.11769527983117439</v>
      </c>
      <c r="M439">
        <f t="shared" si="46"/>
        <v>-0.19494238839105368</v>
      </c>
      <c r="N439" s="13">
        <f t="shared" si="47"/>
        <v>1.10734473346313E-3</v>
      </c>
      <c r="O439" s="13">
        <v>1</v>
      </c>
    </row>
    <row r="440" spans="4:15" x14ac:dyDescent="0.4">
      <c r="D440" s="6">
        <v>7.4200000000000097</v>
      </c>
      <c r="E440" s="7">
        <f t="shared" si="42"/>
        <v>-1.7273991970292998E-2</v>
      </c>
      <c r="G440">
        <f t="shared" si="43"/>
        <v>5.5647224632836156</v>
      </c>
      <c r="H440" s="10">
        <f t="shared" si="48"/>
        <v>-0.15948558566412416</v>
      </c>
      <c r="I440">
        <f t="shared" si="44"/>
        <v>-1.9138270279694898</v>
      </c>
      <c r="K440">
        <f t="shared" si="45"/>
        <v>-0.11659102218654702</v>
      </c>
      <c r="M440">
        <f t="shared" si="46"/>
        <v>-0.19270932653865475</v>
      </c>
      <c r="N440" s="13">
        <f t="shared" si="47"/>
        <v>1.1038169576979544E-3</v>
      </c>
      <c r="O440" s="13">
        <v>1</v>
      </c>
    </row>
    <row r="441" spans="4:15" x14ac:dyDescent="0.4">
      <c r="D441" s="6">
        <v>7.4400000000000102</v>
      </c>
      <c r="E441" s="7">
        <f t="shared" si="42"/>
        <v>-1.7040881157925913E-2</v>
      </c>
      <c r="G441">
        <f t="shared" si="43"/>
        <v>5.573008410677911</v>
      </c>
      <c r="H441" s="10">
        <f t="shared" si="48"/>
        <v>-0.15733334346678257</v>
      </c>
      <c r="I441">
        <f t="shared" si="44"/>
        <v>-1.8880001216013909</v>
      </c>
      <c r="K441">
        <f t="shared" si="45"/>
        <v>-0.11549713107057714</v>
      </c>
      <c r="M441">
        <f t="shared" si="46"/>
        <v>-0.1905018408483129</v>
      </c>
      <c r="N441" s="13">
        <f t="shared" si="47"/>
        <v>1.1001492185485841E-3</v>
      </c>
      <c r="O441" s="13">
        <v>1</v>
      </c>
    </row>
    <row r="442" spans="4:15" x14ac:dyDescent="0.4">
      <c r="D442" s="6">
        <v>7.4600000000000097</v>
      </c>
      <c r="E442" s="7">
        <f t="shared" si="42"/>
        <v>-1.6810742715969496E-2</v>
      </c>
      <c r="G442">
        <f t="shared" si="43"/>
        <v>5.5812943580722063</v>
      </c>
      <c r="H442" s="10">
        <f t="shared" si="48"/>
        <v>-0.15520854427373154</v>
      </c>
      <c r="I442">
        <f t="shared" si="44"/>
        <v>-1.8625025312847785</v>
      </c>
      <c r="K442">
        <f t="shared" si="45"/>
        <v>-0.11441350906677852</v>
      </c>
      <c r="M442">
        <f t="shared" si="46"/>
        <v>-0.18831963855386699</v>
      </c>
      <c r="N442" s="13">
        <f t="shared" si="47"/>
        <v>1.0963445644280186E-3</v>
      </c>
      <c r="O442" s="13">
        <v>1</v>
      </c>
    </row>
    <row r="443" spans="4:15" x14ac:dyDescent="0.4">
      <c r="D443" s="6">
        <v>7.4800000000000102</v>
      </c>
      <c r="E443" s="7">
        <f t="shared" si="42"/>
        <v>-1.6583541515589238E-2</v>
      </c>
      <c r="G443">
        <f t="shared" si="43"/>
        <v>5.5895803054665016</v>
      </c>
      <c r="H443" s="10">
        <f t="shared" si="48"/>
        <v>-0.15311086375098076</v>
      </c>
      <c r="I443">
        <f t="shared" si="44"/>
        <v>-1.8373303650117692</v>
      </c>
      <c r="K443">
        <f t="shared" si="45"/>
        <v>-0.11334005967548426</v>
      </c>
      <c r="M443">
        <f t="shared" si="46"/>
        <v>-0.1861624302336887</v>
      </c>
      <c r="N443" s="13">
        <f t="shared" si="47"/>
        <v>1.0924060469608625E-3</v>
      </c>
      <c r="O443" s="13">
        <v>1</v>
      </c>
    </row>
    <row r="444" spans="4:15" x14ac:dyDescent="0.4">
      <c r="D444" s="6">
        <v>7.5000000000000098</v>
      </c>
      <c r="E444" s="7">
        <f t="shared" si="42"/>
        <v>-1.6359242801476187E-2</v>
      </c>
      <c r="G444">
        <f t="shared" si="43"/>
        <v>5.597866252860797</v>
      </c>
      <c r="H444" s="10">
        <f t="shared" si="48"/>
        <v>-0.15103998101318919</v>
      </c>
      <c r="I444">
        <f t="shared" si="44"/>
        <v>-1.8124797721582704</v>
      </c>
      <c r="K444">
        <f t="shared" si="45"/>
        <v>-0.11227668730520846</v>
      </c>
      <c r="M444">
        <f t="shared" si="46"/>
        <v>-0.18402992977272345</v>
      </c>
      <c r="N444" s="13">
        <f t="shared" si="47"/>
        <v>1.0883367191566961E-3</v>
      </c>
      <c r="O444" s="13">
        <v>1</v>
      </c>
    </row>
    <row r="445" spans="4:15" x14ac:dyDescent="0.4">
      <c r="D445" s="6">
        <v>7.5200000000000102</v>
      </c>
      <c r="E445" s="7">
        <f t="shared" si="42"/>
        <v>-1.6137812188432465E-2</v>
      </c>
      <c r="G445">
        <f t="shared" si="43"/>
        <v>5.6061522002550923</v>
      </c>
      <c r="H445" s="10">
        <f t="shared" si="48"/>
        <v>-0.14899557859214041</v>
      </c>
      <c r="I445">
        <f t="shared" si="44"/>
        <v>-1.7879469431056849</v>
      </c>
      <c r="K445">
        <f t="shared" si="45"/>
        <v>-0.11122329726408792</v>
      </c>
      <c r="M445">
        <f t="shared" si="46"/>
        <v>-0.18192185432495345</v>
      </c>
      <c r="N445" s="13">
        <f t="shared" si="47"/>
        <v>1.0841396336332327E-3</v>
      </c>
      <c r="O445" s="13">
        <v>1</v>
      </c>
    </row>
    <row r="446" spans="4:15" x14ac:dyDescent="0.4">
      <c r="D446" s="6">
        <v>7.5400000000000098</v>
      </c>
      <c r="E446" s="7">
        <f t="shared" si="42"/>
        <v>-1.5919215657982665E-2</v>
      </c>
      <c r="G446">
        <f t="shared" si="43"/>
        <v>5.6144381476493876</v>
      </c>
      <c r="H446" s="10">
        <f t="shared" si="48"/>
        <v>-0.14697734240545657</v>
      </c>
      <c r="I446">
        <f t="shared" si="44"/>
        <v>-1.7637281088654788</v>
      </c>
      <c r="K446">
        <f t="shared" si="45"/>
        <v>-0.11017979575140521</v>
      </c>
      <c r="M446">
        <f t="shared" si="46"/>
        <v>-0.17983792427627832</v>
      </c>
      <c r="N446" s="13">
        <f t="shared" si="47"/>
        <v>1.079817840888979E-3</v>
      </c>
      <c r="O446" s="13">
        <v>1</v>
      </c>
    </row>
    <row r="447" spans="4:15" x14ac:dyDescent="0.4">
      <c r="D447" s="6">
        <v>7.5600000000000103</v>
      </c>
      <c r="E447" s="7">
        <f t="shared" si="42"/>
        <v>-1.5703419555010537E-2</v>
      </c>
      <c r="G447">
        <f t="shared" si="43"/>
        <v>5.622724095043683</v>
      </c>
      <c r="H447" s="10">
        <f t="shared" si="48"/>
        <v>-0.14498496172554579</v>
      </c>
      <c r="I447">
        <f t="shared" si="44"/>
        <v>-1.7398195407065495</v>
      </c>
      <c r="K447">
        <f t="shared" si="45"/>
        <v>-0.1091460898491903</v>
      </c>
      <c r="M447">
        <f t="shared" si="46"/>
        <v>-0.17777786320780867</v>
      </c>
      <c r="N447" s="13">
        <f t="shared" si="47"/>
        <v>1.075374387625399E-3</v>
      </c>
      <c r="O447" s="13">
        <v>1</v>
      </c>
    </row>
    <row r="448" spans="4:15" x14ac:dyDescent="0.4">
      <c r="D448" s="6">
        <v>7.5800000000000098</v>
      </c>
      <c r="E448" s="7">
        <f t="shared" si="42"/>
        <v>-1.5490390584421154E-2</v>
      </c>
      <c r="G448">
        <f t="shared" si="43"/>
        <v>5.6310100424379783</v>
      </c>
      <c r="H448" s="10">
        <f t="shared" si="48"/>
        <v>-0.14301812914878517</v>
      </c>
      <c r="I448">
        <f t="shared" si="44"/>
        <v>-1.716217549785422</v>
      </c>
      <c r="K448">
        <f t="shared" si="45"/>
        <v>-0.10812208751390202</v>
      </c>
      <c r="M448">
        <f t="shared" si="46"/>
        <v>-0.17574139785956897</v>
      </c>
      <c r="N448" s="13">
        <f t="shared" si="47"/>
        <v>1.0708123151181616E-3</v>
      </c>
      <c r="O448" s="13">
        <v>1</v>
      </c>
    </row>
    <row r="449" spans="4:15" x14ac:dyDescent="0.4">
      <c r="D449" s="6">
        <v>7.6000000000000103</v>
      </c>
      <c r="E449" s="7">
        <f t="shared" si="42"/>
        <v>-1.5280095807827996E-2</v>
      </c>
      <c r="G449">
        <f t="shared" si="43"/>
        <v>5.6392959898322745</v>
      </c>
      <c r="H449" s="10">
        <f t="shared" si="48"/>
        <v>-0.14107654056493354</v>
      </c>
      <c r="I449">
        <f t="shared" si="44"/>
        <v>-1.6929184867792024</v>
      </c>
      <c r="K449">
        <f t="shared" si="45"/>
        <v>-0.10710769756818667</v>
      </c>
      <c r="M449">
        <f t="shared" si="46"/>
        <v>-0.17372825809460482</v>
      </c>
      <c r="N449" s="13">
        <f t="shared" si="47"/>
        <v>1.0661346576374424E-3</v>
      </c>
      <c r="O449" s="13">
        <v>1</v>
      </c>
    </row>
    <row r="450" spans="4:15" x14ac:dyDescent="0.4">
      <c r="D450" s="6">
        <v>7.6200000000000099</v>
      </c>
      <c r="E450" s="7">
        <f t="shared" si="42"/>
        <v>-1.5072502640265129E-2</v>
      </c>
      <c r="G450">
        <f t="shared" si="43"/>
        <v>5.6475819372265699</v>
      </c>
      <c r="H450" s="10">
        <f t="shared" si="48"/>
        <v>-0.13915989512677585</v>
      </c>
      <c r="I450">
        <f t="shared" si="44"/>
        <v>-1.6699187415213101</v>
      </c>
      <c r="K450">
        <f t="shared" si="45"/>
        <v>-0.10610282969271498</v>
      </c>
      <c r="M450">
        <f t="shared" si="46"/>
        <v>-0.17173817686349038</v>
      </c>
      <c r="N450" s="13">
        <f t="shared" si="47"/>
        <v>1.0613444409167479E-3</v>
      </c>
      <c r="O450" s="13">
        <v>1</v>
      </c>
    </row>
    <row r="451" spans="4:15" x14ac:dyDescent="0.4">
      <c r="D451" s="6">
        <v>7.6400000000000103</v>
      </c>
      <c r="E451" s="7">
        <f t="shared" si="42"/>
        <v>-1.4867578846923912E-2</v>
      </c>
      <c r="G451">
        <f t="shared" si="43"/>
        <v>5.6558678846208652</v>
      </c>
      <c r="H451" s="10">
        <f t="shared" si="48"/>
        <v>-0.13726789521999438</v>
      </c>
      <c r="I451">
        <f t="shared" si="44"/>
        <v>-1.6472147426399326</v>
      </c>
      <c r="K451">
        <f t="shared" si="45"/>
        <v>-0.10510739441809507</v>
      </c>
      <c r="M451">
        <f t="shared" si="46"/>
        <v>-0.169770890169233</v>
      </c>
      <c r="N451" s="13">
        <f t="shared" si="47"/>
        <v>1.0564446806702306E-3</v>
      </c>
      <c r="O451" s="13">
        <v>1</v>
      </c>
    </row>
    <row r="452" spans="4:15" x14ac:dyDescent="0.4">
      <c r="D452" s="6">
        <v>7.6600000000000099</v>
      </c>
      <c r="E452" s="7">
        <f t="shared" si="42"/>
        <v>-1.4665292539914436E-2</v>
      </c>
      <c r="G452">
        <f t="shared" si="43"/>
        <v>5.6641538320151614</v>
      </c>
      <c r="H452" s="10">
        <f t="shared" si="48"/>
        <v>-0.13540024643326801</v>
      </c>
      <c r="I452">
        <f t="shared" si="44"/>
        <v>-1.6248029571992162</v>
      </c>
      <c r="K452">
        <f t="shared" si="45"/>
        <v>-0.10412130311686189</v>
      </c>
      <c r="M452">
        <f t="shared" si="46"/>
        <v>-0.16782613703256827</v>
      </c>
      <c r="N452" s="13">
        <f t="shared" si="47"/>
        <v>1.051438381157789E-3</v>
      </c>
      <c r="O452" s="13">
        <v>1</v>
      </c>
    </row>
    <row r="453" spans="4:15" x14ac:dyDescent="0.4">
      <c r="D453" s="6">
        <v>7.6800000000000104</v>
      </c>
      <c r="E453" s="7">
        <f t="shared" si="42"/>
        <v>-1.4465612175051141E-2</v>
      </c>
      <c r="G453">
        <f t="shared" si="43"/>
        <v>5.6724397794094559</v>
      </c>
      <c r="H453" s="10">
        <f t="shared" si="48"/>
        <v>-0.13355665752859466</v>
      </c>
      <c r="I453">
        <f t="shared" si="44"/>
        <v>-1.6026798903431358</v>
      </c>
      <c r="K453">
        <f t="shared" si="45"/>
        <v>-0.10314446799554221</v>
      </c>
      <c r="M453">
        <f t="shared" si="46"/>
        <v>-0.16590365945764568</v>
      </c>
      <c r="N453" s="13">
        <f t="shared" si="47"/>
        <v>1.0463285337980303E-3</v>
      </c>
      <c r="O453" s="13">
        <v>1</v>
      </c>
    </row>
    <row r="454" spans="4:15" x14ac:dyDescent="0.4">
      <c r="D454" s="6">
        <v>7.7000000000000099</v>
      </c>
      <c r="E454" s="7">
        <f t="shared" si="42"/>
        <v>-1.4268506548662789E-2</v>
      </c>
      <c r="G454">
        <f t="shared" si="43"/>
        <v>5.6807257268037521</v>
      </c>
      <c r="H454" s="10">
        <f t="shared" si="48"/>
        <v>-0.13173684041183892</v>
      </c>
      <c r="I454">
        <f t="shared" si="44"/>
        <v>-1.580842084942067</v>
      </c>
      <c r="K454">
        <f t="shared" si="45"/>
        <v>-0.10217680208679264</v>
      </c>
      <c r="M454">
        <f t="shared" si="46"/>
        <v>-0.16400320239809274</v>
      </c>
      <c r="N454" s="13">
        <f t="shared" si="47"/>
        <v>1.0411181158279657E-3</v>
      </c>
      <c r="O454" s="13">
        <v>1</v>
      </c>
    </row>
    <row r="455" spans="4:15" x14ac:dyDescent="0.4">
      <c r="D455" s="6">
        <v>7.7200000000000104</v>
      </c>
      <c r="E455" s="7">
        <f t="shared" si="42"/>
        <v>-1.4073944794426299E-2</v>
      </c>
      <c r="G455">
        <f t="shared" si="43"/>
        <v>5.6890116741980465</v>
      </c>
      <c r="H455" s="10">
        <f t="shared" si="48"/>
        <v>-0.12994051010349966</v>
      </c>
      <c r="I455">
        <f t="shared" si="44"/>
        <v>-1.5592861212419959</v>
      </c>
      <c r="K455">
        <f t="shared" si="45"/>
        <v>-0.10121821924161462</v>
      </c>
      <c r="M455">
        <f t="shared" si="46"/>
        <v>-0.16212451372346701</v>
      </c>
      <c r="N455" s="13">
        <f t="shared" si="47"/>
        <v>1.0358100890100711E-3</v>
      </c>
      <c r="O455" s="13">
        <v>1</v>
      </c>
    </row>
    <row r="456" spans="4:15" x14ac:dyDescent="0.4">
      <c r="D456" s="6">
        <v>7.74000000000001</v>
      </c>
      <c r="E456" s="7">
        <f t="shared" si="42"/>
        <v>-1.3881896380224556E-2</v>
      </c>
      <c r="G456">
        <f t="shared" si="43"/>
        <v>5.6972976215923437</v>
      </c>
      <c r="H456" s="10">
        <f t="shared" si="48"/>
        <v>-0.12816738470969927</v>
      </c>
      <c r="I456">
        <f t="shared" si="44"/>
        <v>-1.5380086165163913</v>
      </c>
      <c r="K456">
        <f t="shared" si="45"/>
        <v>-0.10026863412163897</v>
      </c>
      <c r="M456">
        <f t="shared" si="46"/>
        <v>-0.16026734418607433</v>
      </c>
      <c r="N456" s="13">
        <f t="shared" si="47"/>
        <v>1.0304073983849211E-3</v>
      </c>
      <c r="O456" s="13">
        <v>1</v>
      </c>
    </row>
    <row r="457" spans="4:15" x14ac:dyDescent="0.4">
      <c r="D457" s="6">
        <v>7.7600000000000096</v>
      </c>
      <c r="E457" s="7">
        <f t="shared" si="42"/>
        <v>-1.3692331105027798E-2</v>
      </c>
      <c r="G457">
        <f t="shared" si="43"/>
        <v>5.7055835689866372</v>
      </c>
      <c r="H457" s="10">
        <f t="shared" si="48"/>
        <v>-0.12641718539339014</v>
      </c>
      <c r="I457">
        <f t="shared" si="44"/>
        <v>-1.5170062247206817</v>
      </c>
      <c r="K457">
        <f t="shared" si="45"/>
        <v>-9.9327962191486874E-2</v>
      </c>
      <c r="M457">
        <f t="shared" si="46"/>
        <v>-0.15843144738816828</v>
      </c>
      <c r="N457" s="13">
        <f t="shared" si="47"/>
        <v>1.0249129710702958E-3</v>
      </c>
      <c r="O457" s="13">
        <v>1</v>
      </c>
    </row>
    <row r="458" spans="4:15" x14ac:dyDescent="0.4">
      <c r="D458" s="6">
        <v>7.78000000000001</v>
      </c>
      <c r="E458" s="7">
        <f t="shared" si="42"/>
        <v>-1.3505219095798569E-2</v>
      </c>
      <c r="G458">
        <f t="shared" si="43"/>
        <v>5.7138695163809343</v>
      </c>
      <c r="H458" s="10">
        <f t="shared" si="48"/>
        <v>-0.12468963634577944</v>
      </c>
      <c r="I458">
        <f t="shared" si="44"/>
        <v>-1.4962756361493532</v>
      </c>
      <c r="K458">
        <f t="shared" si="45"/>
        <v>-9.839611971119902E-2</v>
      </c>
      <c r="M458">
        <f t="shared" si="46"/>
        <v>-0.15661657974950796</v>
      </c>
      <c r="N458" s="13">
        <f t="shared" si="47"/>
        <v>1.0193297151048842E-3</v>
      </c>
      <c r="O458" s="13">
        <v>1</v>
      </c>
    </row>
    <row r="459" spans="4:15" x14ac:dyDescent="0.4">
      <c r="D459" s="6">
        <v>7.8000000000000096</v>
      </c>
      <c r="E459" s="7">
        <f t="shared" si="42"/>
        <v>-1.3320530804420062E-2</v>
      </c>
      <c r="G459">
        <f t="shared" si="43"/>
        <v>5.7221554637752288</v>
      </c>
      <c r="H459" s="10">
        <f t="shared" si="48"/>
        <v>-0.12298446475796911</v>
      </c>
      <c r="I459">
        <f t="shared" si="44"/>
        <v>-1.4758135770956293</v>
      </c>
      <c r="K459">
        <f t="shared" si="45"/>
        <v>-9.7473023728739644E-2</v>
      </c>
      <c r="M459">
        <f t="shared" si="46"/>
        <v>-0.15482250047528889</v>
      </c>
      <c r="N459" s="13">
        <f t="shared" si="47"/>
        <v>1.0136605183373305E-3</v>
      </c>
      <c r="O459" s="13">
        <v>1</v>
      </c>
    </row>
    <row r="460" spans="4:15" x14ac:dyDescent="0.4">
      <c r="D460" s="6">
        <v>7.8200000000000101</v>
      </c>
      <c r="E460" s="7">
        <f t="shared" si="42"/>
        <v>-1.3138237004647555E-2</v>
      </c>
      <c r="G460">
        <f t="shared" si="43"/>
        <v>5.730441411169525</v>
      </c>
      <c r="H460" s="10">
        <f t="shared" si="48"/>
        <v>-0.12130140079280947</v>
      </c>
      <c r="I460">
        <f t="shared" si="44"/>
        <v>-1.4556168095137136</v>
      </c>
      <c r="K460">
        <f t="shared" si="45"/>
        <v>-9.6558592072567631E-2</v>
      </c>
      <c r="M460">
        <f t="shared" si="46"/>
        <v>-0.1530489715244249</v>
      </c>
      <c r="N460" s="13">
        <f t="shared" si="47"/>
        <v>1.0079082473589242E-3</v>
      </c>
      <c r="O460" s="13">
        <v>1</v>
      </c>
    </row>
    <row r="461" spans="4:15" x14ac:dyDescent="0.4">
      <c r="D461" s="6">
        <v>7.8400000000000096</v>
      </c>
      <c r="E461" s="7">
        <f t="shared" si="42"/>
        <v>-1.2958308789083033E-2</v>
      </c>
      <c r="G461">
        <f t="shared" si="43"/>
        <v>5.7387273585638194</v>
      </c>
      <c r="H461" s="10">
        <f t="shared" si="48"/>
        <v>-0.11964017755696693</v>
      </c>
      <c r="I461">
        <f t="shared" si="44"/>
        <v>-1.4356821306836032</v>
      </c>
      <c r="K461">
        <f t="shared" si="45"/>
        <v>-9.5652743344281185E-2</v>
      </c>
      <c r="M461">
        <f t="shared" si="46"/>
        <v>-0.15129575757819444</v>
      </c>
      <c r="N461" s="13">
        <f t="shared" si="47"/>
        <v>1.0020757464803381E-3</v>
      </c>
      <c r="O461" s="13">
        <v>1</v>
      </c>
    </row>
    <row r="462" spans="4:15" x14ac:dyDescent="0.4">
      <c r="D462" s="6">
        <v>7.8600000000000101</v>
      </c>
      <c r="E462" s="7">
        <f t="shared" si="42"/>
        <v>-1.2780717566172557E-2</v>
      </c>
      <c r="G462">
        <f t="shared" si="43"/>
        <v>5.7470133059581157</v>
      </c>
      <c r="H462" s="10">
        <f t="shared" si="48"/>
        <v>-0.11800053107320137</v>
      </c>
      <c r="I462">
        <f t="shared" si="44"/>
        <v>-1.4160063728784165</v>
      </c>
      <c r="K462">
        <f t="shared" si="45"/>
        <v>-9.475539691132813E-2</v>
      </c>
      <c r="M462">
        <f t="shared" si="46"/>
        <v>-0.14956262600923126</v>
      </c>
      <c r="N462" s="13">
        <f t="shared" si="47"/>
        <v>9.9616583675096368E-4</v>
      </c>
      <c r="O462" s="13">
        <v>1</v>
      </c>
    </row>
    <row r="463" spans="4:15" x14ac:dyDescent="0.4">
      <c r="D463" s="6">
        <v>7.8800000000000097</v>
      </c>
      <c r="E463" s="7">
        <f t="shared" si="42"/>
        <v>-1.260543505722652E-2</v>
      </c>
      <c r="G463">
        <f t="shared" si="43"/>
        <v>5.7552992533524101</v>
      </c>
      <c r="H463" s="10">
        <f t="shared" si="48"/>
        <v>-0.11638220025285528</v>
      </c>
      <c r="I463">
        <f t="shared" si="44"/>
        <v>-1.3965864030342634</v>
      </c>
      <c r="K463">
        <f t="shared" si="45"/>
        <v>-9.3866472899788486E-2</v>
      </c>
      <c r="M463">
        <f t="shared" si="46"/>
        <v>-0.14784934685087089</v>
      </c>
      <c r="N463" s="13">
        <f t="shared" si="47"/>
        <v>9.9018131502100551E-4</v>
      </c>
      <c r="O463" s="13">
        <v>1</v>
      </c>
    </row>
    <row r="464" spans="4:15" x14ac:dyDescent="0.4">
      <c r="D464" s="6">
        <v>7.9000000000000101</v>
      </c>
      <c r="E464" s="7">
        <f t="shared" si="42"/>
        <v>-1.243243329346237E-2</v>
      </c>
      <c r="G464">
        <f t="shared" si="43"/>
        <v>5.7635852007467063</v>
      </c>
      <c r="H464" s="10">
        <f t="shared" si="48"/>
        <v>-0.11478492686855003</v>
      </c>
      <c r="I464">
        <f t="shared" si="44"/>
        <v>-1.3774191224226005</v>
      </c>
      <c r="K464">
        <f t="shared" si="45"/>
        <v>-9.29858921872216E-2</v>
      </c>
      <c r="M464">
        <f t="shared" si="46"/>
        <v>-0.14615569276683546</v>
      </c>
      <c r="N464" s="13">
        <f t="shared" si="47"/>
        <v>9.8412495304502795E-4</v>
      </c>
      <c r="O464" s="13">
        <v>1</v>
      </c>
    </row>
    <row r="465" spans="4:15" x14ac:dyDescent="0.4">
      <c r="D465" s="6">
        <v>7.9200000000000097</v>
      </c>
      <c r="E465" s="7">
        <f t="shared" si="42"/>
        <v>-1.2261684613069909E-2</v>
      </c>
      <c r="G465">
        <f t="shared" si="43"/>
        <v>5.7718711481410008</v>
      </c>
      <c r="H465" s="10">
        <f t="shared" si="48"/>
        <v>-0.11320845552709054</v>
      </c>
      <c r="I465">
        <f t="shared" si="44"/>
        <v>-1.3585014663250865</v>
      </c>
      <c r="K465">
        <f t="shared" si="45"/>
        <v>-9.2113576395584096E-2</v>
      </c>
      <c r="M465">
        <f t="shared" si="46"/>
        <v>-0.14448143902126476</v>
      </c>
      <c r="N465" s="13">
        <f t="shared" si="47"/>
        <v>9.7799949662689327E-4</v>
      </c>
      <c r="O465" s="13">
        <v>1</v>
      </c>
    </row>
    <row r="466" spans="4:15" x14ac:dyDescent="0.4">
      <c r="D466" s="6">
        <v>7.9400000000000102</v>
      </c>
      <c r="E466" s="7">
        <f t="shared" si="42"/>
        <v>-1.2093161658298782E-2</v>
      </c>
      <c r="G466">
        <f t="shared" si="43"/>
        <v>5.7801570955352979</v>
      </c>
      <c r="H466" s="10">
        <f t="shared" si="48"/>
        <v>-0.11165253364257517</v>
      </c>
      <c r="I466">
        <f t="shared" si="44"/>
        <v>-1.3398304037109021</v>
      </c>
      <c r="K466">
        <f t="shared" si="45"/>
        <v>-9.1249447884211243E-2</v>
      </c>
      <c r="M466">
        <f t="shared" si="46"/>
        <v>-0.14282636344907956</v>
      </c>
      <c r="N466" s="13">
        <f t="shared" si="47"/>
        <v>9.7180766480490165E-4</v>
      </c>
      <c r="O466" s="13">
        <v>1</v>
      </c>
    </row>
    <row r="467" spans="4:15" x14ac:dyDescent="0.4">
      <c r="D467" s="6">
        <v>7.9600000000000097</v>
      </c>
      <c r="E467" s="7">
        <f t="shared" ref="E467:E469" si="49">-(1+D467+$E$5*D467^3)*EXP(-D467)</f>
        <v>-1.1926837372568258E-2</v>
      </c>
      <c r="G467">
        <f t="shared" si="43"/>
        <v>5.7884430429295914</v>
      </c>
      <c r="H467" s="10">
        <f t="shared" si="48"/>
        <v>-0.11011691140971096</v>
      </c>
      <c r="I467">
        <f t="shared" si="44"/>
        <v>-1.3214029369165314</v>
      </c>
      <c r="K467">
        <f t="shared" si="45"/>
        <v>-9.0393429742867695E-2</v>
      </c>
      <c r="M467">
        <f t="shared" si="46"/>
        <v>-0.14119024642668468</v>
      </c>
      <c r="N467" s="13">
        <f t="shared" si="47"/>
        <v>9.6555214907708526E-4</v>
      </c>
      <c r="O467" s="13">
        <v>1</v>
      </c>
    </row>
    <row r="468" spans="4:15" x14ac:dyDescent="0.4">
      <c r="D468" s="6">
        <v>7.9800000000000102</v>
      </c>
      <c r="E468" s="7">
        <f t="shared" si="49"/>
        <v>-1.1762684997598931E-2</v>
      </c>
      <c r="G468">
        <f t="shared" si="43"/>
        <v>5.7967289903238886</v>
      </c>
      <c r="H468" s="10">
        <f t="shared" si="48"/>
        <v>-0.10860134177733165</v>
      </c>
      <c r="I468">
        <f t="shared" ref="I468:I469" si="50">H468*$E$6</f>
        <v>-1.3032161013279797</v>
      </c>
      <c r="K468">
        <f t="shared" ref="K468:K469" si="51">($L$9/2)*$L$6*EXP(-$L$4*(G468/$L$10-1))+($L$9/2)*$L$6*EXP(-$L$4*(($H$4/$E$4)*G468/$L$10-1))+($L$9/2)*$L$6*EXP(-$L$4*(SQRT(4/3+$H$11^2/4)*($H$4/$E$4)*G468/$L$10-1))+2*$L$6*EXP(-$L$4*(($H$5/$E$4)*G468/$L$10-1))+16*$L$6*EXP(-$L$4*($H$14*($H$4/$E$4)*G468/$L$10-1))-SQRT(($L$9/2)*$L$7^2*EXP(-2*$L$5*(G468/$L$10-1))+($L$9/2)*$L$7^2*EXP(-2*$L$5*(($H$4/$E$4)*G468/$L$10-1))+($L$9/2)*$L$7^2*EXP(-2*$L$5*(SQRT(4/3+$H$11^2/4)*($H$4/$E$4)*G468/$L$10-1))+2*$L$7^2*EXP(-2*$L$5*(($H$5/$E$4)*G468/$L$10-1))+16*$L$7^2*EXP(-2*$L$5*($H$14*($H$4/$E$4)*G468/$L$10-1)))</f>
        <v>-8.9545445784860678E-2</v>
      </c>
      <c r="M468">
        <f t="shared" ref="M468:M469" si="52">($L$9/2)*$O$6*EXP(-$O$4*(G468/$L$10-1))+($L$9/2)*$O$6*EXP(-$O$4*(($H$4/$E$4)*G468/$L$10-1))+($L$9/2)*$O$6*EXP(-$O$4*(SQRT(4/3+$H$11^2/4)*($H$4/$E$4)*G468/$L$10-1))+2*$O$6*EXP(-$O$4*(($H$5/$E$4)*G468/$L$10-1))+16*$O$6*EXP(-$O$4*($H$14*($H$4/$E$4)*G468/$L$10-1))-SQRT(($L$9/2)*$O$7^2*EXP(-2*$O$5*(G468/$L$10-1))+($L$9/2)*$O$7^2*EXP(-2*$O$5*(($H$4/$E$4)*G468/$L$10-1))+($L$9/2)*$O$7^2*EXP(-2*$O$5*(SQRT(4/3+$H$11^2/4)*($H$4/$E$4)*G468/$L$10-1))+2*$O$7^2*EXP(-2*$O$5*(($H$5/$E$4)*G468/$L$10-1))+16*$O$7^2*EXP(-2*$O$5*($H$14*($H$4/$E$4)*G468/$L$10-1)))</f>
        <v>-0.13957287084299475</v>
      </c>
      <c r="N468" s="13">
        <f t="shared" ref="N468:N469" si="53">(M468-H468)^2*O468</f>
        <v>9.5923561266521404E-4</v>
      </c>
      <c r="O468" s="13">
        <v>1</v>
      </c>
    </row>
    <row r="469" spans="4:15" x14ac:dyDescent="0.4">
      <c r="D469" s="6">
        <v>8.0000000000000107</v>
      </c>
      <c r="E469" s="7">
        <f t="shared" si="49"/>
        <v>-1.160067807056642E-2</v>
      </c>
      <c r="G469">
        <f t="shared" si="43"/>
        <v>5.8050149377181839</v>
      </c>
      <c r="H469" s="10">
        <f t="shared" si="48"/>
        <v>-0.1071055804221186</v>
      </c>
      <c r="I469">
        <f t="shared" si="50"/>
        <v>-1.2852669650654232</v>
      </c>
      <c r="K469">
        <f t="shared" si="51"/>
        <v>-8.8705420540221083E-2</v>
      </c>
      <c r="M469">
        <f t="shared" si="52"/>
        <v>-0.13797402207079412</v>
      </c>
      <c r="N469" s="13">
        <f t="shared" si="53"/>
        <v>9.5286068981768586E-4</v>
      </c>
      <c r="O469" s="13">
        <v>1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3F7D5-43B4-4A9C-BA0C-A78DC6ED6B37}">
  <dimension ref="A1:AH87"/>
  <sheetViews>
    <sheetView workbookViewId="0">
      <pane xSplit="3" ySplit="3" topLeftCell="N10" activePane="bottomRight" state="frozen"/>
      <selection pane="topRight" activeCell="D1" sqref="D1"/>
      <selection pane="bottomLeft" activeCell="A4" sqref="A4"/>
      <selection pane="bottomRight" activeCell="S24" sqref="S24"/>
    </sheetView>
  </sheetViews>
  <sheetFormatPr defaultRowHeight="18.75" x14ac:dyDescent="0.4"/>
  <cols>
    <col min="1" max="3" width="9" style="1"/>
    <col min="4" max="4" width="9" style="2"/>
    <col min="5" max="5" width="9" style="35"/>
    <col min="6" max="6" width="9" style="12"/>
    <col min="7" max="7" width="2.75" customWidth="1"/>
    <col min="8" max="8" width="9" style="2"/>
    <col min="9" max="9" width="9" style="35"/>
    <col min="10" max="10" width="9" style="12"/>
    <col min="11" max="11" width="2.75" customWidth="1"/>
    <col min="12" max="12" width="9" style="2"/>
    <col min="13" max="13" width="9" style="35"/>
    <col min="14" max="14" width="9" style="12"/>
    <col min="15" max="15" width="3.125" customWidth="1"/>
    <col min="16" max="16" width="9" style="11"/>
    <col min="17" max="17" width="9" style="26"/>
    <col min="20" max="20" width="9" style="27"/>
    <col min="21" max="21" width="3.375" customWidth="1"/>
    <col min="23" max="23" width="3.625" customWidth="1"/>
    <col min="24" max="24" width="9" style="26"/>
    <col min="28" max="28" width="9" style="22"/>
    <col min="30" max="30" width="9" style="27"/>
    <col min="32" max="32" width="9" style="26"/>
    <col min="33" max="33" width="9" style="47"/>
    <col min="34" max="34" width="9" style="27"/>
  </cols>
  <sheetData>
    <row r="1" spans="1:34" x14ac:dyDescent="0.4">
      <c r="D1" s="1" t="s">
        <v>185</v>
      </c>
      <c r="E1" s="1" t="s">
        <v>171</v>
      </c>
      <c r="F1" s="1"/>
      <c r="H1" s="1"/>
      <c r="I1" s="1"/>
      <c r="J1" s="1"/>
      <c r="L1" s="1"/>
      <c r="M1" s="1"/>
      <c r="N1" s="1"/>
      <c r="Q1" s="26" t="s">
        <v>172</v>
      </c>
      <c r="X1" s="26" t="s">
        <v>172</v>
      </c>
      <c r="AC1" s="24"/>
      <c r="AF1" s="26" t="s">
        <v>172</v>
      </c>
      <c r="AH1" s="25"/>
    </row>
    <row r="2" spans="1:34" x14ac:dyDescent="0.4">
      <c r="D2" s="2" t="s">
        <v>170</v>
      </c>
      <c r="E2" s="35" t="s">
        <v>81</v>
      </c>
      <c r="F2" s="12" t="s">
        <v>92</v>
      </c>
      <c r="H2" s="2" t="s">
        <v>170</v>
      </c>
      <c r="I2" s="35" t="s">
        <v>81</v>
      </c>
      <c r="J2" s="12" t="s">
        <v>92</v>
      </c>
      <c r="L2" s="2" t="s">
        <v>170</v>
      </c>
      <c r="M2" s="35" t="s">
        <v>81</v>
      </c>
      <c r="N2" s="12" t="s">
        <v>92</v>
      </c>
      <c r="Q2" s="40" t="s">
        <v>182</v>
      </c>
      <c r="R2" s="39"/>
      <c r="S2" s="39"/>
      <c r="T2" s="41"/>
      <c r="U2" s="39"/>
      <c r="V2" s="39"/>
      <c r="X2" s="40" t="s">
        <v>183</v>
      </c>
      <c r="AB2" s="45"/>
      <c r="AC2" s="39"/>
      <c r="AD2" s="41"/>
      <c r="AF2" s="40" t="s">
        <v>184</v>
      </c>
      <c r="AG2" s="48"/>
      <c r="AH2" s="41"/>
    </row>
    <row r="3" spans="1:34" x14ac:dyDescent="0.4">
      <c r="A3" s="1" t="s">
        <v>120</v>
      </c>
      <c r="B3" s="1" t="s">
        <v>121</v>
      </c>
      <c r="C3" s="1" t="s">
        <v>122</v>
      </c>
      <c r="D3" s="2" t="s">
        <v>165</v>
      </c>
      <c r="E3" s="35" t="s">
        <v>165</v>
      </c>
      <c r="F3" s="12" t="s">
        <v>165</v>
      </c>
      <c r="H3" s="2" t="s">
        <v>169</v>
      </c>
      <c r="I3" s="35" t="s">
        <v>169</v>
      </c>
      <c r="J3" s="12" t="s">
        <v>169</v>
      </c>
      <c r="L3" s="2" t="s">
        <v>247</v>
      </c>
      <c r="M3" s="35" t="s">
        <v>248</v>
      </c>
      <c r="N3" s="12" t="s">
        <v>248</v>
      </c>
      <c r="P3" s="11" t="s">
        <v>173</v>
      </c>
      <c r="Q3" s="26" t="s">
        <v>178</v>
      </c>
      <c r="R3" t="s">
        <v>179</v>
      </c>
      <c r="S3" t="s">
        <v>174</v>
      </c>
      <c r="T3" s="27" t="s">
        <v>188</v>
      </c>
      <c r="V3" t="s">
        <v>242</v>
      </c>
      <c r="X3" s="26" t="s">
        <v>178</v>
      </c>
      <c r="Y3" t="s">
        <v>179</v>
      </c>
      <c r="Z3" t="s">
        <v>174</v>
      </c>
      <c r="AA3" t="s">
        <v>188</v>
      </c>
      <c r="AB3" s="45" t="s">
        <v>186</v>
      </c>
      <c r="AC3" t="s">
        <v>248</v>
      </c>
      <c r="AD3" s="27" t="s">
        <v>190</v>
      </c>
      <c r="AF3" s="26" t="s">
        <v>188</v>
      </c>
      <c r="AG3" s="47" t="s">
        <v>187</v>
      </c>
      <c r="AH3" s="27" t="s">
        <v>248</v>
      </c>
    </row>
    <row r="4" spans="1:34" x14ac:dyDescent="0.4">
      <c r="A4" s="1" t="s">
        <v>193</v>
      </c>
      <c r="P4" s="11" t="s">
        <v>192</v>
      </c>
      <c r="Q4" s="26">
        <v>-1.1220000000000001</v>
      </c>
      <c r="R4">
        <v>62.396000000000001</v>
      </c>
      <c r="S4">
        <v>1E-3</v>
      </c>
      <c r="T4" s="27">
        <v>4.6440000000000001</v>
      </c>
      <c r="V4">
        <v>3.5226000000000002</v>
      </c>
      <c r="X4" s="26">
        <v>-1.1220000000000001</v>
      </c>
      <c r="Y4">
        <v>62.17</v>
      </c>
      <c r="Z4">
        <v>1E-3</v>
      </c>
      <c r="AA4">
        <v>7.226</v>
      </c>
      <c r="AB4" s="46">
        <v>1.6</v>
      </c>
      <c r="AC4" s="43" t="s">
        <v>245</v>
      </c>
      <c r="AD4" s="44">
        <f xml:space="preserve"> ((SQRT(AB4))^3/(AB4-1)+(SQRT(1/AB4)^3/(1/AB4-1))-2)/6</f>
        <v>9.2467465182410891E-3</v>
      </c>
    </row>
    <row r="5" spans="1:34" x14ac:dyDescent="0.4">
      <c r="A5" s="1" t="s">
        <v>92</v>
      </c>
      <c r="B5" s="5">
        <v>0.55300000000000005</v>
      </c>
      <c r="C5" s="20">
        <v>1.7190000000000001</v>
      </c>
      <c r="D5" s="36">
        <v>3.38</v>
      </c>
      <c r="E5" s="35">
        <v>3.5</v>
      </c>
      <c r="F5" s="12">
        <v>3.6259999999999999</v>
      </c>
      <c r="H5" s="36">
        <f>((L5+SQRT(L5^2-4))/2)^2</f>
        <v>2.9351864274737975</v>
      </c>
      <c r="I5" s="37">
        <f>((M5+SQRT(M5^2-4))/2)^2</f>
        <v>3.5387266128048309</v>
      </c>
      <c r="J5" s="38">
        <f>((N5+SQRT(N5^2-4))/2)^2</f>
        <v>4.1838769057764118</v>
      </c>
      <c r="L5" s="36">
        <f>3*B5*(D5-1)/C5</f>
        <v>2.2969284467713789</v>
      </c>
      <c r="M5" s="37">
        <f>3*B5*(E5-1)/C5</f>
        <v>2.4127399650959864</v>
      </c>
      <c r="N5" s="38">
        <f>3*B5*(F5-1)/C5</f>
        <v>2.534342059336824</v>
      </c>
      <c r="P5" s="11" t="s">
        <v>177</v>
      </c>
      <c r="Q5" s="26">
        <v>-1.903</v>
      </c>
      <c r="R5">
        <v>20.306000000000001</v>
      </c>
      <c r="S5">
        <v>8.5000000000000006E-2</v>
      </c>
      <c r="T5" s="27">
        <v>2.2709999999999999</v>
      </c>
      <c r="V5">
        <v>3.0357799999999999</v>
      </c>
      <c r="X5" s="26">
        <v>-1.9039999999999999</v>
      </c>
      <c r="Y5">
        <v>20.285</v>
      </c>
      <c r="Z5">
        <v>8.7999999999999995E-2</v>
      </c>
      <c r="AA5" s="43">
        <v>4.4379999999999997</v>
      </c>
      <c r="AB5" s="46">
        <v>6.3</v>
      </c>
      <c r="AC5" s="43" t="s">
        <v>245</v>
      </c>
      <c r="AD5" s="44">
        <f t="shared" ref="AD5" si="0" xml:space="preserve"> ((SQRT(AB5))^3/(AB5-1)+(SQRT(1/AB5)^3/(1/AB5-1))-2)/6</f>
        <v>0.15139826934117076</v>
      </c>
      <c r="AF5" s="42">
        <v>5.1890000000000001</v>
      </c>
      <c r="AG5" s="49">
        <f>((AH5+SQRT(AH5^2-4))/2)^2</f>
        <v>14.274070316815363</v>
      </c>
      <c r="AH5" s="44">
        <f>3*B5*(AF5-1)/C5</f>
        <v>4.0427870855148349</v>
      </c>
    </row>
    <row r="6" spans="1:34" x14ac:dyDescent="0.4">
      <c r="A6" s="1" t="s">
        <v>123</v>
      </c>
      <c r="B6" s="5">
        <v>0.312</v>
      </c>
      <c r="C6" s="20">
        <v>1.25</v>
      </c>
      <c r="D6" s="36">
        <v>4.07</v>
      </c>
      <c r="F6" s="12">
        <v>3.51</v>
      </c>
      <c r="H6" s="36">
        <f t="shared" ref="H6:H36" si="1">((L6+SQRT(L6^2-4))/2)^2</f>
        <v>2.9449959624745903</v>
      </c>
      <c r="J6" s="38" t="e">
        <f>((N6+SQRT(N6^2-4))/2)^2</f>
        <v>#NUM!</v>
      </c>
      <c r="L6" s="36">
        <f t="shared" ref="L6:L36" si="2">3*B6*(D6-1)/C6</f>
        <v>2.298816</v>
      </c>
      <c r="N6" s="38">
        <f>3*B6*(F6-1)/C6</f>
        <v>1.8794879999999996</v>
      </c>
      <c r="P6" s="11" t="s">
        <v>175</v>
      </c>
      <c r="Q6" s="26">
        <v>-3.742</v>
      </c>
      <c r="R6">
        <v>7.931</v>
      </c>
      <c r="S6">
        <v>0.751</v>
      </c>
      <c r="T6" s="27">
        <v>2.2349999999999999</v>
      </c>
      <c r="V6" s="10">
        <v>2.21095</v>
      </c>
      <c r="X6" s="26">
        <v>-3.7429999999999999</v>
      </c>
      <c r="Y6">
        <v>7.923</v>
      </c>
      <c r="Z6">
        <v>0.77300000000000002</v>
      </c>
      <c r="AA6" s="43">
        <v>4.3979999999999997</v>
      </c>
      <c r="AB6" s="46">
        <f>((AC6+SQRT(AC6^2-4))/2)^2</f>
        <v>4.2381323601885752</v>
      </c>
      <c r="AC6" s="43">
        <f>3*B6*(AA6-1)/C6</f>
        <v>2.5444223999999993</v>
      </c>
      <c r="AD6" s="44">
        <f t="shared" ref="AD6" si="3" xml:space="preserve"> ((SQRT(AB6))^3/(AB6-1)+(SQRT(1/AB6)^3/(1/AB6-1))-2)/6</f>
        <v>9.0737066666666547E-2</v>
      </c>
      <c r="AF6" s="42">
        <v>5.1539999999999999</v>
      </c>
      <c r="AG6" s="49">
        <f>((AH6+SQRT(AH6^2-4))/2)^2</f>
        <v>7.5427267601662695</v>
      </c>
      <c r="AH6" s="44">
        <f>3*B6*(AF6-1)/C6</f>
        <v>3.1105151999999996</v>
      </c>
    </row>
    <row r="7" spans="1:34" x14ac:dyDescent="0.4">
      <c r="A7" s="1" t="s">
        <v>194</v>
      </c>
      <c r="B7" s="5">
        <f>(-X7/(12*PI()*Z7*C7))^(1/2)</f>
        <v>0.34363022869332949</v>
      </c>
      <c r="C7" s="20">
        <f>0.529177*1.907</f>
        <v>1.0091405390000001</v>
      </c>
      <c r="D7" s="36"/>
      <c r="H7" s="36"/>
      <c r="J7" s="38"/>
      <c r="L7" s="36"/>
      <c r="N7" s="38"/>
      <c r="P7" s="50" t="s">
        <v>197</v>
      </c>
      <c r="Q7" s="26">
        <v>-6.6779999999999999</v>
      </c>
      <c r="R7">
        <v>7.2569999999999997</v>
      </c>
      <c r="S7">
        <v>1.4430000000000001</v>
      </c>
      <c r="T7" s="27">
        <v>2.3919999999999999</v>
      </c>
      <c r="V7" s="10"/>
      <c r="X7" s="26">
        <v>-6.68</v>
      </c>
      <c r="Y7">
        <v>7.2489999999999997</v>
      </c>
      <c r="Z7">
        <v>1.4870000000000001</v>
      </c>
      <c r="AA7" s="43">
        <v>4.5659999999999998</v>
      </c>
      <c r="AB7" s="46"/>
      <c r="AC7" s="43"/>
      <c r="AD7" s="44"/>
      <c r="AF7" s="42"/>
      <c r="AG7" s="49"/>
      <c r="AH7" s="44"/>
    </row>
    <row r="8" spans="1:34" x14ac:dyDescent="0.4">
      <c r="A8" s="1" t="s">
        <v>234</v>
      </c>
      <c r="B8" s="5">
        <f>(-X8/(12*PI()*Z8*C8))^(1/2)</f>
        <v>0.39461915790143792</v>
      </c>
      <c r="C8" s="20">
        <v>1.1060000000000001</v>
      </c>
      <c r="D8" s="36"/>
      <c r="H8" s="36"/>
      <c r="J8" s="38"/>
      <c r="L8" s="36"/>
      <c r="N8" s="38"/>
      <c r="P8" s="50" t="s">
        <v>235</v>
      </c>
      <c r="Q8" s="26">
        <v>-9.2219999999999995</v>
      </c>
      <c r="R8">
        <v>10.722200000000001</v>
      </c>
      <c r="S8">
        <v>1.3779999999999999</v>
      </c>
      <c r="T8" s="27">
        <v>2.4529999999999998</v>
      </c>
      <c r="V8" s="10"/>
      <c r="X8" s="26">
        <v>-9.2200000000000006</v>
      </c>
      <c r="Y8">
        <v>10.709</v>
      </c>
      <c r="Z8">
        <v>1.42</v>
      </c>
      <c r="AA8" s="43">
        <v>4.6390000000000002</v>
      </c>
      <c r="AB8" s="46">
        <v>1.4</v>
      </c>
      <c r="AC8" s="43" t="s">
        <v>245</v>
      </c>
      <c r="AD8" s="44">
        <f t="shared" ref="AD8" si="4" xml:space="preserve"> ((SQRT(AB8))^3/(AB8-1)+(SQRT(1/AB8)^3/(1/AB8-1))-2)/6</f>
        <v>4.7283685580733854E-3</v>
      </c>
      <c r="AF8" s="42"/>
      <c r="AG8" s="49"/>
      <c r="AH8" s="44"/>
    </row>
    <row r="9" spans="1:34" x14ac:dyDescent="0.4">
      <c r="A9" s="1" t="s">
        <v>199</v>
      </c>
      <c r="B9" s="5">
        <f>(-X9/(12*PI()*Z9*C9))^(1/2)</f>
        <v>0.88066495956449387</v>
      </c>
      <c r="C9" s="20">
        <v>0.7</v>
      </c>
      <c r="D9" s="36"/>
      <c r="H9" s="36"/>
      <c r="J9" s="38"/>
      <c r="L9" s="36"/>
      <c r="N9" s="38"/>
      <c r="P9" s="11" t="s">
        <v>198</v>
      </c>
      <c r="Q9" s="26">
        <v>-8.3290000000000006</v>
      </c>
      <c r="R9">
        <v>25.765999999999998</v>
      </c>
      <c r="S9">
        <v>0.39400000000000002</v>
      </c>
      <c r="T9" s="27">
        <v>2.7389999999999999</v>
      </c>
      <c r="V9" s="10"/>
      <c r="X9" s="26">
        <v>-8.33</v>
      </c>
      <c r="Y9">
        <v>25.731000000000002</v>
      </c>
      <c r="Z9">
        <v>0.40699999999999997</v>
      </c>
      <c r="AA9" s="43">
        <v>4.9560000000000004</v>
      </c>
      <c r="AB9" s="46"/>
      <c r="AC9" s="43"/>
      <c r="AD9" s="44"/>
      <c r="AF9" s="42"/>
      <c r="AG9" s="49"/>
      <c r="AH9" s="44"/>
    </row>
    <row r="10" spans="1:34" x14ac:dyDescent="0.4">
      <c r="A10" s="1" t="s">
        <v>226</v>
      </c>
      <c r="B10" s="5">
        <f>(-X10/(12*PI()*Z10*C10))^(1/2)</f>
        <v>0.41826040615868482</v>
      </c>
      <c r="C10" s="20">
        <v>1.4</v>
      </c>
      <c r="D10" s="36"/>
      <c r="H10" s="36"/>
      <c r="J10" s="38"/>
      <c r="L10" s="36"/>
      <c r="N10" s="38"/>
      <c r="P10" s="11" t="s">
        <v>227</v>
      </c>
      <c r="Q10" s="26">
        <v>-4.9480000000000004</v>
      </c>
      <c r="R10">
        <v>14.888999999999999</v>
      </c>
      <c r="S10">
        <v>0.51800000000000002</v>
      </c>
      <c r="T10" s="27">
        <v>3.1360000000000001</v>
      </c>
      <c r="V10" s="10"/>
      <c r="X10" s="26">
        <v>-4.9489999999999998</v>
      </c>
      <c r="Y10">
        <v>14.863</v>
      </c>
      <c r="Z10">
        <v>0.53600000000000003</v>
      </c>
      <c r="AA10" s="43">
        <v>5.4109999999999996</v>
      </c>
      <c r="AB10" s="46"/>
      <c r="AC10" s="43"/>
      <c r="AD10" s="44"/>
      <c r="AF10" s="42"/>
      <c r="AG10" s="49"/>
      <c r="AH10" s="44"/>
    </row>
    <row r="11" spans="1:34" x14ac:dyDescent="0.4">
      <c r="A11" s="1" t="s">
        <v>228</v>
      </c>
      <c r="B11" s="5"/>
      <c r="C11" s="20"/>
      <c r="D11" s="36"/>
      <c r="H11" s="36"/>
      <c r="J11" s="38"/>
      <c r="L11" s="36"/>
      <c r="N11" s="38"/>
      <c r="P11" s="11" t="s">
        <v>229</v>
      </c>
      <c r="Q11" s="26">
        <v>-1.147</v>
      </c>
      <c r="R11">
        <v>11.148</v>
      </c>
      <c r="S11">
        <v>0.24299999999999999</v>
      </c>
      <c r="T11" s="27">
        <v>4.2279999999999998</v>
      </c>
      <c r="V11" s="10"/>
      <c r="X11" s="26">
        <v>-1.1479999999999999</v>
      </c>
      <c r="Y11">
        <v>11.116</v>
      </c>
      <c r="Z11">
        <v>0.252</v>
      </c>
      <c r="AA11" s="43">
        <v>6.6970000000000001</v>
      </c>
      <c r="AB11" s="46"/>
      <c r="AC11" s="43"/>
      <c r="AD11" s="44"/>
      <c r="AF11" s="42"/>
      <c r="AG11" s="49"/>
      <c r="AH11" s="44"/>
    </row>
    <row r="12" spans="1:34" x14ac:dyDescent="0.4">
      <c r="A12" s="1" t="s">
        <v>124</v>
      </c>
      <c r="B12" s="5">
        <v>0.56200000000000006</v>
      </c>
      <c r="C12" s="20">
        <v>2.08</v>
      </c>
      <c r="D12" s="36">
        <v>3.84</v>
      </c>
      <c r="E12" s="35">
        <v>3.9</v>
      </c>
      <c r="F12" s="12">
        <v>4.0819999999999999</v>
      </c>
      <c r="H12" s="36">
        <f t="shared" si="1"/>
        <v>2.961741938777394</v>
      </c>
      <c r="I12" s="37">
        <f>((M12+SQRT(M12^2-4))/2)^2</f>
        <v>3.2145814224574498</v>
      </c>
      <c r="J12" s="38">
        <f>((N12+SQRT(N12^2-4))/2)^2</f>
        <v>3.9903916646049105</v>
      </c>
      <c r="L12" s="36">
        <f t="shared" si="2"/>
        <v>2.3020384615384617</v>
      </c>
      <c r="M12" s="37">
        <f>3*B12*(E12-1)/C12</f>
        <v>2.3506730769230768</v>
      </c>
      <c r="N12" s="38">
        <f>3*B12*(F12-1)/C12</f>
        <v>2.4981980769230772</v>
      </c>
      <c r="P12" s="11" t="s">
        <v>175</v>
      </c>
      <c r="Q12" s="26">
        <v>-1.3109999999999999</v>
      </c>
      <c r="R12">
        <v>37.125999999999998</v>
      </c>
      <c r="S12">
        <v>4.7E-2</v>
      </c>
      <c r="T12" s="27">
        <v>2.6</v>
      </c>
      <c r="V12" s="10">
        <v>3.7292200000000002</v>
      </c>
      <c r="X12" s="26">
        <v>-1.3109999999999999</v>
      </c>
      <c r="Y12">
        <v>37.08</v>
      </c>
      <c r="Z12">
        <v>4.9000000000000002E-2</v>
      </c>
      <c r="AA12" s="43">
        <v>4.7960000000000003</v>
      </c>
      <c r="AB12" s="46">
        <v>3.27</v>
      </c>
      <c r="AC12" s="43" t="s">
        <v>245</v>
      </c>
      <c r="AD12" s="44">
        <f t="shared" ref="AD12" si="5" xml:space="preserve"> ((SQRT(AB12))^3/(AB12-1)+(SQRT(1/AB12)^3/(1/AB12-1))-2)/6</f>
        <v>6.0219232601974003E-2</v>
      </c>
      <c r="AF12" s="42">
        <v>5.4820000000000002</v>
      </c>
      <c r="AG12" s="49">
        <f>((AH12+SQRT(AH12^2-4))/2)^2</f>
        <v>11.108711478037501</v>
      </c>
      <c r="AH12" s="44">
        <f>3*B12*(AF12-1)/C12</f>
        <v>3.63300576923077</v>
      </c>
    </row>
    <row r="13" spans="1:34" x14ac:dyDescent="0.4">
      <c r="A13" s="1" t="s">
        <v>125</v>
      </c>
      <c r="B13" s="5">
        <v>0.316</v>
      </c>
      <c r="C13" s="20">
        <v>1.77</v>
      </c>
      <c r="D13" s="36">
        <v>5.29</v>
      </c>
      <c r="F13" s="12">
        <v>4.1890000000000001</v>
      </c>
      <c r="H13" s="36">
        <f t="shared" si="1"/>
        <v>2.9391697933170455</v>
      </c>
      <c r="J13" s="38" t="e">
        <f>((N13+SQRT(N13^2-4))/2)^2</f>
        <v>#NUM!</v>
      </c>
      <c r="L13" s="36">
        <f t="shared" si="2"/>
        <v>2.2976949152542372</v>
      </c>
      <c r="N13" s="38">
        <f>3*B13*(F13-1)/C13</f>
        <v>1.7080067796610168</v>
      </c>
      <c r="P13" s="11" t="s">
        <v>175</v>
      </c>
      <c r="Q13" s="26">
        <v>-1.5940000000000001</v>
      </c>
      <c r="R13">
        <v>22.988</v>
      </c>
      <c r="S13">
        <v>0.217</v>
      </c>
      <c r="T13" s="27">
        <v>2.895</v>
      </c>
      <c r="V13" s="10">
        <v>3.1607799999999999</v>
      </c>
      <c r="X13" s="26">
        <v>-1.5940000000000001</v>
      </c>
      <c r="Y13">
        <v>22.952999999999999</v>
      </c>
      <c r="Z13">
        <v>0.22500000000000001</v>
      </c>
      <c r="AA13" s="43">
        <v>5.133</v>
      </c>
      <c r="AB13" s="46">
        <f>((AC13+SQRT(AC13^2-4))/2)^2</f>
        <v>2.5000654460560736</v>
      </c>
      <c r="AC13" s="43">
        <f>3*B13*(AA13-1)/C13</f>
        <v>2.213606779661017</v>
      </c>
      <c r="AD13" s="44">
        <f t="shared" ref="AD13:AD15" si="6" xml:space="preserve"> ((SQRT(AB13))^3/(AB13-1)+(SQRT(1/AB13)^3/(1/AB13-1))-2)/6</f>
        <v>3.5601129943502841E-2</v>
      </c>
      <c r="AF13" s="42">
        <v>5.7960000000000003</v>
      </c>
      <c r="AG13" s="49">
        <f t="shared" ref="AG13:AG15" si="7">((AH13+SQRT(AH13^2-4))/2)^2</f>
        <v>4.369380411393017</v>
      </c>
      <c r="AH13" s="44">
        <f>3*B13*(AF13-1)/C13</f>
        <v>2.5687050847457629</v>
      </c>
    </row>
    <row r="14" spans="1:34" x14ac:dyDescent="0.4">
      <c r="A14" s="1" t="s">
        <v>126</v>
      </c>
      <c r="B14" s="5">
        <v>0.33600000000000002</v>
      </c>
      <c r="C14" s="20">
        <v>1.58</v>
      </c>
      <c r="D14" s="36">
        <v>4.6100000000000003</v>
      </c>
      <c r="E14" s="35">
        <v>4.72</v>
      </c>
      <c r="F14" s="12">
        <v>4.3650000000000002</v>
      </c>
      <c r="H14" s="36">
        <f t="shared" si="1"/>
        <v>2.9671989511338528</v>
      </c>
      <c r="I14" s="37">
        <f>((M14+SQRT(M14^2-4))/2)^2</f>
        <v>3.3322974028729146</v>
      </c>
      <c r="J14" s="38">
        <f>((N14+SQRT(N14^2-4))/2)^2</f>
        <v>2.1417846784593828</v>
      </c>
      <c r="L14" s="36">
        <f t="shared" si="2"/>
        <v>2.3030886075949368</v>
      </c>
      <c r="M14" s="37">
        <f>3*B14*(E14-1)/C14</f>
        <v>2.37326582278481</v>
      </c>
      <c r="N14" s="38">
        <f>3*B14*(F14-1)/C14</f>
        <v>2.1467848101265825</v>
      </c>
      <c r="P14" s="11" t="s">
        <v>176</v>
      </c>
      <c r="Q14" s="26">
        <v>-3.742</v>
      </c>
      <c r="R14">
        <v>16.513000000000002</v>
      </c>
      <c r="S14">
        <v>0.46100000000000002</v>
      </c>
      <c r="T14" s="27">
        <v>3.4079999999999999</v>
      </c>
      <c r="V14" s="10"/>
      <c r="X14" s="26">
        <v>-3.7440000000000002</v>
      </c>
      <c r="Y14">
        <v>16.48</v>
      </c>
      <c r="Z14">
        <v>0.47799999999999998</v>
      </c>
      <c r="AA14" s="43">
        <v>5.7210000000000001</v>
      </c>
      <c r="AB14" s="46">
        <v>3.29</v>
      </c>
      <c r="AC14" s="43" t="s">
        <v>245</v>
      </c>
      <c r="AD14" s="44">
        <f t="shared" si="6"/>
        <v>6.0858926856946084E-2</v>
      </c>
      <c r="AF14" s="42">
        <v>6.3129999999999997</v>
      </c>
      <c r="AG14" s="49">
        <f t="shared" si="7"/>
        <v>9.382532529105184</v>
      </c>
      <c r="AH14" s="44">
        <f>3*B14*(AF14-1)/C14</f>
        <v>3.3895594936708857</v>
      </c>
    </row>
    <row r="15" spans="1:34" x14ac:dyDescent="0.4">
      <c r="A15" s="1" t="s">
        <v>127</v>
      </c>
      <c r="B15" s="5">
        <v>0.34399999999999997</v>
      </c>
      <c r="C15" s="20">
        <v>1.68</v>
      </c>
      <c r="D15" s="36">
        <v>4.74</v>
      </c>
      <c r="H15" s="36">
        <f t="shared" si="1"/>
        <v>2.9377856042269532</v>
      </c>
      <c r="J15" s="38"/>
      <c r="L15" s="36">
        <f t="shared" si="2"/>
        <v>2.2974285714285716</v>
      </c>
      <c r="N15" s="38"/>
      <c r="P15" s="11" t="s">
        <v>180</v>
      </c>
      <c r="Q15" s="26">
        <v>-5.423</v>
      </c>
      <c r="R15">
        <v>20.478000000000002</v>
      </c>
      <c r="S15">
        <v>0.52900000000000003</v>
      </c>
      <c r="T15" s="27">
        <v>3.1389999999999998</v>
      </c>
      <c r="V15" s="10"/>
      <c r="X15" s="26">
        <v>-5.4249999999999998</v>
      </c>
      <c r="Y15">
        <v>20.445</v>
      </c>
      <c r="Z15">
        <v>0.54800000000000004</v>
      </c>
      <c r="AA15" s="43">
        <v>5.3940000000000001</v>
      </c>
      <c r="AB15" s="46">
        <v>1.9</v>
      </c>
      <c r="AC15" s="43" t="s">
        <v>245</v>
      </c>
      <c r="AD15" s="44">
        <f t="shared" si="6"/>
        <v>1.7313520886505691E-2</v>
      </c>
      <c r="AF15" s="42">
        <v>5.99</v>
      </c>
      <c r="AG15" s="49">
        <f t="shared" si="7"/>
        <v>7.2582013294660817</v>
      </c>
      <c r="AH15" s="44">
        <f>3*B15*(AF15-1)/C15</f>
        <v>3.0652857142857144</v>
      </c>
    </row>
    <row r="16" spans="1:34" x14ac:dyDescent="0.4">
      <c r="A16" s="1" t="s">
        <v>230</v>
      </c>
      <c r="B16" s="5"/>
      <c r="C16" s="20"/>
      <c r="D16" s="36"/>
      <c r="H16" s="36"/>
      <c r="J16" s="38"/>
      <c r="L16" s="36"/>
      <c r="N16" s="38"/>
      <c r="P16" s="11" t="s">
        <v>231</v>
      </c>
      <c r="Q16" s="26">
        <v>-5.4050000000000002</v>
      </c>
      <c r="R16">
        <v>24.478000000000002</v>
      </c>
      <c r="S16">
        <v>0.36599999999999999</v>
      </c>
      <c r="T16" s="27">
        <v>3.1509999999999998</v>
      </c>
      <c r="V16" s="10"/>
      <c r="X16" s="26">
        <v>-5.4059999999999997</v>
      </c>
      <c r="Y16">
        <v>24.439</v>
      </c>
      <c r="Z16">
        <v>0.379</v>
      </c>
      <c r="AA16" s="43">
        <v>5.4029999999999996</v>
      </c>
      <c r="AB16" s="46"/>
      <c r="AC16" s="43"/>
      <c r="AD16" s="44"/>
      <c r="AF16" s="42"/>
      <c r="AG16" s="49"/>
      <c r="AH16" s="44"/>
    </row>
    <row r="17" spans="1:34" x14ac:dyDescent="0.4">
      <c r="A17" s="1" t="s">
        <v>232</v>
      </c>
      <c r="B17" s="5">
        <f>(-X17/(12*PI()*Z17*C17))^(1/2)</f>
        <v>0.66571062513851209</v>
      </c>
      <c r="C17" s="1">
        <v>1.1599999999999999</v>
      </c>
      <c r="D17" s="36"/>
      <c r="H17" s="36"/>
      <c r="J17" s="38"/>
      <c r="L17" s="36"/>
      <c r="N17" s="38"/>
      <c r="P17" s="11" t="s">
        <v>231</v>
      </c>
      <c r="Q17" s="26">
        <v>-4.1269999999999998</v>
      </c>
      <c r="R17">
        <v>36.954000000000001</v>
      </c>
      <c r="S17">
        <v>0.20599999999999999</v>
      </c>
      <c r="T17" s="27">
        <v>2.899</v>
      </c>
      <c r="V17" s="10"/>
      <c r="X17" s="26">
        <v>-4.1280000000000001</v>
      </c>
      <c r="Y17">
        <v>36.908000000000001</v>
      </c>
      <c r="Z17">
        <v>0.21299999999999999</v>
      </c>
      <c r="AA17" s="43">
        <v>5.13</v>
      </c>
      <c r="AB17" s="46">
        <v>1.4083810000000001</v>
      </c>
      <c r="AC17" s="43" t="s">
        <v>245</v>
      </c>
      <c r="AD17" s="44">
        <f xml:space="preserve"> ((SQRT(AB17))^3/(AB17-1)+(SQRT(1/AB17)^3/(1/AB17-1))-2)/6</f>
        <v>4.8980199195953018E-3</v>
      </c>
      <c r="AF17" s="42"/>
      <c r="AG17" s="49"/>
      <c r="AH17" s="44"/>
    </row>
    <row r="18" spans="1:34" x14ac:dyDescent="0.4">
      <c r="A18" s="1" t="s">
        <v>233</v>
      </c>
      <c r="B18" s="5"/>
      <c r="C18" s="20"/>
      <c r="D18" s="36"/>
      <c r="H18" s="36"/>
      <c r="J18" s="38"/>
      <c r="L18" s="36"/>
      <c r="N18" s="38"/>
      <c r="P18" s="11" t="s">
        <v>204</v>
      </c>
      <c r="Q18" s="26">
        <v>-1.839</v>
      </c>
      <c r="R18">
        <v>35.549999999999997</v>
      </c>
      <c r="S18">
        <v>0.13</v>
      </c>
      <c r="T18" s="27">
        <v>3.2909999999999999</v>
      </c>
      <c r="V18" s="10"/>
      <c r="X18" s="26">
        <v>-1.839</v>
      </c>
      <c r="Y18">
        <v>35.49</v>
      </c>
      <c r="Z18">
        <v>0.13500000000000001</v>
      </c>
      <c r="AA18" s="43">
        <v>5.556</v>
      </c>
      <c r="AF18" s="42"/>
      <c r="AG18" s="49"/>
      <c r="AH18" s="44"/>
    </row>
    <row r="19" spans="1:34" x14ac:dyDescent="0.4">
      <c r="A19" s="1" t="s">
        <v>128</v>
      </c>
      <c r="B19" s="5">
        <v>0.65100000000000002</v>
      </c>
      <c r="C19" s="20">
        <v>2.573</v>
      </c>
      <c r="D19" s="36">
        <v>4.0199999999999996</v>
      </c>
      <c r="E19" s="35">
        <v>4.07</v>
      </c>
      <c r="F19" s="12">
        <v>3.7080000000000002</v>
      </c>
      <c r="H19" s="36">
        <f t="shared" si="1"/>
        <v>2.9110737143238317</v>
      </c>
      <c r="I19" s="37">
        <f>((M19+SQRT(M19^2-4))/2)^2</f>
        <v>3.1083041069446051</v>
      </c>
      <c r="J19" s="38">
        <f>((N19+SQRT(N19^2-4))/2)^2</f>
        <v>1.5999284912534495</v>
      </c>
      <c r="L19" s="36">
        <f t="shared" si="2"/>
        <v>2.2922891566265058</v>
      </c>
      <c r="M19" s="37">
        <f>3*B19*(E19-1)/C19</f>
        <v>2.330240963855422</v>
      </c>
      <c r="N19" s="38">
        <f>3*B19*(F19-1)/C19</f>
        <v>2.0554698795180726</v>
      </c>
      <c r="P19" s="11" t="s">
        <v>177</v>
      </c>
      <c r="Q19" s="26">
        <v>-1.097</v>
      </c>
      <c r="R19">
        <v>73.855999999999995</v>
      </c>
      <c r="S19">
        <v>2.1999999999999999E-2</v>
      </c>
      <c r="T19" s="27">
        <v>2.6669999999999998</v>
      </c>
      <c r="V19" s="10"/>
      <c r="X19" s="26">
        <v>-1.097</v>
      </c>
      <c r="Y19">
        <v>73.760999999999996</v>
      </c>
      <c r="Z19">
        <v>2.3E-2</v>
      </c>
      <c r="AA19" s="43">
        <v>4.8689999999999998</v>
      </c>
      <c r="AB19" s="46">
        <v>3.63</v>
      </c>
      <c r="AC19" s="43" t="s">
        <v>245</v>
      </c>
      <c r="AD19" s="44">
        <f t="shared" ref="AD19" si="8" xml:space="preserve"> ((SQRT(AB19))^3/(AB19-1)+(SQRT(1/AB19)^3/(1/AB19-1))-2)/6</f>
        <v>7.1686628234540598E-2</v>
      </c>
      <c r="AF19" s="42">
        <v>5.5439999999999996</v>
      </c>
      <c r="AG19" s="49">
        <f>((AH19+SQRT(AH19^2-4))/2)^2</f>
        <v>9.7939123029715596</v>
      </c>
      <c r="AH19" s="44">
        <f>3*B19*(AF19-1)/C19</f>
        <v>3.4490602409638549</v>
      </c>
    </row>
    <row r="20" spans="1:34" x14ac:dyDescent="0.4">
      <c r="A20" s="1" t="s">
        <v>129</v>
      </c>
      <c r="B20" s="5">
        <v>0.48299999999999998</v>
      </c>
      <c r="C20" s="20">
        <v>2.1800000000000002</v>
      </c>
      <c r="D20" s="36">
        <v>6.28</v>
      </c>
      <c r="F20" s="12">
        <v>4.2220000000000004</v>
      </c>
      <c r="H20" s="36">
        <f t="shared" si="1"/>
        <v>10.218763246909798</v>
      </c>
      <c r="J20" s="38">
        <f>((N20+SQRT(N20^2-4))/2)^2</f>
        <v>2.1132192464193773</v>
      </c>
      <c r="L20" s="36">
        <f t="shared" si="2"/>
        <v>3.5095045871559631</v>
      </c>
      <c r="N20" s="38">
        <f>3*B20*(F20-1)/C20</f>
        <v>2.1415954128440364</v>
      </c>
      <c r="P20" s="11" t="s">
        <v>175</v>
      </c>
      <c r="Q20" s="26">
        <v>-1.9970000000000001</v>
      </c>
      <c r="R20">
        <v>42.506</v>
      </c>
      <c r="S20">
        <v>0.105</v>
      </c>
      <c r="T20" s="27">
        <v>2.173</v>
      </c>
      <c r="V20" s="10">
        <v>3.93269</v>
      </c>
      <c r="X20" s="26">
        <v>-1.9970000000000001</v>
      </c>
      <c r="Y20">
        <v>42.460999999999999</v>
      </c>
      <c r="Z20">
        <v>0.108</v>
      </c>
      <c r="AA20" s="43">
        <v>4.3360000000000003</v>
      </c>
      <c r="AB20" s="46">
        <f t="shared" ref="AB20:AB30" si="9">((AC20+SQRT(AC20^2-4))/2)^2</f>
        <v>2.5198801585601389</v>
      </c>
      <c r="AC20" s="43">
        <f t="shared" ref="AC20:AC28" si="10">3*B20*(AA20-1)/C20</f>
        <v>2.2173688073394495</v>
      </c>
      <c r="AD20" s="44">
        <f t="shared" ref="AD20:AD25" si="11" xml:space="preserve"> ((SQRT(AB20))^3/(AB20-1)+(SQRT(1/AB20)^3/(1/AB20-1))-2)/6</f>
        <v>3.622813455657492E-2</v>
      </c>
      <c r="AF20" s="42">
        <v>5.1289999999999996</v>
      </c>
      <c r="AG20" s="49">
        <f>((AH20+SQRT(AH20^2-4))/2)^2</f>
        <v>5.3449641661580847</v>
      </c>
      <c r="AH20" s="44">
        <f>3*B20*(AF20-1)/C20</f>
        <v>2.7444591743119258</v>
      </c>
    </row>
    <row r="21" spans="1:34" x14ac:dyDescent="0.4">
      <c r="A21" s="1" t="s">
        <v>195</v>
      </c>
      <c r="B21" s="5">
        <f>(-X21/(12*PI()*Z21*C21))^(1/2)</f>
        <v>0.53072600395129799</v>
      </c>
      <c r="C21" s="20">
        <v>1.7749999999999999</v>
      </c>
      <c r="D21" s="36"/>
      <c r="H21" s="36"/>
      <c r="J21" s="38"/>
      <c r="L21" s="36"/>
      <c r="N21" s="38"/>
      <c r="P21" s="11" t="s">
        <v>200</v>
      </c>
      <c r="Q21" s="26">
        <v>-6.3319999999999999</v>
      </c>
      <c r="R21">
        <v>24.725000000000001</v>
      </c>
      <c r="S21">
        <v>0.32600000000000001</v>
      </c>
      <c r="T21" s="27">
        <v>2.2559999999999998</v>
      </c>
      <c r="V21" s="10">
        <v>3.2208999999999999</v>
      </c>
      <c r="X21" s="26">
        <v>-6.3330000000000002</v>
      </c>
      <c r="Y21">
        <v>24.701000000000001</v>
      </c>
      <c r="Z21">
        <v>0.33600000000000002</v>
      </c>
      <c r="AA21" s="43">
        <v>4.407</v>
      </c>
      <c r="AB21" s="46">
        <f>((AC21+SQRT(AC21^2-4))/2)^2</f>
        <v>7.200780351601324</v>
      </c>
      <c r="AC21" s="43">
        <f t="shared" si="10"/>
        <v>3.0560847810626575</v>
      </c>
      <c r="AD21" s="44">
        <f t="shared" ref="AD21" si="12" xml:space="preserve"> ((SQRT(AB21))^3/(AB21-1)+(SQRT(1/AB21)^3/(1/AB21-1))-2)/6</f>
        <v>0.17601413017710957</v>
      </c>
      <c r="AF21" s="42"/>
      <c r="AG21" s="49"/>
      <c r="AH21" s="44"/>
    </row>
    <row r="22" spans="1:34" x14ac:dyDescent="0.4">
      <c r="A22" s="1" t="s">
        <v>130</v>
      </c>
      <c r="B22" s="5">
        <v>0.34</v>
      </c>
      <c r="C22" s="20">
        <v>1.62</v>
      </c>
      <c r="D22" s="36">
        <v>4.6500000000000004</v>
      </c>
      <c r="F22" s="12">
        <v>3.7080000000000002</v>
      </c>
      <c r="H22" s="36">
        <f t="shared" si="1"/>
        <v>2.9415252216835031</v>
      </c>
      <c r="J22" s="38" t="e">
        <f>((N22+SQRT(N22^2-4))/2)^2</f>
        <v>#NUM!</v>
      </c>
      <c r="L22" s="36">
        <f t="shared" si="2"/>
        <v>2.2981481481481483</v>
      </c>
      <c r="N22" s="38">
        <f>3*B22*(F22-1)/C22</f>
        <v>1.7050370370370371</v>
      </c>
      <c r="P22" s="11" t="s">
        <v>181</v>
      </c>
      <c r="Q22" s="26">
        <v>-7.8959999999999999</v>
      </c>
      <c r="R22">
        <v>17.148</v>
      </c>
      <c r="S22">
        <v>0.68100000000000005</v>
      </c>
      <c r="T22" s="27">
        <v>2.524</v>
      </c>
      <c r="V22" s="10">
        <v>2.87941</v>
      </c>
      <c r="X22" s="26">
        <v>-7.8970000000000002</v>
      </c>
      <c r="Y22">
        <v>17.128</v>
      </c>
      <c r="Z22">
        <v>0.70299999999999996</v>
      </c>
      <c r="AA22" s="43">
        <v>4.7089999999999996</v>
      </c>
      <c r="AB22" s="46">
        <f t="shared" si="9"/>
        <v>3.1345875541826009</v>
      </c>
      <c r="AC22" s="43">
        <f t="shared" si="10"/>
        <v>2.335296296296296</v>
      </c>
      <c r="AD22" s="44">
        <f t="shared" si="11"/>
        <v>5.5882716049382664E-2</v>
      </c>
      <c r="AF22" s="42">
        <v>5.4139999999999997</v>
      </c>
      <c r="AG22" s="49">
        <f>((AH22+SQRT(AH22^2-4))/2)^2</f>
        <v>5.5434781325131768</v>
      </c>
      <c r="AH22" s="44">
        <f>3*B22*(AF22-1)/C22</f>
        <v>2.779185185185185</v>
      </c>
    </row>
    <row r="23" spans="1:34" x14ac:dyDescent="0.4">
      <c r="A23" s="1" t="s">
        <v>131</v>
      </c>
      <c r="B23" s="5">
        <v>0.31</v>
      </c>
      <c r="C23" s="20">
        <v>1.49</v>
      </c>
      <c r="D23" s="36">
        <v>4.6900000000000004</v>
      </c>
      <c r="F23" s="12">
        <v>3.9710000000000001</v>
      </c>
      <c r="H23" s="36">
        <f t="shared" si="1"/>
        <v>2.9675406386446403</v>
      </c>
      <c r="J23" s="38" t="e">
        <f>((N23+SQRT(N23^2-4))/2)^2</f>
        <v>#NUM!</v>
      </c>
      <c r="L23" s="36">
        <f t="shared" si="2"/>
        <v>2.3031543624161075</v>
      </c>
      <c r="N23" s="38">
        <f>3*B23*(F23-1)/C23</f>
        <v>1.8543825503355706</v>
      </c>
      <c r="P23" s="11" t="s">
        <v>177</v>
      </c>
      <c r="Q23" s="26">
        <v>-9.0790000000000006</v>
      </c>
      <c r="R23">
        <v>13.494</v>
      </c>
      <c r="S23">
        <v>1.1020000000000001</v>
      </c>
      <c r="T23" s="27">
        <v>2.726</v>
      </c>
      <c r="V23" s="10"/>
      <c r="X23" s="26">
        <v>-9.0809999999999995</v>
      </c>
      <c r="Y23">
        <v>13.476000000000001</v>
      </c>
      <c r="Z23">
        <v>1.139</v>
      </c>
      <c r="AA23" s="43">
        <v>4.9379999999999997</v>
      </c>
      <c r="AB23" s="46">
        <f t="shared" si="9"/>
        <v>3.7767200385155371</v>
      </c>
      <c r="AC23" s="43">
        <f t="shared" si="10"/>
        <v>2.4579463087248317</v>
      </c>
      <c r="AD23" s="44">
        <f t="shared" si="11"/>
        <v>7.6324384787472013E-2</v>
      </c>
      <c r="AF23" s="42">
        <v>5.617</v>
      </c>
      <c r="AG23" s="49">
        <f t="shared" ref="AG23:AG32" si="13">((AH23+SQRT(AH23^2-4))/2)^2</f>
        <v>6.1416705842907389</v>
      </c>
      <c r="AH23" s="44">
        <f>3*B23*(AF23-1)/C23</f>
        <v>2.8817516778523489</v>
      </c>
    </row>
    <row r="24" spans="1:34" x14ac:dyDescent="0.4">
      <c r="A24" s="1" t="s">
        <v>132</v>
      </c>
      <c r="B24" s="5">
        <v>0.254</v>
      </c>
      <c r="C24" s="20">
        <v>1.42</v>
      </c>
      <c r="D24" s="36">
        <v>5.29</v>
      </c>
      <c r="F24" s="12">
        <v>4.6059999999999999</v>
      </c>
      <c r="H24" s="36">
        <f t="shared" si="1"/>
        <v>2.9620544027866487</v>
      </c>
      <c r="J24" s="38" t="e">
        <f>((N24+SQRT(N24^2-4))/2)^2</f>
        <v>#NUM!</v>
      </c>
      <c r="L24" s="36">
        <f t="shared" si="2"/>
        <v>2.3020985915492957</v>
      </c>
      <c r="N24" s="38">
        <f>3*B24*(F24-1)/C24</f>
        <v>1.9350507042253522</v>
      </c>
      <c r="P24" s="11" t="s">
        <v>177</v>
      </c>
      <c r="Q24" s="26">
        <v>-9.6300000000000008</v>
      </c>
      <c r="R24">
        <v>11.603999999999999</v>
      </c>
      <c r="S24">
        <v>1.5509999999999999</v>
      </c>
      <c r="T24" s="27">
        <v>3.1219999999999999</v>
      </c>
      <c r="V24" s="10"/>
      <c r="X24" s="26">
        <v>-9.6319999999999997</v>
      </c>
      <c r="Y24">
        <v>11.586</v>
      </c>
      <c r="Z24">
        <v>1.605</v>
      </c>
      <c r="AA24" s="43">
        <v>5.375</v>
      </c>
      <c r="AB24" s="46">
        <f t="shared" si="9"/>
        <v>3.19916680849331</v>
      </c>
      <c r="AC24" s="43">
        <f t="shared" si="10"/>
        <v>2.347711267605634</v>
      </c>
      <c r="AD24" s="44">
        <f t="shared" si="11"/>
        <v>5.7951877934272332E-2</v>
      </c>
      <c r="AF24" s="42">
        <v>5.9669999999999996</v>
      </c>
      <c r="AG24" s="49">
        <f t="shared" si="13"/>
        <v>4.9002326599270356</v>
      </c>
      <c r="AH24" s="44">
        <f>3*B24*(AF24-1)/C24</f>
        <v>2.6653901408450702</v>
      </c>
    </row>
    <row r="25" spans="1:34" x14ac:dyDescent="0.4">
      <c r="A25" s="1" t="s">
        <v>201</v>
      </c>
      <c r="B25" s="5">
        <f>(-X25/(12*PI()*Z25*C25))^(1/2)</f>
        <v>0.38663974973973514</v>
      </c>
      <c r="C25" s="20">
        <v>1.4562957000000001</v>
      </c>
      <c r="D25" s="36"/>
      <c r="H25" s="36"/>
      <c r="J25" s="38"/>
      <c r="L25" s="36"/>
      <c r="N25" s="38"/>
      <c r="P25" s="11" t="s">
        <v>202</v>
      </c>
      <c r="Q25" s="26">
        <v>-9.1489999999999991</v>
      </c>
      <c r="R25">
        <v>11.144</v>
      </c>
      <c r="S25">
        <v>1.0680000000000001</v>
      </c>
      <c r="T25" s="27">
        <v>5.3010000000000002</v>
      </c>
      <c r="V25" s="10"/>
      <c r="X25" s="26">
        <v>-9.1509999999999998</v>
      </c>
      <c r="Y25">
        <v>11.1</v>
      </c>
      <c r="Z25">
        <v>1.115</v>
      </c>
      <c r="AA25" s="43">
        <v>7.931</v>
      </c>
      <c r="AB25" s="46">
        <f t="shared" ref="AB25" si="14">((AC25+SQRT(AC25^2-4))/2)^2</f>
        <v>28.440151446942519</v>
      </c>
      <c r="AC25" s="43">
        <f t="shared" si="10"/>
        <v>5.5204450005162498</v>
      </c>
      <c r="AD25" s="44">
        <f t="shared" si="11"/>
        <v>0.586740833419375</v>
      </c>
      <c r="AF25" s="42"/>
      <c r="AG25" s="49"/>
      <c r="AH25" s="44"/>
    </row>
    <row r="26" spans="1:34" x14ac:dyDescent="0.4">
      <c r="A26" s="1" t="s">
        <v>133</v>
      </c>
      <c r="B26" s="5">
        <v>0.27400000000000002</v>
      </c>
      <c r="C26" s="20">
        <v>1.41</v>
      </c>
      <c r="D26" s="36">
        <v>4.96</v>
      </c>
      <c r="H26" s="36">
        <f t="shared" si="1"/>
        <v>2.9958153707541055</v>
      </c>
      <c r="J26" s="38"/>
      <c r="L26" s="36">
        <f t="shared" si="2"/>
        <v>2.3085957446808512</v>
      </c>
      <c r="N26" s="38"/>
      <c r="P26" s="11" t="s">
        <v>177</v>
      </c>
      <c r="Q26" s="26">
        <v>-8.4540000000000006</v>
      </c>
      <c r="R26">
        <v>11.526999999999999</v>
      </c>
      <c r="S26">
        <v>1.036</v>
      </c>
      <c r="T26" s="27">
        <v>3.9580000000000002</v>
      </c>
      <c r="V26" s="10"/>
      <c r="X26" s="26">
        <v>-8.4559999999999995</v>
      </c>
      <c r="Y26">
        <v>11.497999999999999</v>
      </c>
      <c r="Z26">
        <v>1.077</v>
      </c>
      <c r="AA26" s="43">
        <v>6.3559999999999999</v>
      </c>
      <c r="AB26" s="46">
        <f t="shared" si="9"/>
        <v>7.618332021653929</v>
      </c>
      <c r="AC26" s="43">
        <f t="shared" si="10"/>
        <v>3.1224340425531922</v>
      </c>
      <c r="AD26" s="44">
        <f t="shared" ref="AD26" si="15" xml:space="preserve"> ((SQRT(AB26))^3/(AB26-1)+(SQRT(1/AB26)^3/(1/AB26-1))-2)/6</f>
        <v>0.18707234042553203</v>
      </c>
      <c r="AF26" s="42">
        <v>2.82</v>
      </c>
      <c r="AG26" s="49"/>
      <c r="AH26" s="44">
        <f>3*B26*(AF26-1)/C26</f>
        <v>1.0610212765957447</v>
      </c>
    </row>
    <row r="27" spans="1:34" x14ac:dyDescent="0.4">
      <c r="A27" s="1" t="s">
        <v>134</v>
      </c>
      <c r="B27" s="5">
        <v>0.26200000000000001</v>
      </c>
      <c r="C27" s="20">
        <v>1.39</v>
      </c>
      <c r="D27" s="36">
        <v>5.07</v>
      </c>
      <c r="F27" s="12">
        <v>4.4370000000000003</v>
      </c>
      <c r="H27" s="36">
        <f t="shared" si="1"/>
        <v>2.9587008198878118</v>
      </c>
      <c r="J27" s="38" t="e">
        <f>((N27+SQRT(N27^2-4))/2)^2</f>
        <v>#NUM!</v>
      </c>
      <c r="L27" s="36">
        <f t="shared" si="2"/>
        <v>2.3014532374100725</v>
      </c>
      <c r="N27" s="38">
        <f>3*B27*(F27-1)/C27</f>
        <v>1.9435122302158276</v>
      </c>
      <c r="P27" s="11" t="s">
        <v>175</v>
      </c>
      <c r="Q27" s="26">
        <v>-7.1050000000000004</v>
      </c>
      <c r="R27">
        <v>10.911</v>
      </c>
      <c r="S27">
        <v>1.2589999999999999</v>
      </c>
      <c r="T27" s="27">
        <v>3.4449999999999998</v>
      </c>
      <c r="V27" s="10">
        <v>2.4802399999999998</v>
      </c>
      <c r="X27" s="26">
        <v>-7.1079999999999997</v>
      </c>
      <c r="Y27">
        <v>10.888999999999999</v>
      </c>
      <c r="Z27">
        <v>1.3049999999999999</v>
      </c>
      <c r="AA27" s="43">
        <v>5.7539999999999996</v>
      </c>
      <c r="AB27" s="46">
        <f t="shared" si="9"/>
        <v>5.0276990219299922</v>
      </c>
      <c r="AC27" s="43">
        <f t="shared" si="10"/>
        <v>2.6882330935251799</v>
      </c>
      <c r="AD27" s="44">
        <f t="shared" ref="AD27:AD30" si="16" xml:space="preserve"> ((SQRT(AB27))^3/(AB27-1)+(SQRT(1/AB27)^3/(1/AB27-1))-2)/6</f>
        <v>0.11470551558752999</v>
      </c>
      <c r="AF27" s="42">
        <v>6.3230000000000004</v>
      </c>
      <c r="AG27" s="49">
        <f t="shared" si="13"/>
        <v>6.9153999229692085</v>
      </c>
      <c r="AH27" s="44">
        <f>3*B27*(AF27-1)/C27</f>
        <v>3.0099841726618712</v>
      </c>
    </row>
    <row r="28" spans="1:34" x14ac:dyDescent="0.4">
      <c r="A28" s="1" t="s">
        <v>135</v>
      </c>
      <c r="B28" s="5">
        <v>0.27</v>
      </c>
      <c r="C28" s="20">
        <v>1.38</v>
      </c>
      <c r="D28" s="36">
        <v>4.92</v>
      </c>
      <c r="H28" s="36">
        <f t="shared" si="1"/>
        <v>2.9556677328143475</v>
      </c>
      <c r="J28" s="38"/>
      <c r="L28" s="36">
        <f t="shared" si="2"/>
        <v>2.3008695652173916</v>
      </c>
      <c r="N28" s="38"/>
      <c r="P28" s="11" t="s">
        <v>176</v>
      </c>
      <c r="Q28" s="26">
        <v>-5.7750000000000004</v>
      </c>
      <c r="R28">
        <v>10.949</v>
      </c>
      <c r="S28">
        <v>1.179</v>
      </c>
      <c r="T28" s="27">
        <v>3.637</v>
      </c>
      <c r="V28" s="10"/>
      <c r="X28" s="26">
        <v>-5.7759999999999998</v>
      </c>
      <c r="Y28">
        <v>10.923</v>
      </c>
      <c r="Z28">
        <v>1.222</v>
      </c>
      <c r="AA28" s="43">
        <v>6.0060000000000002</v>
      </c>
      <c r="AB28" s="46">
        <f t="shared" si="9"/>
        <v>6.4792946531588216</v>
      </c>
      <c r="AC28" s="43">
        <f t="shared" si="10"/>
        <v>2.9383043478260875</v>
      </c>
      <c r="AD28" s="44">
        <f t="shared" si="16"/>
        <v>0.1563840579710146</v>
      </c>
      <c r="AF28" s="42">
        <v>6.6079999999999997</v>
      </c>
      <c r="AG28" s="49">
        <f t="shared" si="13"/>
        <v>8.7202990679260441</v>
      </c>
      <c r="AH28" s="44">
        <f>3*B28*(AF28-1)/C28</f>
        <v>3.291652173913044</v>
      </c>
    </row>
    <row r="29" spans="1:34" x14ac:dyDescent="0.4">
      <c r="A29" s="1" t="s">
        <v>112</v>
      </c>
      <c r="B29" s="5">
        <v>0.27200000000000002</v>
      </c>
      <c r="C29" s="20">
        <v>1.41</v>
      </c>
      <c r="D29" s="36">
        <v>4.99</v>
      </c>
      <c r="E29" s="35">
        <v>5.23</v>
      </c>
      <c r="F29" s="12">
        <v>5.1929999999999996</v>
      </c>
      <c r="H29" s="36">
        <f t="shared" si="1"/>
        <v>2.9984687261523426</v>
      </c>
      <c r="I29" s="37">
        <f>((M29+SQRT(M29^2-4))/2)^2</f>
        <v>3.7241891763288364</v>
      </c>
      <c r="J29" s="38">
        <f>((N29+SQRT(N29^2-4))/2)^2</f>
        <v>3.6114267289747048</v>
      </c>
      <c r="L29" s="36">
        <f t="shared" si="2"/>
        <v>2.3091063829787237</v>
      </c>
      <c r="M29" s="37">
        <f>3*B29*(E29-1)/C29</f>
        <v>2.4480000000000004</v>
      </c>
      <c r="N29" s="38">
        <f>3*B29*(F29-1)/C29</f>
        <v>2.4265872340425534</v>
      </c>
      <c r="P29" s="11" t="s">
        <v>176</v>
      </c>
      <c r="Q29" s="26">
        <v>-4.0940000000000003</v>
      </c>
      <c r="R29">
        <v>12.031000000000001</v>
      </c>
      <c r="S29">
        <v>0.83099999999999996</v>
      </c>
      <c r="T29" s="27">
        <v>3.7810000000000001</v>
      </c>
      <c r="V29" s="10"/>
      <c r="X29" s="26">
        <v>-4.0960000000000001</v>
      </c>
      <c r="Y29">
        <v>12.000999999999999</v>
      </c>
      <c r="Z29">
        <v>0.86199999999999999</v>
      </c>
      <c r="AA29" s="43">
        <v>6.173</v>
      </c>
      <c r="AB29" s="46">
        <v>3.13</v>
      </c>
      <c r="AC29" s="43" t="s">
        <v>245</v>
      </c>
      <c r="AD29" s="44">
        <f t="shared" si="16"/>
        <v>5.5735670039939102E-2</v>
      </c>
      <c r="AF29" s="42">
        <v>6.7480000000000002</v>
      </c>
      <c r="AG29" s="49">
        <f t="shared" si="13"/>
        <v>8.9539336478531943</v>
      </c>
      <c r="AH29" s="44">
        <f>3*B29*(AF29-1)/C29</f>
        <v>3.326502127659575</v>
      </c>
    </row>
    <row r="30" spans="1:34" x14ac:dyDescent="0.4">
      <c r="A30" s="1" t="s">
        <v>136</v>
      </c>
      <c r="B30" s="5">
        <v>0.215</v>
      </c>
      <c r="C30" s="20">
        <v>1.54</v>
      </c>
      <c r="D30" s="36">
        <v>6.49</v>
      </c>
      <c r="F30" s="12">
        <v>6.3150000000000004</v>
      </c>
      <c r="H30" s="36">
        <f t="shared" si="1"/>
        <v>2.9479431509361413</v>
      </c>
      <c r="J30" s="38">
        <f>((N30+SQRT(N30^2-4))/2)^2</f>
        <v>2.5657107289747128</v>
      </c>
      <c r="L30" s="36">
        <f t="shared" si="2"/>
        <v>2.2993831168831171</v>
      </c>
      <c r="N30" s="38">
        <f>3*B30*(F30-1)/C30</f>
        <v>2.2260876623376626</v>
      </c>
      <c r="P30" s="11" t="s">
        <v>175</v>
      </c>
      <c r="Q30" s="26">
        <v>-1.2649999999999999</v>
      </c>
      <c r="R30">
        <v>15.292999999999999</v>
      </c>
      <c r="S30">
        <v>0.42899999999999999</v>
      </c>
      <c r="T30" s="27">
        <v>4.0990000000000002</v>
      </c>
      <c r="V30" s="10">
        <v>3.01309</v>
      </c>
      <c r="X30" s="26">
        <v>-1.266</v>
      </c>
      <c r="Y30">
        <v>15.255000000000001</v>
      </c>
      <c r="Z30">
        <v>0.44600000000000001</v>
      </c>
      <c r="AA30" s="43">
        <v>6.49</v>
      </c>
      <c r="AB30" s="46">
        <f t="shared" si="9"/>
        <v>2.9479431509361413</v>
      </c>
      <c r="AC30" s="43">
        <f>3*B30*(AA30-1)/C30</f>
        <v>2.2993831168831171</v>
      </c>
      <c r="AD30" s="44">
        <f t="shared" si="16"/>
        <v>4.9897186147186266E-2</v>
      </c>
      <c r="AF30" s="42">
        <v>6.8849999999999998</v>
      </c>
      <c r="AG30" s="49">
        <f t="shared" si="13"/>
        <v>3.8130901908629715</v>
      </c>
      <c r="AH30" s="44">
        <f>3*B30*(AF30-1)/C30</f>
        <v>2.4648214285714283</v>
      </c>
    </row>
    <row r="31" spans="1:34" x14ac:dyDescent="0.4">
      <c r="A31" s="1" t="s">
        <v>203</v>
      </c>
      <c r="B31" s="5"/>
      <c r="C31" s="20"/>
      <c r="D31" s="36"/>
      <c r="H31" s="36"/>
      <c r="J31" s="38"/>
      <c r="L31" s="36"/>
      <c r="N31" s="38"/>
      <c r="P31" s="11" t="s">
        <v>204</v>
      </c>
      <c r="Q31" s="26">
        <v>-3.03</v>
      </c>
      <c r="R31">
        <v>20.388000000000002</v>
      </c>
      <c r="S31">
        <v>0.29099999999999998</v>
      </c>
      <c r="T31" s="27">
        <v>3.9569999999999999</v>
      </c>
      <c r="V31" s="10"/>
      <c r="X31" s="26">
        <v>-3.0310000000000001</v>
      </c>
      <c r="Y31">
        <v>20.34</v>
      </c>
      <c r="Z31">
        <v>0.30299999999999999</v>
      </c>
      <c r="AA31" s="43">
        <v>6.3289999999999997</v>
      </c>
      <c r="AB31" s="46"/>
      <c r="AC31" s="43"/>
      <c r="AD31" s="44"/>
      <c r="AF31" s="42"/>
      <c r="AG31" s="49"/>
      <c r="AH31" s="44"/>
    </row>
    <row r="32" spans="1:34" x14ac:dyDescent="0.4">
      <c r="A32" s="1" t="s">
        <v>137</v>
      </c>
      <c r="B32" s="5">
        <v>0.34799999999999998</v>
      </c>
      <c r="C32" s="20">
        <v>1.76</v>
      </c>
      <c r="D32" s="36">
        <v>4.84</v>
      </c>
      <c r="H32" s="36">
        <f t="shared" si="1"/>
        <v>2.8358245441806531</v>
      </c>
      <c r="J32" s="38"/>
      <c r="L32" s="36">
        <f t="shared" si="2"/>
        <v>2.2778181818181817</v>
      </c>
      <c r="N32" s="38"/>
      <c r="P32" s="11" t="s">
        <v>180</v>
      </c>
      <c r="Q32" s="26">
        <v>-4.6210000000000004</v>
      </c>
      <c r="R32">
        <v>23.959</v>
      </c>
      <c r="S32">
        <v>0.35299999999999998</v>
      </c>
      <c r="T32" s="27">
        <v>3.5870000000000002</v>
      </c>
      <c r="V32" s="10"/>
      <c r="X32" s="26">
        <v>-4.6230000000000002</v>
      </c>
      <c r="Y32">
        <v>23.911000000000001</v>
      </c>
      <c r="Z32">
        <v>0.36699999999999999</v>
      </c>
      <c r="AA32" s="43">
        <v>5.8979999999999997</v>
      </c>
      <c r="AB32" s="46">
        <v>2</v>
      </c>
      <c r="AC32" s="43" t="s">
        <v>245</v>
      </c>
      <c r="AD32" s="44">
        <f t="shared" ref="AD32" si="17" xml:space="preserve"> ((SQRT(AB32))^3/(AB32-1)+(SQRT(1/AB32)^3/(1/AB32-1))-2)/6</f>
        <v>2.0220057259940472E-2</v>
      </c>
      <c r="AF32" s="42">
        <v>6.3810000000000002</v>
      </c>
      <c r="AG32" s="49">
        <f t="shared" si="13"/>
        <v>8.0642947492824746</v>
      </c>
      <c r="AH32" s="44">
        <f>3*B32*(AF32-1)/C32</f>
        <v>3.1919113636363639</v>
      </c>
    </row>
    <row r="33" spans="1:34" x14ac:dyDescent="0.4">
      <c r="A33" s="1" t="s">
        <v>236</v>
      </c>
      <c r="B33" s="5"/>
      <c r="C33" s="20"/>
      <c r="D33" s="36"/>
      <c r="H33" s="36"/>
      <c r="J33" s="38"/>
      <c r="L33" s="36"/>
      <c r="N33" s="38"/>
      <c r="P33" s="11" t="s">
        <v>197</v>
      </c>
      <c r="Q33" s="26">
        <v>-4.6509999999999998</v>
      </c>
      <c r="R33">
        <v>22.611999999999998</v>
      </c>
      <c r="S33">
        <v>0.41</v>
      </c>
      <c r="T33" s="27">
        <v>3.085</v>
      </c>
      <c r="V33" s="10"/>
      <c r="X33" s="26">
        <v>-4.6529999999999996</v>
      </c>
      <c r="Y33">
        <v>22.576000000000001</v>
      </c>
      <c r="Z33">
        <v>0.43</v>
      </c>
      <c r="AA33" s="43">
        <v>5.3330000000000002</v>
      </c>
      <c r="AB33" s="46"/>
      <c r="AC33" s="43"/>
      <c r="AD33" s="44"/>
      <c r="AF33" s="42"/>
      <c r="AG33" s="49"/>
      <c r="AH33" s="44"/>
    </row>
    <row r="34" spans="1:34" x14ac:dyDescent="0.4">
      <c r="A34" s="1" t="s">
        <v>237</v>
      </c>
      <c r="B34" s="5"/>
      <c r="C34" s="20"/>
      <c r="D34" s="36"/>
      <c r="H34" s="36"/>
      <c r="J34" s="38"/>
      <c r="L34" s="36"/>
      <c r="N34" s="38"/>
      <c r="P34" s="11" t="s">
        <v>238</v>
      </c>
      <c r="Q34" s="26">
        <v>-3.4830000000000001</v>
      </c>
      <c r="R34">
        <v>29.824000000000002</v>
      </c>
      <c r="S34">
        <v>0.28399999999999997</v>
      </c>
      <c r="T34" s="27">
        <v>3.3039999999999998</v>
      </c>
      <c r="V34" s="10"/>
      <c r="X34" s="26">
        <v>-3.484</v>
      </c>
      <c r="Y34">
        <v>29.771999999999998</v>
      </c>
      <c r="Z34">
        <v>0.29499999999999998</v>
      </c>
      <c r="AA34" s="43">
        <v>5.5750000000000002</v>
      </c>
      <c r="AB34" s="46"/>
      <c r="AC34" s="43"/>
      <c r="AD34" s="44"/>
      <c r="AF34" s="42"/>
      <c r="AG34" s="49"/>
      <c r="AH34" s="44"/>
    </row>
    <row r="35" spans="1:34" x14ac:dyDescent="0.4">
      <c r="A35" s="1" t="s">
        <v>239</v>
      </c>
      <c r="B35" s="5"/>
      <c r="C35" s="20"/>
      <c r="D35" s="36"/>
      <c r="H35" s="36"/>
      <c r="J35" s="38"/>
      <c r="L35" s="36"/>
      <c r="N35" s="38"/>
      <c r="P35" s="11" t="s">
        <v>204</v>
      </c>
      <c r="Q35" s="26">
        <v>-1.629</v>
      </c>
      <c r="R35">
        <v>40.506999999999998</v>
      </c>
      <c r="S35">
        <v>0.13500000000000001</v>
      </c>
      <c r="T35" s="27">
        <v>3.6619999999999999</v>
      </c>
      <c r="V35" s="10"/>
      <c r="X35" s="26">
        <v>-1.63</v>
      </c>
      <c r="Y35">
        <v>40.424999999999997</v>
      </c>
      <c r="Z35">
        <v>0.14000000000000001</v>
      </c>
      <c r="AA35" s="43">
        <v>5.9790000000000001</v>
      </c>
      <c r="AB35" s="46"/>
      <c r="AC35" s="43"/>
      <c r="AD35" s="44"/>
      <c r="AF35" s="42"/>
      <c r="AG35" s="49"/>
      <c r="AH35" s="44"/>
    </row>
    <row r="36" spans="1:34" x14ac:dyDescent="0.4">
      <c r="A36" s="1" t="s">
        <v>138</v>
      </c>
      <c r="B36" s="5">
        <v>0.65800000000000003</v>
      </c>
      <c r="C36" s="20">
        <v>2.75</v>
      </c>
      <c r="D36" s="36">
        <v>4.2</v>
      </c>
      <c r="E36" s="35">
        <v>4.07</v>
      </c>
      <c r="F36" s="12">
        <v>4.4320000000000004</v>
      </c>
      <c r="H36" s="36">
        <f t="shared" si="1"/>
        <v>2.9356527884894152</v>
      </c>
      <c r="I36" s="37">
        <f>((M36+SQRT(M36^2-4))/2)^2</f>
        <v>2.4477659042335742</v>
      </c>
      <c r="J36" s="38">
        <f>((N36+SQRT(N36^2-4))/2)^2</f>
        <v>3.8063710305876031</v>
      </c>
      <c r="L36" s="36">
        <f t="shared" si="2"/>
        <v>2.2970181818181818</v>
      </c>
      <c r="M36" s="37">
        <f>3*B36*(E36-1)/C36</f>
        <v>2.2037018181818184</v>
      </c>
      <c r="N36" s="38">
        <f>3*B36*(F36-1)/C36</f>
        <v>2.4635520000000004</v>
      </c>
      <c r="P36" s="11" t="s">
        <v>177</v>
      </c>
      <c r="Q36" s="26">
        <v>-0.96199999999999997</v>
      </c>
      <c r="R36">
        <v>91.26</v>
      </c>
      <c r="S36">
        <v>1.7000000000000001E-2</v>
      </c>
      <c r="T36" s="27">
        <v>2.661</v>
      </c>
      <c r="V36" s="10"/>
      <c r="X36" s="26">
        <v>-0.96199999999999997</v>
      </c>
      <c r="Y36">
        <v>91.147999999999996</v>
      </c>
      <c r="Z36">
        <v>1.7999999999999999E-2</v>
      </c>
      <c r="AA36" s="43">
        <v>4.8540000000000001</v>
      </c>
      <c r="AB36" s="46">
        <f t="shared" ref="AB36:AB37" si="18">((AC36+SQRT(AC36^2-4))/2)^2</f>
        <v>5.470566890683207</v>
      </c>
      <c r="AC36" s="43">
        <f t="shared" ref="AC36:AC45" si="19">3*B36*(AA36-1)/C36</f>
        <v>2.7664712727272733</v>
      </c>
      <c r="AD36" s="44">
        <f t="shared" ref="AD36:AD37" si="20" xml:space="preserve"> ((SQRT(AB36))^3/(AB36-1)+(SQRT(1/AB36)^3/(1/AB36-1))-2)/6</f>
        <v>0.12774521212121223</v>
      </c>
      <c r="AF36" s="42">
        <v>5.5190000000000001</v>
      </c>
      <c r="AG36" s="49">
        <f t="shared" ref="AG36" si="21">((AH36+SQRT(AH36^2-4))/2)^2</f>
        <v>8.4033706837950302</v>
      </c>
      <c r="AH36" s="44">
        <f>3*B36*(AF36-1)/C36</f>
        <v>3.2438203636363641</v>
      </c>
    </row>
    <row r="37" spans="1:34" x14ac:dyDescent="0.4">
      <c r="A37" s="1" t="s">
        <v>205</v>
      </c>
      <c r="B37" s="5">
        <f>(-X37/(12*PI()*Z37*C37))^(1/2)</f>
        <v>0.50382962376161233</v>
      </c>
      <c r="C37" s="20">
        <v>2.3780000000000001</v>
      </c>
      <c r="D37" s="36"/>
      <c r="H37" s="36"/>
      <c r="I37" s="37"/>
      <c r="J37" s="38"/>
      <c r="L37" s="36"/>
      <c r="M37" s="37"/>
      <c r="N37" s="38"/>
      <c r="P37" s="11" t="s">
        <v>206</v>
      </c>
      <c r="Q37" s="26">
        <v>-1.6830000000000001</v>
      </c>
      <c r="R37">
        <v>54.749000000000002</v>
      </c>
      <c r="S37">
        <v>4.4999999999999998E-2</v>
      </c>
      <c r="T37" s="27">
        <v>5.3410000000000002</v>
      </c>
      <c r="V37" s="10"/>
      <c r="X37" s="26">
        <v>-1.6839999999999999</v>
      </c>
      <c r="Y37">
        <v>54.683999999999997</v>
      </c>
      <c r="Z37">
        <v>7.3999999999999996E-2</v>
      </c>
      <c r="AA37" s="43">
        <v>4.6100000000000003</v>
      </c>
      <c r="AB37" s="46">
        <f t="shared" si="18"/>
        <v>2.9229012813568795</v>
      </c>
      <c r="AC37" s="43">
        <f t="shared" si="19"/>
        <v>2.2945646868537688</v>
      </c>
      <c r="AD37" s="44">
        <f t="shared" si="20"/>
        <v>4.9094114475628059E-2</v>
      </c>
      <c r="AF37" s="42"/>
      <c r="AG37" s="49"/>
      <c r="AH37" s="44"/>
    </row>
    <row r="38" spans="1:34" x14ac:dyDescent="0.4">
      <c r="A38" s="1" t="s">
        <v>139</v>
      </c>
      <c r="B38" s="5">
        <v>0.47</v>
      </c>
      <c r="C38" s="20">
        <v>1.99</v>
      </c>
      <c r="D38" s="36"/>
      <c r="H38" s="36"/>
      <c r="J38" s="38"/>
      <c r="L38" s="36"/>
      <c r="N38" s="38"/>
      <c r="P38" s="11" t="s">
        <v>175</v>
      </c>
      <c r="Q38" s="26">
        <v>-6.4640000000000004</v>
      </c>
      <c r="R38">
        <v>32.921999999999997</v>
      </c>
      <c r="S38">
        <v>0.245</v>
      </c>
      <c r="T38" s="27">
        <v>2.0310000000000001</v>
      </c>
      <c r="V38" s="10">
        <v>3.5339100000000001</v>
      </c>
      <c r="X38" s="26">
        <v>-6.4649999999999999</v>
      </c>
      <c r="Y38">
        <v>32.893000000000001</v>
      </c>
      <c r="Z38">
        <v>0.252</v>
      </c>
      <c r="AA38" s="43">
        <v>4.1689999999999996</v>
      </c>
      <c r="AB38" s="46">
        <f t="shared" ref="AB38" si="22">((AC38+SQRT(AC38^2-4))/2)^2</f>
        <v>2.6666993878854752</v>
      </c>
      <c r="AC38" s="43">
        <f t="shared" si="19"/>
        <v>2.245371859296482</v>
      </c>
      <c r="AD38" s="44">
        <f t="shared" ref="AD38" si="23" xml:space="preserve"> ((SQRT(AB38))^3/(AB38-1)+(SQRT(1/AB38)^3/(1/AB38-1))-2)/6</f>
        <v>4.0895309882746998E-2</v>
      </c>
      <c r="AF38" s="42">
        <v>4.9640000000000004</v>
      </c>
      <c r="AG38" s="49">
        <f t="shared" ref="AG38:AG48" si="24">((AH38+SQRT(AH38^2-4))/2)^2</f>
        <v>5.7135676318810278</v>
      </c>
      <c r="AH38" s="44">
        <f>3*B38*(AF38-1)/C38</f>
        <v>2.8086633165829147</v>
      </c>
    </row>
    <row r="39" spans="1:34" x14ac:dyDescent="0.4">
      <c r="A39" s="1" t="s">
        <v>140</v>
      </c>
      <c r="B39" s="5">
        <v>0.39500000000000002</v>
      </c>
      <c r="C39" s="20">
        <v>1.77</v>
      </c>
      <c r="D39" s="36">
        <v>4.43</v>
      </c>
      <c r="F39" s="12">
        <v>3.2290000000000001</v>
      </c>
      <c r="H39" s="36">
        <f>((L39+SQRT(L39^2-4))/2)^2</f>
        <v>2.9322109887560295</v>
      </c>
      <c r="J39" s="38" t="e">
        <f>((N39+SQRT(N39^2-4))/2)^2</f>
        <v>#NUM!</v>
      </c>
      <c r="L39" s="36">
        <f>3*B39*(D39-1)/C39</f>
        <v>2.2963559322033897</v>
      </c>
      <c r="N39" s="38">
        <f>3*B39*(F39-1)/C39</f>
        <v>1.4922966101694917</v>
      </c>
      <c r="P39" s="11" t="s">
        <v>175</v>
      </c>
      <c r="Q39" s="26">
        <v>-8.5459999999999994</v>
      </c>
      <c r="R39">
        <v>23.550999999999998</v>
      </c>
      <c r="S39">
        <v>0.56999999999999995</v>
      </c>
      <c r="T39" s="27">
        <v>2.2959999999999998</v>
      </c>
      <c r="V39" s="10">
        <v>3.1914699999999998</v>
      </c>
      <c r="X39" s="26">
        <v>-8.5470000000000006</v>
      </c>
      <c r="Y39">
        <v>23.526</v>
      </c>
      <c r="Z39">
        <v>0.58699999999999997</v>
      </c>
      <c r="AA39" s="43">
        <v>4.46</v>
      </c>
      <c r="AB39" s="46">
        <f t="shared" ref="AB39:AB48" si="25">((AC39+SQRT(AC39^2-4))/2)^2</f>
        <v>3.036579510439676</v>
      </c>
      <c r="AC39" s="43">
        <f t="shared" si="19"/>
        <v>2.316440677966102</v>
      </c>
      <c r="AD39" s="44">
        <f t="shared" ref="AD39" si="26" xml:space="preserve"> ((SQRT(AB39))^3/(AB39-1)+(SQRT(1/AB39)^3/(1/AB39-1))-2)/6</f>
        <v>5.274011299435033E-2</v>
      </c>
      <c r="AF39" s="42">
        <v>5.2039999999999997</v>
      </c>
      <c r="AG39" s="49">
        <f t="shared" si="24"/>
        <v>5.7476650750278822</v>
      </c>
      <c r="AH39" s="44">
        <f>3*B39*(AF39-1)/C39</f>
        <v>2.8145423728813559</v>
      </c>
    </row>
    <row r="40" spans="1:34" x14ac:dyDescent="0.4">
      <c r="A40" s="1" t="s">
        <v>141</v>
      </c>
      <c r="B40" s="5">
        <v>0.33600000000000002</v>
      </c>
      <c r="C40" s="20">
        <v>1.63</v>
      </c>
      <c r="D40" s="36">
        <v>4.72</v>
      </c>
      <c r="H40" s="36">
        <f>((L40+SQRT(L40^2-4))/2)^2</f>
        <v>2.953571900821677</v>
      </c>
      <c r="J40" s="38"/>
      <c r="L40" s="36">
        <f>3*B40*(D40-1)/C40</f>
        <v>2.3004662576687118</v>
      </c>
      <c r="N40" s="38"/>
      <c r="P40" s="11" t="s">
        <v>177</v>
      </c>
      <c r="Q40" s="26">
        <v>-10.092000000000001</v>
      </c>
      <c r="R40">
        <v>18.355</v>
      </c>
      <c r="S40">
        <v>1.0469999999999999</v>
      </c>
      <c r="T40" s="27">
        <v>2.7519999999999998</v>
      </c>
      <c r="V40" s="10"/>
      <c r="X40" s="26">
        <v>-10.093999999999999</v>
      </c>
      <c r="Y40">
        <v>18.331</v>
      </c>
      <c r="Z40">
        <v>1.0820000000000001</v>
      </c>
      <c r="AA40" s="43">
        <v>4.96</v>
      </c>
      <c r="AB40" s="46">
        <f t="shared" si="25"/>
        <v>3.7288509522156765</v>
      </c>
      <c r="AC40" s="43">
        <f t="shared" si="19"/>
        <v>2.4488834355828222</v>
      </c>
      <c r="AD40" s="44">
        <f t="shared" ref="AD40:AD42" si="27" xml:space="preserve"> ((SQRT(AB40))^3/(AB40-1)+(SQRT(1/AB40)^3/(1/AB40-1))-2)/6</f>
        <v>7.4813905930470367E-2</v>
      </c>
      <c r="AF40" s="42">
        <v>5.6189999999999998</v>
      </c>
      <c r="AG40" s="49">
        <f t="shared" si="24"/>
        <v>5.9922076536442299</v>
      </c>
      <c r="AH40" s="44">
        <f>3*B40*(AF40-1)/C40</f>
        <v>2.8564122699386507</v>
      </c>
    </row>
    <row r="41" spans="1:34" x14ac:dyDescent="0.4">
      <c r="A41" s="1" t="s">
        <v>142</v>
      </c>
      <c r="B41" s="5">
        <v>0.26500000000000001</v>
      </c>
      <c r="C41" s="20">
        <v>1.55</v>
      </c>
      <c r="D41" s="36">
        <v>5.49</v>
      </c>
      <c r="F41" s="12">
        <v>4.5490000000000004</v>
      </c>
      <c r="H41" s="36">
        <f>((L41+SQRT(L41^2-4))/2)^2</f>
        <v>2.9664032596978309</v>
      </c>
      <c r="J41" s="38" t="e">
        <f>((N41+SQRT(N41^2-4))/2)^2</f>
        <v>#NUM!</v>
      </c>
      <c r="L41" s="36">
        <f>3*B41*(D41-1)/C41</f>
        <v>2.3029354838709679</v>
      </c>
      <c r="N41" s="38">
        <f>3*B41*(F41-1)/C41</f>
        <v>1.820293548387097</v>
      </c>
      <c r="P41" s="11" t="s">
        <v>177</v>
      </c>
      <c r="Q41" s="26">
        <v>-10.845000000000001</v>
      </c>
      <c r="R41">
        <v>15.941000000000001</v>
      </c>
      <c r="S41">
        <v>1.5780000000000001</v>
      </c>
      <c r="T41" s="27">
        <v>3.2</v>
      </c>
      <c r="V41" s="10"/>
      <c r="X41" s="26">
        <v>-10.848000000000001</v>
      </c>
      <c r="Y41">
        <v>15.923999999999999</v>
      </c>
      <c r="Z41">
        <v>1.635</v>
      </c>
      <c r="AA41" s="43">
        <v>5.4560000000000004</v>
      </c>
      <c r="AB41" s="46">
        <f t="shared" si="25"/>
        <v>2.8757615250732638</v>
      </c>
      <c r="AC41" s="43">
        <f t="shared" si="19"/>
        <v>2.2854967741935486</v>
      </c>
      <c r="AD41" s="44">
        <f t="shared" si="27"/>
        <v>4.7582795698924686E-2</v>
      </c>
      <c r="AF41" s="42">
        <v>6.02</v>
      </c>
      <c r="AG41" s="49">
        <f t="shared" si="24"/>
        <v>4.4023086040325312</v>
      </c>
      <c r="AH41" s="44">
        <f>3*B41*(AF41-1)/C41</f>
        <v>2.5747741935483868</v>
      </c>
    </row>
    <row r="42" spans="1:34" x14ac:dyDescent="0.4">
      <c r="A42" s="1" t="s">
        <v>207</v>
      </c>
      <c r="B42" s="5">
        <f>(-X42/(12*PI()*Z42*C42))^(1/2)</f>
        <v>0.31440519767406744</v>
      </c>
      <c r="C42" s="20">
        <v>1.5028630000000001</v>
      </c>
      <c r="D42" s="36"/>
      <c r="H42" s="36"/>
      <c r="J42" s="38"/>
      <c r="L42" s="36"/>
      <c r="N42" s="38"/>
      <c r="P42" s="11" t="s">
        <v>200</v>
      </c>
      <c r="Q42" s="26">
        <v>-10.356999999999999</v>
      </c>
      <c r="R42">
        <v>14.621</v>
      </c>
      <c r="S42">
        <v>1.784</v>
      </c>
      <c r="T42" s="27">
        <v>3.39</v>
      </c>
      <c r="V42" s="10">
        <v>2.7253599999999998</v>
      </c>
      <c r="X42" s="26">
        <v>-10.361000000000001</v>
      </c>
      <c r="Y42">
        <v>14.595000000000001</v>
      </c>
      <c r="Z42">
        <v>1.85</v>
      </c>
      <c r="AA42" s="43">
        <v>5.6740000000000004</v>
      </c>
      <c r="AB42" s="46">
        <f t="shared" ref="AB42" si="28">((AC42+SQRT(AC42^2-4))/2)^2</f>
        <v>6.450157220103736</v>
      </c>
      <c r="AC42" s="43">
        <f t="shared" si="19"/>
        <v>2.9334607890311855</v>
      </c>
      <c r="AD42" s="44">
        <f t="shared" si="27"/>
        <v>0.15557679817186423</v>
      </c>
      <c r="AF42" s="42"/>
      <c r="AG42" s="49"/>
      <c r="AH42" s="44"/>
    </row>
    <row r="43" spans="1:34" x14ac:dyDescent="0.4">
      <c r="A43" s="1" t="s">
        <v>143</v>
      </c>
      <c r="B43" s="5">
        <v>0.245</v>
      </c>
      <c r="C43" s="20">
        <v>1.48</v>
      </c>
      <c r="D43" s="36">
        <v>5.63</v>
      </c>
      <c r="H43" s="36">
        <f>((L43+SQRT(L43^2-4))/2)^2</f>
        <v>2.9478131863820023</v>
      </c>
      <c r="J43" s="38"/>
      <c r="L43" s="36">
        <f>3*B43*(D43-1)/C43</f>
        <v>2.299358108108108</v>
      </c>
      <c r="N43" s="38"/>
      <c r="P43" s="11" t="s">
        <v>175</v>
      </c>
      <c r="Q43" s="26">
        <v>-9.27</v>
      </c>
      <c r="R43">
        <v>13.964</v>
      </c>
      <c r="S43">
        <v>1.843</v>
      </c>
      <c r="T43" s="27">
        <v>3.7130000000000001</v>
      </c>
      <c r="V43" s="10">
        <v>2.6724700000000001</v>
      </c>
      <c r="X43" s="26">
        <v>-9.2739999999999991</v>
      </c>
      <c r="Y43">
        <v>13935</v>
      </c>
      <c r="Z43">
        <v>1.9139999999999999</v>
      </c>
      <c r="AA43" s="43">
        <v>6.0380000000000003</v>
      </c>
      <c r="AB43" s="46">
        <f t="shared" si="25"/>
        <v>4.0105608852003209</v>
      </c>
      <c r="AC43" s="43">
        <f t="shared" si="19"/>
        <v>2.5019797297297299</v>
      </c>
      <c r="AD43" s="44">
        <f t="shared" ref="AD43:AD44" si="29" xml:space="preserve"> ((SQRT(AB43))^3/(AB43-1)+(SQRT(1/AB43)^3/(1/AB43-1))-2)/6</f>
        <v>8.3663288288288243E-2</v>
      </c>
      <c r="AF43" s="42">
        <v>6.4859999999999998</v>
      </c>
      <c r="AG43" s="49">
        <f t="shared" si="24"/>
        <v>5.2315689154786122</v>
      </c>
      <c r="AH43" s="44">
        <f>3*B43*(AF43-1)/C43</f>
        <v>2.7244662162162161</v>
      </c>
    </row>
    <row r="44" spans="1:34" x14ac:dyDescent="0.4">
      <c r="A44" s="1" t="s">
        <v>166</v>
      </c>
      <c r="B44" s="5">
        <f>(-X44/(12*PI()*Z44*C44))^(1/2)</f>
        <v>0.29016314280288524</v>
      </c>
      <c r="C44" s="20">
        <v>1.486988</v>
      </c>
      <c r="D44" s="36"/>
      <c r="F44" s="12">
        <v>5.665</v>
      </c>
      <c r="H44" s="36"/>
      <c r="J44" s="38"/>
      <c r="L44" s="36"/>
      <c r="N44" s="38"/>
      <c r="P44" s="11" t="s">
        <v>176</v>
      </c>
      <c r="Q44" s="26">
        <v>-7.34</v>
      </c>
      <c r="R44">
        <v>14.3</v>
      </c>
      <c r="S44">
        <v>1.496</v>
      </c>
      <c r="T44" s="27">
        <v>3.9740000000000002</v>
      </c>
      <c r="V44" s="10"/>
      <c r="X44" s="26">
        <v>-7.3440000000000003</v>
      </c>
      <c r="Y44">
        <v>14.266999999999999</v>
      </c>
      <c r="Z44">
        <v>1.556</v>
      </c>
      <c r="AA44" s="43">
        <v>6.3380000000000001</v>
      </c>
      <c r="AB44" s="46">
        <f t="shared" ref="AB44" si="30">((AC44+SQRT(AC44^2-4))/2)^2</f>
        <v>7.6339377918181199</v>
      </c>
      <c r="AC44" s="43">
        <f t="shared" si="19"/>
        <v>3.124889083735312</v>
      </c>
      <c r="AD44" s="44">
        <f t="shared" si="29"/>
        <v>0.18748151395588528</v>
      </c>
      <c r="AF44" s="42">
        <v>6.7279999999999998</v>
      </c>
      <c r="AG44" s="49"/>
      <c r="AH44" s="44"/>
    </row>
    <row r="45" spans="1:34" x14ac:dyDescent="0.4">
      <c r="A45" s="1" t="s">
        <v>144</v>
      </c>
      <c r="B45" s="5">
        <v>0.23699999999999999</v>
      </c>
      <c r="C45" s="20">
        <v>1.52</v>
      </c>
      <c r="D45" s="36">
        <v>5.91</v>
      </c>
      <c r="F45" s="12">
        <v>5.4219999999999997</v>
      </c>
      <c r="H45" s="36">
        <f t="shared" ref="H45:H56" si="31">((L45+SQRT(L45^2-4))/2)^2</f>
        <v>2.9340880619479717</v>
      </c>
      <c r="J45" s="38">
        <f t="shared" ref="J45:J54" si="32">((N45+SQRT(N45^2-4))/2)^2</f>
        <v>1.6850125798097029</v>
      </c>
      <c r="L45" s="36">
        <f t="shared" ref="L45:L56" si="33">3*B45*(D45-1)/C45</f>
        <v>2.2967171052631579</v>
      </c>
      <c r="N45" s="38">
        <f t="shared" ref="N45:N54" si="34">3*B45*(F45-1)/C45</f>
        <v>2.0684486842105261</v>
      </c>
      <c r="P45" s="11" t="s">
        <v>176</v>
      </c>
      <c r="Q45" s="26">
        <v>-5.1790000000000003</v>
      </c>
      <c r="R45">
        <v>15.522</v>
      </c>
      <c r="S45">
        <v>0.97399999999999998</v>
      </c>
      <c r="T45" s="27">
        <v>4.2569999999999997</v>
      </c>
      <c r="V45" s="10"/>
      <c r="X45" s="26">
        <v>-5.1820000000000004</v>
      </c>
      <c r="Y45">
        <v>15.483000000000001</v>
      </c>
      <c r="Z45">
        <v>1.0149999999999999</v>
      </c>
      <c r="AA45" s="43">
        <v>6.6589999999999998</v>
      </c>
      <c r="AB45" s="46">
        <f t="shared" si="25"/>
        <v>4.798594277187302</v>
      </c>
      <c r="AC45" s="43">
        <f t="shared" si="19"/>
        <v>2.647071710526316</v>
      </c>
      <c r="AD45" s="44">
        <f t="shared" ref="AD45" si="35" xml:space="preserve"> ((SQRT(AB45))^3/(AB45-1)+(SQRT(1/AB45)^3/(1/AB45-1))-2)/6</f>
        <v>0.10784528508771925</v>
      </c>
      <c r="AF45" s="42">
        <v>6.9509999999999996</v>
      </c>
      <c r="AG45" s="49">
        <f t="shared" si="24"/>
        <v>5.5691957991076153</v>
      </c>
      <c r="AH45" s="44">
        <f>3*B45*(AF45-1)/C45</f>
        <v>2.7836585526315782</v>
      </c>
    </row>
    <row r="46" spans="1:34" x14ac:dyDescent="0.4">
      <c r="A46" s="1" t="s">
        <v>119</v>
      </c>
      <c r="B46" s="5">
        <v>0.26900000000000002</v>
      </c>
      <c r="C46" s="20">
        <v>1.6</v>
      </c>
      <c r="D46" s="36">
        <v>5.55</v>
      </c>
      <c r="E46" s="35">
        <v>5.86</v>
      </c>
      <c r="F46" s="12">
        <v>6.0709999999999997</v>
      </c>
      <c r="H46" s="36">
        <f t="shared" si="31"/>
        <v>2.9246765439874713</v>
      </c>
      <c r="I46" s="37">
        <f>((M46+SQRT(M46^2-4))/2)^2</f>
        <v>3.741408848048414</v>
      </c>
      <c r="J46" s="38">
        <f t="shared" si="32"/>
        <v>4.3097222414125342</v>
      </c>
      <c r="L46" s="36">
        <f t="shared" si="33"/>
        <v>2.2949062499999999</v>
      </c>
      <c r="M46" s="37">
        <f>3*B46*(E46-1)/C46</f>
        <v>2.4512624999999999</v>
      </c>
      <c r="N46" s="38">
        <f t="shared" si="34"/>
        <v>2.557685625</v>
      </c>
      <c r="P46" s="11" t="s">
        <v>176</v>
      </c>
      <c r="Q46" s="26">
        <v>-2.8250000000000002</v>
      </c>
      <c r="R46">
        <v>18.103000000000002</v>
      </c>
      <c r="S46">
        <v>0.52400000000000002</v>
      </c>
      <c r="T46" s="27">
        <v>4.4649999999999999</v>
      </c>
      <c r="V46" s="10"/>
      <c r="X46" s="26">
        <v>-2.827</v>
      </c>
      <c r="Y46">
        <v>18.052</v>
      </c>
      <c r="Z46">
        <v>0.54700000000000004</v>
      </c>
      <c r="AA46" s="43">
        <v>6.9160000000000004</v>
      </c>
      <c r="AB46" s="46">
        <v>2.73</v>
      </c>
      <c r="AC46" s="43" t="s">
        <v>249</v>
      </c>
      <c r="AD46" s="44">
        <f t="shared" ref="AD46:AD48" si="36" xml:space="preserve"> ((SQRT(AB46))^3/(AB46-1)+(SQRT(1/AB46)^3/(1/AB46-1))-2)/6</f>
        <v>4.2916449475772112E-2</v>
      </c>
      <c r="AF46" s="42">
        <v>7.1890000000000001</v>
      </c>
      <c r="AG46" s="49">
        <f t="shared" si="24"/>
        <v>7.6128859563570401</v>
      </c>
      <c r="AH46" s="44">
        <f>3*B46*(AF46-1)/C46</f>
        <v>3.1215768749999997</v>
      </c>
    </row>
    <row r="47" spans="1:34" x14ac:dyDescent="0.4">
      <c r="A47" s="1" t="s">
        <v>145</v>
      </c>
      <c r="B47" s="5">
        <v>0.214</v>
      </c>
      <c r="C47" s="20">
        <v>1.73</v>
      </c>
      <c r="D47" s="36">
        <v>7.19</v>
      </c>
      <c r="F47" s="12">
        <v>5.7610000000000001</v>
      </c>
      <c r="H47" s="36">
        <f t="shared" si="31"/>
        <v>2.9360689915208353</v>
      </c>
      <c r="J47" s="38" t="e">
        <f t="shared" si="32"/>
        <v>#NUM!</v>
      </c>
      <c r="L47" s="36">
        <f t="shared" si="33"/>
        <v>2.2970982658959542</v>
      </c>
      <c r="N47" s="38">
        <f t="shared" si="34"/>
        <v>1.7667988439306359</v>
      </c>
      <c r="P47" s="11" t="s">
        <v>175</v>
      </c>
      <c r="Q47" s="26">
        <v>-0.90700000000000003</v>
      </c>
      <c r="R47">
        <v>23.135000000000002</v>
      </c>
      <c r="S47">
        <v>0.248</v>
      </c>
      <c r="T47" s="27">
        <v>4.83</v>
      </c>
      <c r="V47" s="10">
        <v>3.44129</v>
      </c>
      <c r="X47" s="26">
        <v>-0.90800000000000003</v>
      </c>
      <c r="Y47">
        <v>23.056999999999999</v>
      </c>
      <c r="Z47">
        <v>0.25900000000000001</v>
      </c>
      <c r="AA47" s="43">
        <v>7.37</v>
      </c>
      <c r="AB47" s="46">
        <f t="shared" si="25"/>
        <v>3.2834460034129589</v>
      </c>
      <c r="AC47" s="43">
        <f>3*B47*(AA47-1)/C47</f>
        <v>2.3638959537572255</v>
      </c>
      <c r="AD47" s="44">
        <f t="shared" si="36"/>
        <v>6.0649325626204176E-2</v>
      </c>
      <c r="AF47" s="42">
        <v>7.6390000000000002</v>
      </c>
      <c r="AG47" s="49">
        <f t="shared" si="24"/>
        <v>3.8072675087967802</v>
      </c>
      <c r="AH47" s="44">
        <f>3*B47*(AF47-1)/C47</f>
        <v>2.4637213872832371</v>
      </c>
    </row>
    <row r="48" spans="1:34" x14ac:dyDescent="0.4">
      <c r="A48" s="1" t="s">
        <v>146</v>
      </c>
      <c r="B48" s="5">
        <v>0.36</v>
      </c>
      <c r="C48" s="20">
        <v>1.84</v>
      </c>
      <c r="D48" s="36">
        <v>4.92</v>
      </c>
      <c r="F48" s="12">
        <v>6.077</v>
      </c>
      <c r="H48" s="36">
        <f t="shared" si="31"/>
        <v>2.9556677328143444</v>
      </c>
      <c r="J48" s="38">
        <f t="shared" si="32"/>
        <v>6.7317199902806895</v>
      </c>
      <c r="L48" s="36">
        <f t="shared" si="33"/>
        <v>2.3008695652173912</v>
      </c>
      <c r="N48" s="38">
        <f t="shared" si="34"/>
        <v>2.9799782608695655</v>
      </c>
      <c r="P48" s="11" t="s">
        <v>176</v>
      </c>
      <c r="Q48" s="26">
        <v>-2.7229999999999999</v>
      </c>
      <c r="R48">
        <v>27.579000000000001</v>
      </c>
      <c r="S48">
        <v>0.21299999999999999</v>
      </c>
      <c r="T48" s="27">
        <v>3.8929999999999998</v>
      </c>
      <c r="V48" s="10"/>
      <c r="X48" s="26">
        <v>-2.7240000000000002</v>
      </c>
      <c r="Y48">
        <v>27.518999999999998</v>
      </c>
      <c r="Z48">
        <v>0.221</v>
      </c>
      <c r="AA48" s="43">
        <v>6.2380000000000004</v>
      </c>
      <c r="AB48" s="46">
        <f t="shared" si="25"/>
        <v>7.3157247191719472</v>
      </c>
      <c r="AC48" s="43">
        <f>3*B48*(AA48-1)/C48</f>
        <v>3.0744782608695655</v>
      </c>
      <c r="AD48" s="44">
        <f t="shared" si="36"/>
        <v>0.1790797101449276</v>
      </c>
      <c r="AF48" s="42">
        <v>6.62</v>
      </c>
      <c r="AG48" s="49">
        <f t="shared" si="24"/>
        <v>8.7673332371010559</v>
      </c>
      <c r="AH48" s="44">
        <f>3*B48*(AF48-1)/C48</f>
        <v>3.298695652173913</v>
      </c>
    </row>
    <row r="49" spans="1:34" x14ac:dyDescent="0.4">
      <c r="A49" s="1" t="s">
        <v>208</v>
      </c>
      <c r="B49" s="5"/>
      <c r="C49" s="20"/>
      <c r="D49" s="36"/>
      <c r="H49" s="36"/>
      <c r="J49" s="38"/>
      <c r="L49" s="36"/>
      <c r="N49" s="38"/>
      <c r="P49" s="11" t="s">
        <v>209</v>
      </c>
      <c r="Q49" s="26">
        <v>-4.0090000000000003</v>
      </c>
      <c r="R49">
        <v>36.914999999999999</v>
      </c>
      <c r="S49">
        <v>0.216</v>
      </c>
      <c r="T49" s="27">
        <v>3.6739999999999999</v>
      </c>
      <c r="V49" s="10"/>
      <c r="X49" s="26">
        <v>-4.01</v>
      </c>
      <c r="Y49">
        <v>36.840000000000003</v>
      </c>
      <c r="Z49">
        <v>0.224</v>
      </c>
      <c r="AA49" s="43">
        <v>5.9950000000000001</v>
      </c>
      <c r="AB49" s="46"/>
      <c r="AC49" s="43"/>
      <c r="AD49" s="44"/>
      <c r="AF49" s="42"/>
      <c r="AG49" s="49"/>
      <c r="AH49" s="44"/>
    </row>
    <row r="50" spans="1:34" x14ac:dyDescent="0.4">
      <c r="A50" s="1" t="s">
        <v>210</v>
      </c>
      <c r="B50" s="5"/>
      <c r="C50" s="20"/>
      <c r="D50" s="36"/>
      <c r="H50" s="36"/>
      <c r="J50" s="38"/>
      <c r="L50" s="36"/>
      <c r="N50" s="38"/>
      <c r="P50" s="11" t="s">
        <v>196</v>
      </c>
      <c r="Q50" s="26">
        <v>-4.117</v>
      </c>
      <c r="R50">
        <v>31.849</v>
      </c>
      <c r="S50">
        <v>0.30599999999999999</v>
      </c>
      <c r="T50" s="27">
        <v>3.3769999999999998</v>
      </c>
      <c r="V50" s="10"/>
      <c r="X50" s="26">
        <v>-4.1180000000000003</v>
      </c>
      <c r="Y50">
        <v>31.792999999999999</v>
      </c>
      <c r="Z50">
        <v>0.317</v>
      </c>
      <c r="AA50" s="43">
        <v>5.6529999999999996</v>
      </c>
      <c r="AB50" s="46"/>
      <c r="AC50" s="43"/>
      <c r="AD50" s="44"/>
      <c r="AF50" s="42"/>
      <c r="AG50" s="49"/>
      <c r="AH50" s="44"/>
    </row>
    <row r="51" spans="1:34" x14ac:dyDescent="0.4">
      <c r="A51" s="1" t="s">
        <v>240</v>
      </c>
      <c r="B51" s="5"/>
      <c r="C51" s="20"/>
      <c r="D51" s="36"/>
      <c r="H51" s="36"/>
      <c r="J51" s="38"/>
      <c r="L51" s="36"/>
      <c r="N51" s="38"/>
      <c r="P51" s="11" t="s">
        <v>238</v>
      </c>
      <c r="Q51" s="26">
        <v>-3.141</v>
      </c>
      <c r="R51">
        <v>35.090000000000003</v>
      </c>
      <c r="S51">
        <v>0.26800000000000002</v>
      </c>
      <c r="T51" s="27">
        <v>3.5049999999999999</v>
      </c>
      <c r="V51" s="10"/>
      <c r="X51" s="26">
        <v>-3.1419999999999999</v>
      </c>
      <c r="Y51">
        <v>35.023000000000003</v>
      </c>
      <c r="Z51">
        <v>0.27800000000000002</v>
      </c>
      <c r="AA51" s="43">
        <v>5.8040000000000003</v>
      </c>
      <c r="AB51" s="46"/>
      <c r="AC51" s="43"/>
      <c r="AD51" s="44"/>
      <c r="AF51" s="42"/>
      <c r="AG51" s="49"/>
      <c r="AH51" s="44"/>
    </row>
    <row r="52" spans="1:34" x14ac:dyDescent="0.4">
      <c r="A52" s="1" t="s">
        <v>241</v>
      </c>
      <c r="B52" s="5"/>
      <c r="C52" s="20"/>
      <c r="D52" s="36"/>
      <c r="H52" s="36"/>
      <c r="J52" s="38"/>
      <c r="L52" s="36"/>
      <c r="N52" s="38"/>
      <c r="P52" s="11" t="s">
        <v>204</v>
      </c>
      <c r="Q52" s="26">
        <v>-1.518</v>
      </c>
      <c r="R52">
        <v>50.942</v>
      </c>
      <c r="S52">
        <v>0.113</v>
      </c>
      <c r="T52" s="27">
        <v>3.835</v>
      </c>
      <c r="V52" s="10"/>
      <c r="X52" s="26">
        <v>-1.5189999999999999</v>
      </c>
      <c r="Y52">
        <v>50.826999999999998</v>
      </c>
      <c r="Z52">
        <v>0.11700000000000001</v>
      </c>
      <c r="AA52" s="43">
        <v>6.1890000000000001</v>
      </c>
      <c r="AB52" s="46"/>
      <c r="AC52" s="43"/>
      <c r="AD52" s="44"/>
      <c r="AF52" s="42"/>
      <c r="AG52" s="49"/>
      <c r="AH52" s="44"/>
    </row>
    <row r="53" spans="1:34" x14ac:dyDescent="0.4">
      <c r="A53" s="1" t="s">
        <v>147</v>
      </c>
      <c r="B53" s="5">
        <v>0.71399999999999997</v>
      </c>
      <c r="C53" s="20">
        <v>2.9769999999999999</v>
      </c>
      <c r="D53" s="36">
        <v>4.2</v>
      </c>
      <c r="E53" s="35">
        <v>4</v>
      </c>
      <c r="F53" s="12">
        <v>3.298</v>
      </c>
      <c r="H53" s="36">
        <f t="shared" si="31"/>
        <v>2.9638915653203752</v>
      </c>
      <c r="I53" s="37">
        <f>((M53+SQRT(M53^2-4))/2)^2</f>
        <v>2.2060303174784361</v>
      </c>
      <c r="J53" s="38" t="e">
        <f t="shared" si="32"/>
        <v>#NUM!</v>
      </c>
      <c r="L53" s="36">
        <f t="shared" si="33"/>
        <v>2.3024521330198189</v>
      </c>
      <c r="M53" s="37">
        <f>3*B53*(E53-1)/C53</f>
        <v>2.1585488747060801</v>
      </c>
      <c r="N53" s="38">
        <f t="shared" si="34"/>
        <v>1.6534484380248571</v>
      </c>
      <c r="P53" s="11" t="s">
        <v>177</v>
      </c>
      <c r="Q53" s="26">
        <v>-0.85299999999999998</v>
      </c>
      <c r="R53">
        <v>117.05</v>
      </c>
      <c r="S53">
        <v>1.2E-2</v>
      </c>
      <c r="T53" s="27">
        <v>2.29</v>
      </c>
      <c r="V53" s="10"/>
      <c r="X53" s="26">
        <v>-0.85299999999999998</v>
      </c>
      <c r="Y53">
        <v>116.92100000000001</v>
      </c>
      <c r="Z53">
        <v>1.2E-2</v>
      </c>
      <c r="AA53" s="43">
        <v>4.4539999999999997</v>
      </c>
      <c r="AB53" s="46">
        <v>3.27</v>
      </c>
      <c r="AC53" s="43" t="s">
        <v>245</v>
      </c>
      <c r="AD53" s="44">
        <f t="shared" ref="AD53:AD55" si="37" xml:space="preserve"> ((SQRT(AB53))^3/(AB53-1)+(SQRT(1/AB53)^3/(1/AB53-1))-2)/6</f>
        <v>6.0219232601974003E-2</v>
      </c>
      <c r="AF53" s="42">
        <v>5.1980000000000004</v>
      </c>
      <c r="AG53" s="49">
        <f t="shared" ref="AG53:AG56" si="38">((AH53+SQRT(AH53^2-4))/2)^2</f>
        <v>6.9803382751810243</v>
      </c>
      <c r="AH53" s="44">
        <f>3*B53*(AF53-1)/C53</f>
        <v>3.0205293920053751</v>
      </c>
    </row>
    <row r="54" spans="1:34" x14ac:dyDescent="0.4">
      <c r="A54" s="1" t="s">
        <v>148</v>
      </c>
      <c r="B54" s="5">
        <v>0.55800000000000005</v>
      </c>
      <c r="C54" s="20">
        <v>2.46</v>
      </c>
      <c r="D54" s="36">
        <v>4.38</v>
      </c>
      <c r="F54" s="12">
        <v>2.9289999999999998</v>
      </c>
      <c r="H54" s="36">
        <f t="shared" si="31"/>
        <v>2.9514024161532255</v>
      </c>
      <c r="J54" s="38" t="e">
        <f t="shared" si="32"/>
        <v>#NUM!</v>
      </c>
      <c r="L54" s="36">
        <f t="shared" si="33"/>
        <v>2.3000487804878049</v>
      </c>
      <c r="N54" s="38">
        <f t="shared" si="34"/>
        <v>1.3126609756097563</v>
      </c>
      <c r="P54" s="11" t="s">
        <v>177</v>
      </c>
      <c r="Q54" s="26">
        <v>-1.923</v>
      </c>
      <c r="R54">
        <v>63.624000000000002</v>
      </c>
      <c r="S54">
        <v>5.3999999999999999E-2</v>
      </c>
      <c r="T54" s="27">
        <v>1.897</v>
      </c>
      <c r="V54" s="10"/>
      <c r="X54" s="26">
        <v>-1.923</v>
      </c>
      <c r="Y54">
        <v>63.575000000000003</v>
      </c>
      <c r="Z54">
        <v>5.5E-2</v>
      </c>
      <c r="AA54" s="43">
        <v>4.0209999999999999</v>
      </c>
      <c r="AB54" s="46">
        <f t="shared" ref="AB54" si="39">((AC54+SQRT(AC54^2-4))/2)^2</f>
        <v>1.6018416860891611</v>
      </c>
      <c r="AC54" s="43">
        <f t="shared" ref="AC54:AC65" si="40">3*B54*(AA54-1)/C54</f>
        <v>2.0557536585365854</v>
      </c>
      <c r="AD54" s="44">
        <f t="shared" si="37"/>
        <v>9.2922764227643118E-3</v>
      </c>
      <c r="AF54" s="42">
        <v>4.8159999999999998</v>
      </c>
      <c r="AG54" s="49">
        <f t="shared" si="38"/>
        <v>4.5219212905788266</v>
      </c>
      <c r="AH54" s="44">
        <f>3*B54*(AF54-1)/C54</f>
        <v>2.5967414634146344</v>
      </c>
    </row>
    <row r="55" spans="1:34" x14ac:dyDescent="0.4">
      <c r="A55" s="1" t="s">
        <v>211</v>
      </c>
      <c r="B55" s="5">
        <f>(-X55/(12*PI()*Z55*C55))^(1/2)</f>
        <v>0.63180299071911217</v>
      </c>
      <c r="C55" s="20">
        <v>2.06</v>
      </c>
      <c r="D55" s="36"/>
      <c r="H55" s="36"/>
      <c r="J55" s="38"/>
      <c r="L55" s="36"/>
      <c r="N55" s="38"/>
      <c r="P55" s="11" t="s">
        <v>181</v>
      </c>
      <c r="Q55" s="26">
        <v>-4.9290000000000003</v>
      </c>
      <c r="R55">
        <v>37.027999999999999</v>
      </c>
      <c r="S55">
        <v>0.155</v>
      </c>
      <c r="T55" s="27">
        <v>1.5609999999999999</v>
      </c>
      <c r="V55" s="10"/>
      <c r="X55" s="26">
        <v>-4.9290000000000003</v>
      </c>
      <c r="Y55">
        <v>37.006999999999998</v>
      </c>
      <c r="Z55">
        <v>0.159</v>
      </c>
      <c r="AA55" s="43">
        <v>3.6549999999999998</v>
      </c>
      <c r="AB55" s="46">
        <f>((AC55+SQRT(AC55^2-4))/2)^2</f>
        <v>3.6971305301880637</v>
      </c>
      <c r="AC55" s="43">
        <f t="shared" si="40"/>
        <v>2.4428693306202565</v>
      </c>
      <c r="AD55" s="44">
        <f t="shared" si="37"/>
        <v>7.3811555103376073E-2</v>
      </c>
      <c r="AF55" s="42"/>
      <c r="AG55" s="49"/>
      <c r="AH55" s="44"/>
    </row>
    <row r="56" spans="1:34" x14ac:dyDescent="0.4">
      <c r="A56" s="1" t="s">
        <v>149</v>
      </c>
      <c r="B56" s="5">
        <v>0.64800000000000002</v>
      </c>
      <c r="C56" s="20">
        <v>2.02</v>
      </c>
      <c r="D56" s="36">
        <v>3.39</v>
      </c>
      <c r="H56" s="36">
        <f t="shared" si="31"/>
        <v>2.9515605376693688</v>
      </c>
      <c r="J56" s="38"/>
      <c r="L56" s="36">
        <f t="shared" si="33"/>
        <v>2.3000792079207919</v>
      </c>
      <c r="N56" s="38"/>
      <c r="P56" s="11" t="s">
        <v>176</v>
      </c>
      <c r="Q56" s="26">
        <v>-5.9329999999999998</v>
      </c>
      <c r="R56">
        <v>26.425999999999998</v>
      </c>
      <c r="S56">
        <v>0.24399999999999999</v>
      </c>
      <c r="T56" s="27">
        <v>3.3029999999999999</v>
      </c>
      <c r="V56" s="10"/>
      <c r="X56" s="26">
        <v>-5.9340000000000002</v>
      </c>
      <c r="Y56">
        <v>26.376999999999999</v>
      </c>
      <c r="Z56">
        <v>0.252</v>
      </c>
      <c r="AA56" s="43">
        <v>5.593</v>
      </c>
      <c r="AB56" s="46">
        <f>((AC56+SQRT(AC56^2-4))/2)^2</f>
        <v>17.480910263761466</v>
      </c>
      <c r="AC56" s="43">
        <f t="shared" si="40"/>
        <v>4.4201940594059401</v>
      </c>
      <c r="AD56" s="44">
        <f t="shared" ref="AD56:AD57" si="41" xml:space="preserve"> ((SQRT(AB56))^3/(AB56-1)+(SQRT(1/AB56)^3/(1/AB56-1))-2)/6</f>
        <v>0.40336567656765682</v>
      </c>
      <c r="AF56" s="42">
        <v>6.1660000000000004</v>
      </c>
      <c r="AG56" s="49">
        <f t="shared" si="38"/>
        <v>22.673055757310312</v>
      </c>
      <c r="AH56" s="44">
        <f>3*B56*(AF56-1)/C56</f>
        <v>4.9716356435643565</v>
      </c>
    </row>
    <row r="57" spans="1:34" x14ac:dyDescent="0.4">
      <c r="A57" s="1" t="s">
        <v>212</v>
      </c>
      <c r="B57" s="5">
        <f>(-X57/(12*PI()*Z57*C57))^(1/2)</f>
        <v>0.55583116800572419</v>
      </c>
      <c r="C57" s="20">
        <v>2.0299999999999998</v>
      </c>
      <c r="D57" s="36"/>
      <c r="H57" s="36"/>
      <c r="J57" s="38"/>
      <c r="L57" s="36"/>
      <c r="N57" s="38"/>
      <c r="P57" s="11" t="s">
        <v>181</v>
      </c>
      <c r="Q57" s="26">
        <v>-4.7750000000000004</v>
      </c>
      <c r="R57">
        <v>36.493000000000002</v>
      </c>
      <c r="S57">
        <v>0.19600000000000001</v>
      </c>
      <c r="T57" s="27">
        <v>1.9350000000000001</v>
      </c>
      <c r="V57" s="10">
        <v>3.68397</v>
      </c>
      <c r="X57" s="26">
        <v>-4.7759999999999998</v>
      </c>
      <c r="Y57">
        <v>36.463999999999999</v>
      </c>
      <c r="Z57">
        <v>0.20200000000000001</v>
      </c>
      <c r="AA57" s="43">
        <v>4.0650000000000004</v>
      </c>
      <c r="AB57" s="46">
        <f>((AC57+SQRT(AC57^2-4))/2)^2</f>
        <v>4.0944212397459818</v>
      </c>
      <c r="AC57" s="43">
        <f t="shared" si="40"/>
        <v>2.5176687634544996</v>
      </c>
      <c r="AD57" s="44">
        <f t="shared" si="41"/>
        <v>8.6278127242416611E-2</v>
      </c>
      <c r="AF57" s="42"/>
      <c r="AG57" s="49"/>
      <c r="AH57" s="44"/>
    </row>
    <row r="58" spans="1:34" x14ac:dyDescent="0.4">
      <c r="A58" s="1" t="s">
        <v>167</v>
      </c>
      <c r="B58" s="5">
        <f>(-X58/(12*PI()*Z58*C58))^(1/2)</f>
        <v>0.54722268359261705</v>
      </c>
      <c r="C58" s="20">
        <v>2</v>
      </c>
      <c r="D58" s="36"/>
      <c r="H58" s="36"/>
      <c r="J58" s="38"/>
      <c r="L58" s="36"/>
      <c r="N58" s="38"/>
      <c r="P58" s="11" t="s">
        <v>181</v>
      </c>
      <c r="Q58" s="26">
        <v>-4.7629999999999999</v>
      </c>
      <c r="R58">
        <v>36.500999999999998</v>
      </c>
      <c r="S58">
        <v>0.20599999999999999</v>
      </c>
      <c r="T58" s="27">
        <v>1.94</v>
      </c>
      <c r="V58" s="10"/>
      <c r="X58" s="26">
        <v>-4.7640000000000002</v>
      </c>
      <c r="Y58">
        <v>35.470999999999997</v>
      </c>
      <c r="Z58">
        <v>0.21099999999999999</v>
      </c>
      <c r="AA58" s="43">
        <v>4.0730000000000004</v>
      </c>
      <c r="AB58" s="46">
        <f t="shared" ref="AB58:AB60" si="42">((AC58+SQRT(AC58^2-4))/2)^2</f>
        <v>4.1198928287732333</v>
      </c>
      <c r="AC58" s="43">
        <f t="shared" si="40"/>
        <v>2.5224229600201689</v>
      </c>
      <c r="AD58" s="44">
        <f t="shared" ref="AD58:AD60" si="43" xml:space="preserve"> ((SQRT(AB58))^3/(AB58-1)+(SQRT(1/AB58)^3/(1/AB58-1))-2)/6</f>
        <v>8.707049333669474E-2</v>
      </c>
      <c r="AF58" s="42">
        <v>4.8719999999999999</v>
      </c>
      <c r="AG58" s="49"/>
      <c r="AH58" s="44"/>
    </row>
    <row r="59" spans="1:34" x14ac:dyDescent="0.4">
      <c r="A59" s="1" t="s">
        <v>213</v>
      </c>
      <c r="B59" s="5">
        <f>(-X59/(12*PI()*Z59*C59))^(1/2)</f>
        <v>0.53435603752683258</v>
      </c>
      <c r="C59" s="20">
        <v>1.9950000000000001</v>
      </c>
      <c r="D59" s="36"/>
      <c r="H59" s="36"/>
      <c r="J59" s="38"/>
      <c r="L59" s="36"/>
      <c r="N59" s="38"/>
      <c r="P59" s="11" t="s">
        <v>181</v>
      </c>
      <c r="Q59" s="26">
        <v>-4.7450000000000001</v>
      </c>
      <c r="R59">
        <v>34.615000000000002</v>
      </c>
      <c r="S59">
        <v>0.215</v>
      </c>
      <c r="T59" s="27">
        <v>1.968</v>
      </c>
      <c r="V59" s="10"/>
      <c r="X59" s="26">
        <v>-4.7460000000000004</v>
      </c>
      <c r="Y59">
        <v>34.585000000000001</v>
      </c>
      <c r="Z59">
        <v>0.221</v>
      </c>
      <c r="AA59" s="43">
        <v>4.1029999999999998</v>
      </c>
      <c r="AB59" s="46">
        <f t="shared" si="42"/>
        <v>3.9647919007050652</v>
      </c>
      <c r="AC59" s="43">
        <f t="shared" si="40"/>
        <v>2.4933936608206939</v>
      </c>
      <c r="AD59" s="44">
        <f t="shared" si="43"/>
        <v>8.2232276803448981E-2</v>
      </c>
      <c r="AF59" s="42"/>
      <c r="AG59" s="49"/>
      <c r="AH59" s="44"/>
    </row>
    <row r="60" spans="1:34" x14ac:dyDescent="0.4">
      <c r="A60" s="1" t="s">
        <v>214</v>
      </c>
      <c r="B60" s="5">
        <f>(-X60/(12*PI()*Z60*C60))^(1/2)</f>
        <v>0.52387902405998144</v>
      </c>
      <c r="C60" s="20">
        <v>1.99</v>
      </c>
      <c r="D60" s="36"/>
      <c r="H60" s="36"/>
      <c r="J60" s="38"/>
      <c r="L60" s="36"/>
      <c r="N60" s="38"/>
      <c r="P60" s="11" t="s">
        <v>181</v>
      </c>
      <c r="Q60" s="26">
        <v>-4.7140000000000004</v>
      </c>
      <c r="R60">
        <v>33.948999999999998</v>
      </c>
      <c r="S60">
        <v>0.222</v>
      </c>
      <c r="T60" s="27">
        <v>2.0339999999999998</v>
      </c>
      <c r="V60" s="10">
        <v>3.6158000000000001</v>
      </c>
      <c r="X60" s="26">
        <v>-4.7149999999999999</v>
      </c>
      <c r="Y60">
        <v>33.918999999999997</v>
      </c>
      <c r="Z60">
        <v>0.22900000000000001</v>
      </c>
      <c r="AA60" s="43">
        <v>4.173</v>
      </c>
      <c r="AB60" s="46">
        <f t="shared" si="42"/>
        <v>4.0316576240717135</v>
      </c>
      <c r="AC60" s="43">
        <f t="shared" si="40"/>
        <v>2.5059318743854084</v>
      </c>
      <c r="AD60" s="44">
        <f t="shared" si="43"/>
        <v>8.4321979064234734E-2</v>
      </c>
      <c r="AF60" s="42"/>
      <c r="AG60" s="49"/>
      <c r="AH60" s="44"/>
    </row>
    <row r="61" spans="1:34" x14ac:dyDescent="0.4">
      <c r="A61" s="1" t="s">
        <v>150</v>
      </c>
      <c r="B61" s="5">
        <v>0.47799999999999998</v>
      </c>
      <c r="C61" s="20">
        <v>2.27</v>
      </c>
      <c r="D61" s="36">
        <v>4.6399999999999997</v>
      </c>
      <c r="H61" s="36">
        <f t="shared" ref="H61:H79" si="44">((L61+SQRT(L61^2-4))/2)^2</f>
        <v>2.9483101851292712</v>
      </c>
      <c r="J61" s="38"/>
      <c r="L61" s="36">
        <f t="shared" ref="L61:L79" si="45">3*B61*(D61-1)/C61</f>
        <v>2.2994537444933916</v>
      </c>
      <c r="N61" s="38"/>
      <c r="P61" s="11" t="s">
        <v>175</v>
      </c>
      <c r="Q61" s="26">
        <v>-10.257</v>
      </c>
      <c r="R61">
        <v>43.661999999999999</v>
      </c>
      <c r="S61">
        <v>8.5999999999999993E-2</v>
      </c>
      <c r="T61" s="27">
        <v>2.0790000000000002</v>
      </c>
      <c r="V61" s="10">
        <v>4.0095700000000001</v>
      </c>
      <c r="X61" s="26">
        <v>-10.257999999999999</v>
      </c>
      <c r="Y61">
        <v>43.62</v>
      </c>
      <c r="Z61">
        <v>8.7999999999999995E-2</v>
      </c>
      <c r="AA61" s="43">
        <v>4.2279999999999998</v>
      </c>
      <c r="AB61" s="46">
        <f t="shared" ref="AB61:AB63" si="46">((AC61+SQRT(AC61^2-4))/2)^2</f>
        <v>1.4847776136190036</v>
      </c>
      <c r="AC61" s="43">
        <f t="shared" si="40"/>
        <v>2.0391859030837001</v>
      </c>
      <c r="AD61" s="44">
        <f t="shared" ref="AD61:AD63" si="47" xml:space="preserve"> ((SQRT(AB61))^3/(AB61-1)+(SQRT(1/AB61)^3/(1/AB61-1))-2)/6</f>
        <v>6.5309838472833448E-3</v>
      </c>
      <c r="AF61" s="42">
        <v>5.0229999999999997</v>
      </c>
      <c r="AG61" s="49">
        <f t="shared" ref="AG61:AG62" si="48">((AH61+SQRT(AH61^2-4))/2)^2</f>
        <v>4.2218605200920329</v>
      </c>
      <c r="AH61" s="44">
        <f>3*B61*(AF61-1)/C61</f>
        <v>2.5414017621145373</v>
      </c>
    </row>
    <row r="62" spans="1:34" x14ac:dyDescent="0.4">
      <c r="A62" s="1" t="s">
        <v>151</v>
      </c>
      <c r="B62" s="5">
        <v>0.46700000000000003</v>
      </c>
      <c r="C62" s="20">
        <v>1.99</v>
      </c>
      <c r="D62" s="36">
        <v>4.2699999999999996</v>
      </c>
      <c r="H62" s="36">
        <f t="shared" si="44"/>
        <v>2.9622993492241645</v>
      </c>
      <c r="J62" s="38"/>
      <c r="L62" s="36">
        <f t="shared" si="45"/>
        <v>2.3021457286432154</v>
      </c>
      <c r="N62" s="38"/>
      <c r="P62" s="11" t="s">
        <v>175</v>
      </c>
      <c r="Q62" s="26">
        <v>-14.079000000000001</v>
      </c>
      <c r="R62">
        <v>33.701999999999998</v>
      </c>
      <c r="S62">
        <v>0.20499999999999999</v>
      </c>
      <c r="T62" s="27">
        <v>1.9410000000000001</v>
      </c>
      <c r="V62" s="10">
        <v>3.56047</v>
      </c>
      <c r="X62" s="26">
        <v>-14.079000000000001</v>
      </c>
      <c r="Y62">
        <v>33.677999999999997</v>
      </c>
      <c r="Z62">
        <v>0.21099999999999999</v>
      </c>
      <c r="AA62" s="43">
        <v>4.08</v>
      </c>
      <c r="AB62" s="46">
        <f t="shared" si="46"/>
        <v>2.2592566420908891</v>
      </c>
      <c r="AC62" s="43">
        <f t="shared" si="40"/>
        <v>2.1683819095477386</v>
      </c>
      <c r="AD62" s="44">
        <f t="shared" si="47"/>
        <v>2.8063651591289762E-2</v>
      </c>
      <c r="AF62" s="42">
        <v>4.9059999999999997</v>
      </c>
      <c r="AG62" s="49">
        <f t="shared" si="48"/>
        <v>5.3759502007458693</v>
      </c>
      <c r="AH62" s="44">
        <f>3*B62*(AF62-1)/C62</f>
        <v>2.749902512562814</v>
      </c>
    </row>
    <row r="63" spans="1:34" x14ac:dyDescent="0.4">
      <c r="A63" s="1" t="s">
        <v>215</v>
      </c>
      <c r="B63" s="5">
        <f>(-X63/(12*PI()*Z63*C63))^(1/2)</f>
        <v>0.49577100723826473</v>
      </c>
      <c r="C63" s="20">
        <v>1.9750000000000001</v>
      </c>
      <c r="D63" s="36"/>
      <c r="H63" s="36"/>
      <c r="J63" s="38"/>
      <c r="L63" s="36"/>
      <c r="N63" s="38"/>
      <c r="P63" s="11" t="s">
        <v>197</v>
      </c>
      <c r="Q63" s="26">
        <v>-4.6289999999999996</v>
      </c>
      <c r="R63">
        <v>32.098999999999997</v>
      </c>
      <c r="S63">
        <v>0.245</v>
      </c>
      <c r="T63" s="27">
        <v>2.1549999999999998</v>
      </c>
      <c r="V63" s="10"/>
      <c r="X63" s="26">
        <v>-4.63</v>
      </c>
      <c r="Y63">
        <v>32.069000000000003</v>
      </c>
      <c r="Z63">
        <v>0.253</v>
      </c>
      <c r="AA63" s="43">
        <v>4.3029999999999999</v>
      </c>
      <c r="AB63" s="46">
        <f t="shared" si="46"/>
        <v>3.9328389073378691</v>
      </c>
      <c r="AC63" s="43">
        <f t="shared" si="40"/>
        <v>2.4873898282146656</v>
      </c>
      <c r="AD63" s="44">
        <f t="shared" si="47"/>
        <v>8.1231638035777667E-2</v>
      </c>
      <c r="AF63" s="42"/>
      <c r="AG63" s="49"/>
      <c r="AH63" s="44"/>
    </row>
    <row r="64" spans="1:34" x14ac:dyDescent="0.4">
      <c r="A64" s="1" t="s">
        <v>152</v>
      </c>
      <c r="B64" s="5">
        <v>0.40400000000000003</v>
      </c>
      <c r="C64" s="20">
        <v>1.96</v>
      </c>
      <c r="D64" s="36">
        <v>4.72</v>
      </c>
      <c r="H64" s="36">
        <f t="shared" si="44"/>
        <v>2.9528457897395812</v>
      </c>
      <c r="J64" s="38"/>
      <c r="L64" s="36">
        <f t="shared" si="45"/>
        <v>2.3003265306122453</v>
      </c>
      <c r="N64" s="38"/>
      <c r="P64" s="11" t="s">
        <v>197</v>
      </c>
      <c r="Q64" s="26">
        <v>-4.6020000000000003</v>
      </c>
      <c r="R64">
        <v>31.585000000000001</v>
      </c>
      <c r="S64">
        <v>0.252</v>
      </c>
      <c r="T64" s="27">
        <v>2.173</v>
      </c>
      <c r="V64" s="10"/>
      <c r="X64" s="26">
        <v>-4.6029999999999998</v>
      </c>
      <c r="Y64">
        <v>31.556000000000001</v>
      </c>
      <c r="Z64">
        <v>0.25900000000000001</v>
      </c>
      <c r="AA64" s="43">
        <v>4.3209999999999997</v>
      </c>
      <c r="AB64" s="46">
        <f t="shared" ref="AB64:AB65" si="49">((AC64+SQRT(AC64^2-4))/2)^2</f>
        <v>1.5872402205632015</v>
      </c>
      <c r="AC64" s="43">
        <f t="shared" si="40"/>
        <v>2.0535979591836737</v>
      </c>
      <c r="AD64" s="44">
        <f t="shared" ref="AD64:AD65" si="50" xml:space="preserve"> ((SQRT(AB64))^3/(AB64-1)+(SQRT(1/AB64)^3/(1/AB64-1))-2)/6</f>
        <v>8.932993197278952E-3</v>
      </c>
      <c r="AF64" s="42"/>
      <c r="AG64" s="49"/>
      <c r="AH64" s="44"/>
    </row>
    <row r="65" spans="1:34" x14ac:dyDescent="0.4">
      <c r="A65" s="1" t="s">
        <v>216</v>
      </c>
      <c r="B65" s="5">
        <f>(-X65/(12*PI()*Z65*C65))^(1/2)</f>
        <v>0.4846070715067714</v>
      </c>
      <c r="C65" s="20">
        <v>1.95</v>
      </c>
      <c r="D65" s="36"/>
      <c r="H65" s="36"/>
      <c r="J65" s="38"/>
      <c r="L65" s="36"/>
      <c r="N65" s="38"/>
      <c r="P65" s="11" t="s">
        <v>200</v>
      </c>
      <c r="Q65" s="26">
        <v>-4.5739999999999998</v>
      </c>
      <c r="R65">
        <v>31.483000000000001</v>
      </c>
      <c r="S65">
        <v>0.25800000000000001</v>
      </c>
      <c r="T65" s="27">
        <v>1.9790000000000001</v>
      </c>
      <c r="V65" s="10">
        <v>3.4811299999999998</v>
      </c>
      <c r="X65" s="26">
        <v>-4.5750000000000002</v>
      </c>
      <c r="Y65">
        <v>31.457000000000001</v>
      </c>
      <c r="Z65">
        <v>0.26500000000000001</v>
      </c>
      <c r="AA65" s="43">
        <v>4.1079999999999997</v>
      </c>
      <c r="AB65" s="46">
        <f t="shared" si="49"/>
        <v>3.0403556431341814</v>
      </c>
      <c r="AC65" s="43">
        <f t="shared" si="40"/>
        <v>2.3171673511431465</v>
      </c>
      <c r="AD65" s="44">
        <f t="shared" si="50"/>
        <v>5.2861225190524351E-2</v>
      </c>
      <c r="AF65" s="42"/>
      <c r="AG65" s="49"/>
      <c r="AH65" s="44"/>
    </row>
    <row r="66" spans="1:34" x14ac:dyDescent="0.4">
      <c r="A66" s="1" t="s">
        <v>153</v>
      </c>
      <c r="B66" s="5">
        <v>0.39300000000000002</v>
      </c>
      <c r="C66" s="20">
        <v>1.94</v>
      </c>
      <c r="D66" s="36">
        <v>4.79</v>
      </c>
      <c r="H66" s="36">
        <f t="shared" si="44"/>
        <v>2.9683188551159074</v>
      </c>
      <c r="J66" s="38"/>
      <c r="L66" s="36">
        <f t="shared" si="45"/>
        <v>2.3033041237113405</v>
      </c>
      <c r="N66" s="38"/>
      <c r="P66" s="11" t="s">
        <v>175</v>
      </c>
      <c r="Q66" s="26">
        <v>-4.5629999999999997</v>
      </c>
      <c r="R66">
        <v>30.966000000000001</v>
      </c>
      <c r="S66">
        <v>0.26500000000000001</v>
      </c>
      <c r="T66" s="27">
        <v>2.036</v>
      </c>
      <c r="V66" s="10">
        <v>3.46096</v>
      </c>
      <c r="X66" s="26">
        <v>-4.5640000000000001</v>
      </c>
      <c r="Y66">
        <v>30.939</v>
      </c>
      <c r="Z66">
        <v>0.27200000000000002</v>
      </c>
      <c r="AA66" s="43">
        <v>4.1749999999999998</v>
      </c>
      <c r="AB66" s="46"/>
      <c r="AC66" s="43"/>
      <c r="AD66" s="44"/>
      <c r="AF66" s="42">
        <v>4.9720000000000004</v>
      </c>
      <c r="AG66" s="49">
        <f t="shared" ref="AG66" si="51">((AH66+SQRT(AH66^2-4))/2)^2</f>
        <v>3.5448701807384584</v>
      </c>
      <c r="AH66" s="44">
        <f>3*B66*(AF66-1)/C66</f>
        <v>2.413911340206186</v>
      </c>
    </row>
    <row r="67" spans="1:34" x14ac:dyDescent="0.4">
      <c r="A67" s="1" t="s">
        <v>244</v>
      </c>
      <c r="B67" s="5"/>
      <c r="C67" s="20">
        <v>1.93</v>
      </c>
      <c r="D67" s="36"/>
      <c r="H67" s="36"/>
      <c r="J67" s="38"/>
      <c r="L67" s="36"/>
      <c r="N67" s="38"/>
      <c r="V67" s="10"/>
      <c r="AA67" s="43"/>
      <c r="AB67" s="46"/>
      <c r="AC67" s="43"/>
      <c r="AD67" s="44"/>
      <c r="AF67" s="42"/>
      <c r="AG67" s="49"/>
      <c r="AH67" s="44"/>
    </row>
    <row r="68" spans="1:34" x14ac:dyDescent="0.4">
      <c r="A68" s="1" t="s">
        <v>154</v>
      </c>
      <c r="B68" s="5">
        <v>0.50600000000000001</v>
      </c>
      <c r="C68" s="20">
        <v>1.99</v>
      </c>
      <c r="D68" s="36">
        <v>4.0199999999999996</v>
      </c>
      <c r="F68" s="12">
        <v>4.4610000000000003</v>
      </c>
      <c r="H68" s="36">
        <f t="shared" si="44"/>
        <v>2.9703681369217274</v>
      </c>
      <c r="J68" s="38">
        <f t="shared" ref="J68:J79" si="52">((N68+SQRT(N68^2-4))/2)^2</f>
        <v>4.7600432310165832</v>
      </c>
      <c r="L68" s="36">
        <f t="shared" si="45"/>
        <v>2.3036984924623112</v>
      </c>
      <c r="N68" s="38">
        <f t="shared" ref="N68:N79" si="53">3*B68*(F68-1)/C68</f>
        <v>2.6400994974874377</v>
      </c>
      <c r="V68" s="10"/>
      <c r="AA68" s="43"/>
      <c r="AB68" s="46"/>
      <c r="AC68" s="43"/>
      <c r="AD68" s="44"/>
      <c r="AF68" s="42"/>
      <c r="AG68" s="49"/>
      <c r="AH68" s="44"/>
    </row>
    <row r="69" spans="1:34" x14ac:dyDescent="0.4">
      <c r="A69" s="1" t="s">
        <v>217</v>
      </c>
      <c r="B69" s="5">
        <f>(-X69/(12*PI()*Z69*C69))^(1/2)</f>
        <v>0.46470843369586545</v>
      </c>
      <c r="C69" s="20">
        <v>1.91</v>
      </c>
      <c r="D69" s="36"/>
      <c r="H69" s="36"/>
      <c r="J69" s="38"/>
      <c r="L69" s="36"/>
      <c r="N69" s="38"/>
      <c r="P69" s="11" t="s">
        <v>200</v>
      </c>
      <c r="Q69" s="26">
        <v>-4.524</v>
      </c>
      <c r="R69">
        <v>29.523</v>
      </c>
      <c r="S69">
        <v>0.28299999999999997</v>
      </c>
      <c r="T69" s="27">
        <v>2.2629999999999999</v>
      </c>
      <c r="V69" s="10">
        <v>3.4093100000000001</v>
      </c>
      <c r="X69" s="26">
        <v>-4.5250000000000004</v>
      </c>
      <c r="Y69">
        <v>29.491</v>
      </c>
      <c r="Z69">
        <v>0.29099999999999998</v>
      </c>
      <c r="AA69" s="43">
        <v>4.43</v>
      </c>
      <c r="AB69" s="46">
        <f t="shared" ref="AB69" si="54">((AC69+SQRT(AC69^2-4))/2)^2</f>
        <v>4.0191344386862236</v>
      </c>
      <c r="AC69" s="43">
        <f>3*B69*(AA69-1)/C69</f>
        <v>2.5035862736808672</v>
      </c>
      <c r="AD69" s="44">
        <f t="shared" ref="AD69" si="55" xml:space="preserve"> ((SQRT(AB69))^3/(AB69-1)+(SQRT(1/AB69)^3/(1/AB69-1))-2)/6</f>
        <v>8.3931045613477931E-2</v>
      </c>
      <c r="AF69" s="42"/>
      <c r="AG69" s="49"/>
      <c r="AH69" s="44"/>
    </row>
    <row r="70" spans="1:34" x14ac:dyDescent="0.4">
      <c r="A70" s="1" t="s">
        <v>155</v>
      </c>
      <c r="B70" s="5">
        <v>0.373</v>
      </c>
      <c r="C70" s="20">
        <v>1.74</v>
      </c>
      <c r="D70" s="36">
        <v>4.57</v>
      </c>
      <c r="F70" s="12">
        <v>4.609</v>
      </c>
      <c r="H70" s="36">
        <f t="shared" si="44"/>
        <v>2.9297338776369064</v>
      </c>
      <c r="J70" s="38">
        <f t="shared" si="52"/>
        <v>3.0600666550100843</v>
      </c>
      <c r="L70" s="36">
        <f t="shared" si="45"/>
        <v>2.2958793103448278</v>
      </c>
      <c r="N70" s="38">
        <f t="shared" si="53"/>
        <v>2.3209603448275864</v>
      </c>
      <c r="P70" s="11" t="s">
        <v>175</v>
      </c>
      <c r="Q70" s="26">
        <v>-9.9540000000000006</v>
      </c>
      <c r="R70">
        <v>22.515000000000001</v>
      </c>
      <c r="S70">
        <v>0.65600000000000003</v>
      </c>
      <c r="T70" s="27">
        <v>2.3410000000000002</v>
      </c>
      <c r="V70" s="10">
        <v>3.1383899999999998</v>
      </c>
      <c r="X70" s="26">
        <v>-9.9559999999999995</v>
      </c>
      <c r="Y70">
        <v>22.491</v>
      </c>
      <c r="Z70">
        <v>0.67600000000000005</v>
      </c>
      <c r="AA70" s="43">
        <v>4.5090000000000003</v>
      </c>
      <c r="AB70" s="46">
        <f t="shared" ref="AB70:AB78" si="56">((AC70+SQRT(AC70^2-4))/2)^2</f>
        <v>2.7255740335654943</v>
      </c>
      <c r="AC70" s="43">
        <f>3*B70*(AA70-1)/C70</f>
        <v>2.2566500000000005</v>
      </c>
      <c r="AD70" s="44">
        <f t="shared" ref="AD70" si="57" xml:space="preserve"> ((SQRT(AB70))^3/(AB70-1)+(SQRT(1/AB70)^3/(1/AB70-1))-2)/6</f>
        <v>4.2775000000000084E-2</v>
      </c>
      <c r="AF70" s="42">
        <v>5.2450000000000001</v>
      </c>
      <c r="AG70" s="49">
        <f t="shared" ref="AG70:AG79" si="58">((AH70+SQRT(AH70^2-4))/2)^2</f>
        <v>5.2627438454158284</v>
      </c>
      <c r="AH70" s="44">
        <f>3*B70*(AF70-1)/C70</f>
        <v>2.7299741379310345</v>
      </c>
    </row>
    <row r="71" spans="1:34" x14ac:dyDescent="0.4">
      <c r="A71" s="1" t="s">
        <v>156</v>
      </c>
      <c r="B71" s="5">
        <v>0.33</v>
      </c>
      <c r="C71" s="20">
        <v>1.62</v>
      </c>
      <c r="D71" s="36">
        <v>4.7699999999999996</v>
      </c>
      <c r="F71" s="12">
        <v>3.944</v>
      </c>
      <c r="H71" s="36">
        <f t="shared" si="44"/>
        <v>2.9713575013500662</v>
      </c>
      <c r="J71" s="38" t="e">
        <f t="shared" si="52"/>
        <v>#NUM!</v>
      </c>
      <c r="L71" s="36">
        <f t="shared" si="45"/>
        <v>2.3038888888888884</v>
      </c>
      <c r="N71" s="38">
        <f t="shared" si="53"/>
        <v>1.7991111111111109</v>
      </c>
      <c r="P71" s="11" t="s">
        <v>177</v>
      </c>
      <c r="Q71" s="26">
        <v>-9.9540000000000006</v>
      </c>
      <c r="R71">
        <v>22.515000000000001</v>
      </c>
      <c r="S71">
        <v>0.65600000000000003</v>
      </c>
      <c r="T71" s="27">
        <v>2.3410000000000002</v>
      </c>
      <c r="V71" s="10"/>
      <c r="X71" s="26">
        <v>-11.853999999999999</v>
      </c>
      <c r="Y71">
        <v>18.321999999999999</v>
      </c>
      <c r="Z71">
        <v>1.22</v>
      </c>
      <c r="AA71" s="43">
        <v>4.8849999999999998</v>
      </c>
      <c r="AB71" s="46">
        <f t="shared" si="56"/>
        <v>3.3369967023753118</v>
      </c>
      <c r="AC71" s="43">
        <f>3*B71*(AA71-1)/C71</f>
        <v>2.3741666666666665</v>
      </c>
      <c r="AD71" s="44">
        <f t="shared" ref="AD71:AD73" si="59" xml:space="preserve"> ((SQRT(AB71))^3/(AB71-1)+(SQRT(1/AB71)^3/(1/AB71-1))-2)/6</f>
        <v>6.2361111111111089E-2</v>
      </c>
      <c r="AF71" s="42">
        <v>5.5529999999999999</v>
      </c>
      <c r="AG71" s="49">
        <f t="shared" si="58"/>
        <v>5.5618930291910775</v>
      </c>
      <c r="AH71" s="44">
        <f>3*B71*(AF71-1)/C71</f>
        <v>2.7823888888888884</v>
      </c>
    </row>
    <row r="72" spans="1:34" x14ac:dyDescent="0.4">
      <c r="A72" s="1" t="s">
        <v>157</v>
      </c>
      <c r="B72" s="5">
        <v>0.27400000000000002</v>
      </c>
      <c r="C72" s="20">
        <v>1.56</v>
      </c>
      <c r="D72" s="36">
        <v>5.36</v>
      </c>
      <c r="F72" s="12">
        <v>4.3600000000000003</v>
      </c>
      <c r="H72" s="36">
        <f t="shared" si="44"/>
        <v>2.9375571636289326</v>
      </c>
      <c r="J72" s="38" t="e">
        <f t="shared" si="52"/>
        <v>#NUM!</v>
      </c>
      <c r="L72" s="36">
        <f t="shared" si="45"/>
        <v>2.2973846153846158</v>
      </c>
      <c r="N72" s="38">
        <f t="shared" si="53"/>
        <v>1.7704615384615385</v>
      </c>
      <c r="P72" s="11" t="s">
        <v>177</v>
      </c>
      <c r="Q72" s="26">
        <v>-12.957000000000001</v>
      </c>
      <c r="R72">
        <v>16.245999999999999</v>
      </c>
      <c r="S72">
        <v>1.8280000000000001</v>
      </c>
      <c r="T72" s="27">
        <v>3.11</v>
      </c>
      <c r="V72" s="10"/>
      <c r="X72" s="26">
        <v>-12.961</v>
      </c>
      <c r="Y72">
        <v>16.22</v>
      </c>
      <c r="Z72">
        <v>1.8919999999999999</v>
      </c>
      <c r="AA72" s="43">
        <v>5.3609999999999998</v>
      </c>
      <c r="AB72" s="46">
        <f t="shared" si="56"/>
        <v>2.9402955767601289</v>
      </c>
      <c r="AC72" s="43">
        <f>3*B72*(AA72-1)/C72</f>
        <v>2.2979115384615385</v>
      </c>
      <c r="AD72" s="44">
        <f t="shared" si="59"/>
        <v>4.9651923076923087E-2</v>
      </c>
      <c r="AF72" s="42">
        <v>5.9530000000000003</v>
      </c>
      <c r="AG72" s="49">
        <f t="shared" si="58"/>
        <v>4.5936239754997379</v>
      </c>
      <c r="AH72" s="44">
        <f>3*B72*(AF72-1)/C72</f>
        <v>2.6098500000000002</v>
      </c>
    </row>
    <row r="73" spans="1:34" x14ac:dyDescent="0.4">
      <c r="A73" s="1" t="s">
        <v>158</v>
      </c>
      <c r="B73" s="5">
        <v>0.247</v>
      </c>
      <c r="C73" s="20">
        <v>1.52</v>
      </c>
      <c r="D73" s="36">
        <v>5.72</v>
      </c>
      <c r="F73" s="12">
        <v>4.798</v>
      </c>
      <c r="H73" s="36">
        <f t="shared" si="44"/>
        <v>2.9563455478498613</v>
      </c>
      <c r="J73" s="38" t="e">
        <f t="shared" si="52"/>
        <v>#NUM!</v>
      </c>
      <c r="L73" s="36">
        <f t="shared" si="45"/>
        <v>2.3009999999999997</v>
      </c>
      <c r="N73" s="38">
        <f t="shared" si="53"/>
        <v>1.8515250000000001</v>
      </c>
      <c r="P73" s="11" t="s">
        <v>175</v>
      </c>
      <c r="Q73" s="26">
        <v>-12.441000000000001</v>
      </c>
      <c r="R73">
        <v>15.1</v>
      </c>
      <c r="S73">
        <v>2.1779999999999999</v>
      </c>
      <c r="T73" s="27">
        <v>3.359</v>
      </c>
      <c r="V73" s="10">
        <v>2.7629899999999998</v>
      </c>
      <c r="X73" s="26">
        <v>-12.446</v>
      </c>
      <c r="Y73">
        <v>15.073</v>
      </c>
      <c r="Z73">
        <v>2.258</v>
      </c>
      <c r="AA73" s="43">
        <v>5.6379999999999999</v>
      </c>
      <c r="AB73" s="46">
        <f t="shared" si="56"/>
        <v>2.7483838563815435</v>
      </c>
      <c r="AC73" s="43">
        <f>3*B73*(AA73-1)/C73</f>
        <v>2.2610249999999996</v>
      </c>
      <c r="AD73" s="44">
        <f t="shared" si="59"/>
        <v>4.3504166666666601E-2</v>
      </c>
      <c r="AF73" s="42">
        <v>6.1740000000000004</v>
      </c>
      <c r="AG73" s="49">
        <f t="shared" si="58"/>
        <v>4.1193677032869758</v>
      </c>
      <c r="AH73" s="44">
        <f>3*B73*(AF73-1)/C73</f>
        <v>2.5223249999999999</v>
      </c>
    </row>
    <row r="74" spans="1:34" x14ac:dyDescent="0.4">
      <c r="A74" s="1" t="s">
        <v>218</v>
      </c>
      <c r="B74" s="5"/>
      <c r="C74" s="20"/>
      <c r="D74" s="36"/>
      <c r="H74" s="36"/>
      <c r="J74" s="38"/>
      <c r="L74" s="36"/>
      <c r="N74" s="38"/>
      <c r="P74" s="11" t="s">
        <v>200</v>
      </c>
      <c r="Q74" s="26">
        <v>-11.221</v>
      </c>
      <c r="R74">
        <v>14.391</v>
      </c>
      <c r="S74">
        <v>2.3889999999999998</v>
      </c>
      <c r="T74" s="27">
        <v>3.6960000000000002</v>
      </c>
      <c r="V74" s="10">
        <v>2.6985000000000001</v>
      </c>
      <c r="X74" s="26">
        <v>-11.226000000000001</v>
      </c>
      <c r="Y74">
        <v>14.361000000000001</v>
      </c>
      <c r="Z74">
        <v>2.4820000000000002</v>
      </c>
      <c r="AA74" s="43">
        <v>6.02</v>
      </c>
      <c r="AB74" s="46"/>
      <c r="AC74" s="43"/>
      <c r="AD74" s="44"/>
      <c r="AF74" s="42"/>
      <c r="AG74" s="49"/>
      <c r="AH74" s="44"/>
    </row>
    <row r="75" spans="1:34" x14ac:dyDescent="0.4">
      <c r="A75" s="1" t="s">
        <v>159</v>
      </c>
      <c r="B75" s="5">
        <v>0.23</v>
      </c>
      <c r="C75" s="20">
        <v>1.5</v>
      </c>
      <c r="D75" s="36">
        <v>6</v>
      </c>
      <c r="F75" s="12">
        <v>5.3940000000000001</v>
      </c>
      <c r="H75" s="36">
        <f t="shared" si="44"/>
        <v>2.9511489195340639</v>
      </c>
      <c r="J75" s="38">
        <f t="shared" si="52"/>
        <v>1.3380611226779187</v>
      </c>
      <c r="L75" s="36">
        <f t="shared" si="45"/>
        <v>2.3000000000000003</v>
      </c>
      <c r="N75" s="38">
        <f t="shared" si="53"/>
        <v>2.0212400000000001</v>
      </c>
      <c r="P75" s="11" t="s">
        <v>176</v>
      </c>
      <c r="Q75" s="26">
        <v>-8.8490000000000002</v>
      </c>
      <c r="R75">
        <v>14.603</v>
      </c>
      <c r="S75">
        <v>2.0499999999999998</v>
      </c>
      <c r="T75" s="27">
        <v>3.883</v>
      </c>
      <c r="X75" s="26">
        <v>-8.8539999999999992</v>
      </c>
      <c r="Y75">
        <v>14.57</v>
      </c>
      <c r="Z75">
        <v>2.1309999999999998</v>
      </c>
      <c r="AA75" s="43">
        <v>6.2380000000000004</v>
      </c>
      <c r="AB75" s="46">
        <f t="shared" si="56"/>
        <v>3.5216348445060914</v>
      </c>
      <c r="AC75" s="43">
        <f>3*B75*(AA75-1)/C75</f>
        <v>2.4094800000000003</v>
      </c>
      <c r="AD75" s="44">
        <f t="shared" ref="AD75" si="60" xml:space="preserve"> ((SQRT(AB75))^3/(AB75-1)+(SQRT(1/AB75)^3/(1/AB75-1))-2)/6</f>
        <v>6.8246666666666636E-2</v>
      </c>
      <c r="AF75" s="42">
        <v>6.6609999999999996</v>
      </c>
      <c r="AG75" s="49">
        <f t="shared" si="58"/>
        <v>4.5619226631972625</v>
      </c>
      <c r="AH75" s="44">
        <f>3*B75*(AF75-1)/C75</f>
        <v>2.60406</v>
      </c>
    </row>
    <row r="76" spans="1:34" x14ac:dyDescent="0.4">
      <c r="A76" s="1" t="s">
        <v>160</v>
      </c>
      <c r="B76" s="5">
        <v>0.23699999999999999</v>
      </c>
      <c r="C76" s="20">
        <v>1.53</v>
      </c>
      <c r="D76" s="36">
        <v>5.96</v>
      </c>
      <c r="F76" s="12">
        <v>6.226</v>
      </c>
      <c r="H76" s="36">
        <f t="shared" si="44"/>
        <v>2.9768255037695663</v>
      </c>
      <c r="J76" s="38">
        <f t="shared" si="52"/>
        <v>3.621760579090187</v>
      </c>
      <c r="L76" s="36">
        <f t="shared" si="45"/>
        <v>2.3049411764705883</v>
      </c>
      <c r="N76" s="38">
        <f t="shared" si="53"/>
        <v>2.4285529411764704</v>
      </c>
      <c r="P76" s="11" t="s">
        <v>176</v>
      </c>
      <c r="Q76" s="26">
        <v>-6.0519999999999996</v>
      </c>
      <c r="R76">
        <v>15.766</v>
      </c>
      <c r="S76">
        <v>1.45</v>
      </c>
      <c r="T76" s="27">
        <v>4.2439999999999998</v>
      </c>
      <c r="X76" s="26">
        <v>-6.056</v>
      </c>
      <c r="Y76">
        <v>15.726000000000001</v>
      </c>
      <c r="Z76">
        <v>1.51</v>
      </c>
      <c r="AA76" s="43">
        <v>6.6459999999999999</v>
      </c>
      <c r="AB76" s="46">
        <f t="shared" si="56"/>
        <v>4.6698147701971484</v>
      </c>
      <c r="AC76" s="43">
        <f>3*B76*(AA76-1)/C76</f>
        <v>2.6237294117647054</v>
      </c>
      <c r="AD76" s="44">
        <f t="shared" ref="AD76:AD79" si="61" xml:space="preserve"> ((SQRT(AB76))^3/(AB76-1)+(SQRT(1/AB76)^3/(1/AB76-1))-2)/6</f>
        <v>0.10395490196078423</v>
      </c>
      <c r="AF76" s="42">
        <v>6.96</v>
      </c>
      <c r="AG76" s="49">
        <f t="shared" si="58"/>
        <v>5.4887541223757772</v>
      </c>
      <c r="AH76" s="44">
        <f>3*B76*(AF76-1)/C76</f>
        <v>2.7696470588235291</v>
      </c>
    </row>
    <row r="77" spans="1:34" x14ac:dyDescent="0.4">
      <c r="A77" s="1" t="s">
        <v>161</v>
      </c>
      <c r="B77" s="5">
        <v>0.23599999999999999</v>
      </c>
      <c r="C77" s="20">
        <v>1.59</v>
      </c>
      <c r="D77" s="36">
        <v>6.18</v>
      </c>
      <c r="E77" s="35">
        <v>5.9</v>
      </c>
      <c r="F77" s="12">
        <v>5.4329999999999998</v>
      </c>
      <c r="H77" s="36">
        <f t="shared" si="44"/>
        <v>2.9852686604388676</v>
      </c>
      <c r="I77" s="37">
        <f>((M77+SQRT(M77^2-4))/2)^2</f>
        <v>2.3317714840903077</v>
      </c>
      <c r="J77" s="38" t="e">
        <f t="shared" si="52"/>
        <v>#NUM!</v>
      </c>
      <c r="L77" s="36">
        <f t="shared" si="45"/>
        <v>2.3065660377358488</v>
      </c>
      <c r="M77" s="37">
        <f>3*B77*(E77-1)/C77</f>
        <v>2.1818867924528305</v>
      </c>
      <c r="N77" s="38">
        <f t="shared" si="53"/>
        <v>1.9739396226415091</v>
      </c>
      <c r="P77" s="11" t="s">
        <v>176</v>
      </c>
      <c r="Q77" s="26">
        <v>-3.2679999999999998</v>
      </c>
      <c r="R77">
        <v>18.234999999999999</v>
      </c>
      <c r="S77">
        <v>0.79600000000000004</v>
      </c>
      <c r="T77" s="27">
        <v>4.6050000000000004</v>
      </c>
      <c r="X77" s="26">
        <v>-3.27</v>
      </c>
      <c r="Y77">
        <v>18.183</v>
      </c>
      <c r="Z77">
        <v>0.83</v>
      </c>
      <c r="AA77" s="43">
        <v>7.0629999999999997</v>
      </c>
      <c r="AB77" s="46">
        <v>2.35</v>
      </c>
      <c r="AC77" s="43" t="s">
        <v>249</v>
      </c>
      <c r="AD77" s="44">
        <f t="shared" si="61"/>
        <v>3.0883174121505281E-2</v>
      </c>
      <c r="AF77" s="42">
        <v>7.258</v>
      </c>
      <c r="AG77" s="49">
        <f t="shared" si="58"/>
        <v>5.5860159404834295</v>
      </c>
      <c r="AH77" s="44">
        <f>3*B77*(AF77-1)/C77</f>
        <v>2.7865811320754719</v>
      </c>
    </row>
    <row r="78" spans="1:34" x14ac:dyDescent="0.4">
      <c r="A78" s="1" t="s">
        <v>162</v>
      </c>
      <c r="B78" s="5">
        <v>0.33100000000000002</v>
      </c>
      <c r="C78" s="20">
        <v>1.9</v>
      </c>
      <c r="D78" s="36">
        <v>5.4</v>
      </c>
      <c r="F78" s="12">
        <v>5.7960000000000003</v>
      </c>
      <c r="H78" s="36">
        <f t="shared" si="44"/>
        <v>2.9489608319659562</v>
      </c>
      <c r="J78" s="38">
        <f t="shared" si="52"/>
        <v>4.0349111144183709</v>
      </c>
      <c r="L78" s="36">
        <f t="shared" si="45"/>
        <v>2.2995789473684218</v>
      </c>
      <c r="N78" s="38">
        <f t="shared" si="53"/>
        <v>2.5065410526315794</v>
      </c>
      <c r="P78" s="11" t="s">
        <v>177</v>
      </c>
      <c r="Q78" s="26">
        <v>-2.359</v>
      </c>
      <c r="R78">
        <v>31.539000000000001</v>
      </c>
      <c r="S78">
        <v>0.158</v>
      </c>
      <c r="T78" s="27">
        <v>4.1470000000000002</v>
      </c>
      <c r="X78" s="26">
        <v>-2.36</v>
      </c>
      <c r="Y78">
        <v>31.460999999999999</v>
      </c>
      <c r="Z78">
        <v>0.16500000000000001</v>
      </c>
      <c r="AA78" s="43">
        <v>6.5419999999999998</v>
      </c>
      <c r="AB78" s="46">
        <f t="shared" si="56"/>
        <v>6.2287267521992531</v>
      </c>
      <c r="AC78" s="43">
        <f>3*B78*(AA78-1)/C78</f>
        <v>2.896424210526316</v>
      </c>
      <c r="AD78" s="44">
        <f t="shared" si="61"/>
        <v>0.14940403508771935</v>
      </c>
      <c r="AF78" s="42">
        <v>6.88</v>
      </c>
      <c r="AG78" s="49">
        <f t="shared" si="58"/>
        <v>7.3069254009029958</v>
      </c>
      <c r="AH78" s="44">
        <f>3*B78*(AF78-1)/C78</f>
        <v>3.0730736842105264</v>
      </c>
    </row>
    <row r="79" spans="1:34" x14ac:dyDescent="0.4">
      <c r="A79" s="1" t="s">
        <v>163</v>
      </c>
      <c r="B79" s="5">
        <v>0.30299999999999999</v>
      </c>
      <c r="C79" s="20">
        <v>1.93</v>
      </c>
      <c r="D79" s="36">
        <v>5.88</v>
      </c>
      <c r="F79" s="12">
        <v>5.5</v>
      </c>
      <c r="H79" s="36">
        <f t="shared" si="44"/>
        <v>2.9428556121160234</v>
      </c>
      <c r="J79" s="38">
        <f t="shared" si="52"/>
        <v>1.989292447907552</v>
      </c>
      <c r="L79" s="36">
        <f t="shared" si="45"/>
        <v>2.2984041450777206</v>
      </c>
      <c r="N79" s="38">
        <f t="shared" si="53"/>
        <v>2.1194300518134717</v>
      </c>
      <c r="P79" s="11" t="s">
        <v>176</v>
      </c>
      <c r="Q79" s="26">
        <v>-3.7069999999999999</v>
      </c>
      <c r="R79">
        <v>32.125</v>
      </c>
      <c r="S79">
        <v>0.23899999999999999</v>
      </c>
      <c r="T79" s="27">
        <v>3.62</v>
      </c>
      <c r="X79" s="26">
        <v>-3.7090000000000001</v>
      </c>
      <c r="Y79">
        <v>32.064</v>
      </c>
      <c r="Z79">
        <v>0.248</v>
      </c>
      <c r="AA79" s="43">
        <v>5.92</v>
      </c>
      <c r="AB79" s="46">
        <f>((AC79+SQRT(AC79^2-4))/2)^2</f>
        <v>3.0407514718788109</v>
      </c>
      <c r="AC79" s="43">
        <f>3*B79*(AA79-1)/C79</f>
        <v>2.3172435233160624</v>
      </c>
      <c r="AD79" s="44">
        <f t="shared" si="61"/>
        <v>5.2873920552677069E-2</v>
      </c>
      <c r="AF79" s="42">
        <v>6.3490000000000002</v>
      </c>
      <c r="AG79" s="49">
        <f t="shared" si="58"/>
        <v>4.1031355520345727</v>
      </c>
      <c r="AH79" s="44">
        <f>3*B79*(AF79-1)/C79</f>
        <v>2.5192958549222797</v>
      </c>
    </row>
    <row r="80" spans="1:34" x14ac:dyDescent="0.4">
      <c r="A80" s="1" t="s">
        <v>168</v>
      </c>
      <c r="B80" s="5"/>
      <c r="C80" s="20"/>
      <c r="D80" s="36"/>
      <c r="F80" s="12">
        <v>4.734</v>
      </c>
      <c r="H80" s="36"/>
      <c r="J80" s="38"/>
      <c r="L80" s="36"/>
      <c r="N80" s="38"/>
      <c r="P80" s="11" t="s">
        <v>197</v>
      </c>
      <c r="Q80" s="26">
        <v>-3.8740000000000001</v>
      </c>
      <c r="R80">
        <v>36.838000000000001</v>
      </c>
      <c r="S80">
        <v>0.26</v>
      </c>
      <c r="T80" s="27">
        <v>3.4940000000000002</v>
      </c>
      <c r="X80" s="26">
        <v>-3.8759999999999999</v>
      </c>
      <c r="Y80">
        <v>36.768999999999998</v>
      </c>
      <c r="Z80">
        <v>0.27</v>
      </c>
      <c r="AA80" s="43">
        <v>5.79</v>
      </c>
      <c r="AB80" s="46"/>
      <c r="AC80" s="43"/>
      <c r="AD80" s="44"/>
      <c r="AF80" s="42"/>
      <c r="AG80" s="49"/>
      <c r="AH80" s="44"/>
    </row>
    <row r="81" spans="1:34" x14ac:dyDescent="0.4">
      <c r="A81" s="1" t="s">
        <v>219</v>
      </c>
      <c r="P81" s="11" t="s">
        <v>220</v>
      </c>
      <c r="Q81" s="26">
        <v>-4.1059999999999999</v>
      </c>
      <c r="R81">
        <v>45.344999999999999</v>
      </c>
      <c r="S81">
        <v>0.151</v>
      </c>
      <c r="T81" s="27">
        <v>2.0489999999999999</v>
      </c>
      <c r="X81" s="26">
        <v>-4.1070000000000002</v>
      </c>
      <c r="Y81">
        <v>45.307000000000002</v>
      </c>
      <c r="Z81">
        <v>0.156</v>
      </c>
      <c r="AA81" s="43">
        <v>4.1829999999999998</v>
      </c>
    </row>
    <row r="82" spans="1:34" x14ac:dyDescent="0.4">
      <c r="A82" s="1" t="s">
        <v>164</v>
      </c>
      <c r="B82" s="5">
        <v>0.48299999999999998</v>
      </c>
      <c r="C82" s="20">
        <v>1.99</v>
      </c>
      <c r="D82" s="36">
        <v>4.16</v>
      </c>
      <c r="F82" s="12">
        <v>4.1849999999999996</v>
      </c>
      <c r="H82" s="36">
        <f>((L82+SQRT(L82^2-4))/2)^2</f>
        <v>2.9559538459069254</v>
      </c>
      <c r="J82" s="38">
        <f>((N82+SQRT(N82^2-4))/2)^2</f>
        <v>3.0505450632784701</v>
      </c>
      <c r="L82" s="36">
        <f>3*B82*(D82-1)/C82</f>
        <v>2.3009246231155775</v>
      </c>
      <c r="N82" s="38">
        <f>3*B82*(F82-1)/C82</f>
        <v>2.3191281407035169</v>
      </c>
      <c r="P82" s="11" t="s">
        <v>176</v>
      </c>
      <c r="Q82" s="26">
        <v>-7.4139999999999997</v>
      </c>
      <c r="R82">
        <v>32.058999999999997</v>
      </c>
      <c r="S82">
        <v>0.34599999999999997</v>
      </c>
      <c r="T82" s="27">
        <v>2.3109999999999999</v>
      </c>
      <c r="X82" s="26">
        <v>-7.415</v>
      </c>
      <c r="Y82">
        <v>32.029000000000003</v>
      </c>
      <c r="Z82">
        <v>0.35699999999999998</v>
      </c>
      <c r="AA82" s="43">
        <v>4.4610000000000003</v>
      </c>
      <c r="AB82" s="46">
        <f t="shared" ref="AB82" si="62">((AC82+SQRT(AC82^2-4))/2)^2</f>
        <v>4.107416651415507</v>
      </c>
      <c r="AC82" s="43">
        <f>3*B82*(AA82-1)/C82</f>
        <v>2.5200949748743717</v>
      </c>
      <c r="AD82" s="44">
        <f t="shared" ref="AD82" si="63" xml:space="preserve"> ((SQRT(AB82))^3/(AB82-1)+(SQRT(1/AB82)^3/(1/AB82-1))-2)/6</f>
        <v>8.6682495812395288E-2</v>
      </c>
      <c r="AF82" s="42">
        <v>5.1589999999999998</v>
      </c>
      <c r="AG82" s="49">
        <f t="shared" ref="AG82" si="64">((AH82+SQRT(AH82^2-4))/2)^2</f>
        <v>7.0285492397598466</v>
      </c>
      <c r="AH82" s="44">
        <f>3*B82*(AF82-1)/C82</f>
        <v>3.0283371859296477</v>
      </c>
    </row>
    <row r="83" spans="1:34" x14ac:dyDescent="0.4">
      <c r="A83" s="1" t="s">
        <v>221</v>
      </c>
      <c r="P83" s="11" t="s">
        <v>206</v>
      </c>
      <c r="Q83" s="26">
        <v>-9.4949999999999992</v>
      </c>
      <c r="R83">
        <v>25.251000000000001</v>
      </c>
      <c r="S83">
        <v>0.57699999999999996</v>
      </c>
      <c r="T83" s="27">
        <v>2.9</v>
      </c>
      <c r="X83" s="26">
        <v>-9.4969999999999999</v>
      </c>
      <c r="Y83">
        <v>25.216000000000001</v>
      </c>
      <c r="Z83">
        <v>0.59699999999999998</v>
      </c>
      <c r="AA83" s="43">
        <v>5.1619999999999999</v>
      </c>
    </row>
    <row r="84" spans="1:34" x14ac:dyDescent="0.4">
      <c r="A84" s="1" t="s">
        <v>222</v>
      </c>
      <c r="P84" s="11" t="s">
        <v>223</v>
      </c>
      <c r="Q84" s="26">
        <v>-11.291</v>
      </c>
      <c r="R84">
        <v>20.027999999999999</v>
      </c>
      <c r="S84">
        <v>0.89900000000000002</v>
      </c>
      <c r="T84" s="27">
        <v>3.9710000000000001</v>
      </c>
      <c r="X84" s="26">
        <v>-11.294</v>
      </c>
      <c r="Y84">
        <v>1.984</v>
      </c>
      <c r="Z84">
        <v>0.93500000000000005</v>
      </c>
      <c r="AA84" s="43">
        <v>6.3220000000000001</v>
      </c>
    </row>
    <row r="85" spans="1:34" x14ac:dyDescent="0.4">
      <c r="A85" s="1" t="s">
        <v>224</v>
      </c>
      <c r="P85" s="11" t="s">
        <v>225</v>
      </c>
      <c r="Q85" s="26">
        <v>-12.936999999999999</v>
      </c>
      <c r="R85">
        <v>18.486999999999998</v>
      </c>
      <c r="S85">
        <v>1.272</v>
      </c>
      <c r="T85" s="27">
        <v>4.274</v>
      </c>
      <c r="X85" s="26">
        <v>-12.94</v>
      </c>
      <c r="Y85">
        <v>18.440000000000001</v>
      </c>
      <c r="Z85">
        <v>1.325</v>
      </c>
      <c r="AA85" s="43">
        <v>6.68</v>
      </c>
    </row>
    <row r="86" spans="1:34" x14ac:dyDescent="0.4">
      <c r="A86" s="1" t="s">
        <v>243</v>
      </c>
    </row>
    <row r="87" spans="1:34" x14ac:dyDescent="0.4">
      <c r="C87" s="1" t="s">
        <v>246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fit_5NN_FCC</vt:lpstr>
      <vt:lpstr>fit_5NN_BCC</vt:lpstr>
      <vt:lpstr>fit_5NN_HCP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inukai</dc:creator>
  <cp:lastModifiedBy>manabu inukai</cp:lastModifiedBy>
  <dcterms:created xsi:type="dcterms:W3CDTF">2024-11-14T07:11:18Z</dcterms:created>
  <dcterms:modified xsi:type="dcterms:W3CDTF">2024-11-25T02:51:44Z</dcterms:modified>
</cp:coreProperties>
</file>