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CP2k-v.9.1-examples\QMMM\Tersoff_potential\"/>
    </mc:Choice>
  </mc:AlternateContent>
  <xr:revisionPtr revIDLastSave="0" documentId="13_ncr:1_{C4F3A919-ACF7-4FB9-AB87-09C1208CE13A}" xr6:coauthVersionLast="47" xr6:coauthVersionMax="47" xr10:uidLastSave="{00000000-0000-0000-0000-000000000000}"/>
  <bookViews>
    <workbookView xWindow="-120" yWindow="-120" windowWidth="29040" windowHeight="15720" xr2:uid="{FF9DD033-10A4-49A1-A50C-94589F38F1DA}"/>
  </bookViews>
  <sheets>
    <sheet name="Lammps" sheetId="3" r:id="rId1"/>
    <sheet name="CP2k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26" i="3" s="1"/>
  <c r="L18" i="3"/>
  <c r="L20" i="3" s="1"/>
  <c r="L19" i="3"/>
  <c r="Q30" i="3"/>
  <c r="Q24" i="3"/>
  <c r="E24" i="3"/>
  <c r="E23" i="3"/>
  <c r="B24" i="3"/>
  <c r="E28" i="3" s="1"/>
  <c r="B23" i="3"/>
  <c r="E27" i="3" s="1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S26" i="3" s="1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R20" i="3" s="1"/>
  <c r="P5" i="3"/>
  <c r="O5" i="3"/>
  <c r="N5" i="3"/>
  <c r="L5" i="3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Q9" i="1"/>
  <c r="K4" i="1"/>
  <c r="K7" i="1"/>
  <c r="K18" i="1" s="1"/>
  <c r="K6" i="1"/>
  <c r="K12" i="1"/>
  <c r="K11" i="1"/>
  <c r="K2" i="1" s="1"/>
  <c r="K10" i="1"/>
  <c r="Q10" i="1" s="1"/>
  <c r="K9" i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N12" i="1" s="1"/>
  <c r="Q12" i="1" s="1"/>
  <c r="E13" i="1"/>
  <c r="N13" i="1" s="1"/>
  <c r="Q13" i="1" s="1"/>
  <c r="E15" i="1"/>
  <c r="N15" i="1" s="1"/>
  <c r="Q15" i="1" s="1"/>
  <c r="E14" i="1"/>
  <c r="E10" i="1"/>
  <c r="N10" i="1" s="1"/>
  <c r="E9" i="1"/>
  <c r="N29" i="1" s="1"/>
  <c r="E8" i="1"/>
  <c r="N28" i="1" s="1"/>
  <c r="R31" i="3" l="1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29" i="3"/>
  <c r="E30" i="3"/>
  <c r="E18" i="1"/>
  <c r="N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55" i="1"/>
  <c r="Q55" i="1" s="1"/>
  <c r="Q38" i="1"/>
  <c r="N37" i="1"/>
  <c r="N17" i="1"/>
  <c r="N8" i="1"/>
  <c r="N31" i="1"/>
  <c r="Q31" i="1" s="1"/>
  <c r="N32" i="1"/>
  <c r="Q32" i="1" s="1"/>
  <c r="N11" i="1"/>
  <c r="Q11" i="1" s="1"/>
  <c r="N2" i="1"/>
  <c r="Q2" i="1" s="1"/>
  <c r="N18" i="1"/>
  <c r="Q22" i="1"/>
  <c r="Q57" i="1"/>
  <c r="E4" i="1"/>
  <c r="U37" i="3" l="1"/>
  <c r="U26" i="3"/>
  <c r="U35" i="3"/>
  <c r="U25" i="3"/>
  <c r="U36" i="3"/>
  <c r="U20" i="3"/>
  <c r="U31" i="3"/>
  <c r="U19" i="3"/>
  <c r="U38" i="3"/>
  <c r="U32" i="3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7" i="1"/>
  <c r="Q7" i="1" s="1"/>
  <c r="N27" i="1"/>
  <c r="Q37" i="1"/>
  <c r="N26" i="1"/>
  <c r="Q26" i="1" s="1"/>
  <c r="Q27" i="1"/>
</calcChain>
</file>

<file path=xl/sharedStrings.xml><?xml version="1.0" encoding="utf-8"?>
<sst xmlns="http://schemas.openxmlformats.org/spreadsheetml/2006/main" count="447" uniqueCount="85">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</sst>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"/>
    <numFmt numFmtId="177" formatCode="0.000000"/>
    <numFmt numFmtId="178" formatCode="0.00000"/>
    <numFmt numFmtId="179" formatCode="0.0000"/>
    <numFmt numFmtId="180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abSelected="1" topLeftCell="A11" workbookViewId="0">
      <selection activeCell="P31" sqref="P31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17</v>
      </c>
      <c r="D3" s="2" t="s">
        <v>70</v>
      </c>
      <c r="E3" s="1" t="s">
        <v>16</v>
      </c>
      <c r="G3" s="9" t="s">
        <v>84</v>
      </c>
    </row>
    <row r="4" spans="1:23" x14ac:dyDescent="0.4">
      <c r="A4" s="3" t="s">
        <v>8</v>
      </c>
      <c r="B4" s="1">
        <v>1393.6</v>
      </c>
      <c r="D4" s="2" t="s">
        <v>8</v>
      </c>
      <c r="E4" s="1">
        <v>87.192999999999998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C</v>
      </c>
      <c r="H5" s="1" t="str">
        <f>$B$3</f>
        <v>C</v>
      </c>
      <c r="I5" s="1" t="str">
        <f>$B$3</f>
        <v>C</v>
      </c>
      <c r="J5" s="1">
        <v>1</v>
      </c>
      <c r="K5" s="1">
        <f>$B$7</f>
        <v>1.5724E-7</v>
      </c>
      <c r="L5" s="12">
        <f>$B$15</f>
        <v>0</v>
      </c>
      <c r="M5" s="12">
        <f>$B$10</f>
        <v>38049</v>
      </c>
      <c r="N5" s="10">
        <f>$B$11</f>
        <v>4.3483999999999998</v>
      </c>
      <c r="O5" s="12">
        <f>$B$12</f>
        <v>-0.57057999999999998</v>
      </c>
      <c r="P5" s="13">
        <f>$B$16</f>
        <v>0.72750999999999999</v>
      </c>
      <c r="Q5" s="10">
        <v>1</v>
      </c>
      <c r="R5" s="11">
        <f>$B$14</f>
        <v>2.2119</v>
      </c>
      <c r="S5" s="11">
        <f>$B$6</f>
        <v>346.74</v>
      </c>
      <c r="T5" s="14">
        <f>$B$9</f>
        <v>1.95</v>
      </c>
      <c r="U5" s="14">
        <f>$B$8</f>
        <v>0.15</v>
      </c>
      <c r="V5" s="10">
        <f>$B$13</f>
        <v>3.4878999999999998</v>
      </c>
      <c r="W5" s="12">
        <f>$B$4</f>
        <v>1393.6</v>
      </c>
    </row>
    <row r="6" spans="1:23" x14ac:dyDescent="0.4">
      <c r="A6" s="3" t="s">
        <v>9</v>
      </c>
      <c r="B6" s="1">
        <v>346.74</v>
      </c>
      <c r="D6" s="2" t="s">
        <v>9</v>
      </c>
      <c r="E6" s="1">
        <v>39.520000000000003</v>
      </c>
    </row>
    <row r="7" spans="1:23" x14ac:dyDescent="0.4">
      <c r="A7" s="3" t="s">
        <v>13</v>
      </c>
      <c r="B7" s="7">
        <v>1.5724E-7</v>
      </c>
      <c r="D7" s="2" t="s">
        <v>13</v>
      </c>
      <c r="E7" s="1">
        <v>4</v>
      </c>
      <c r="G7" s="9" t="s">
        <v>67</v>
      </c>
    </row>
    <row r="8" spans="1:23" x14ac:dyDescent="0.4">
      <c r="A8" s="3" t="s">
        <v>14</v>
      </c>
      <c r="B8" s="1">
        <v>0.15</v>
      </c>
      <c r="D8" s="2" t="s">
        <v>14</v>
      </c>
      <c r="E8" s="1">
        <v>7.4999999999999997E-2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1.95</v>
      </c>
      <c r="D9" s="2" t="s">
        <v>15</v>
      </c>
      <c r="E9" s="1">
        <v>0.92500000000000004</v>
      </c>
      <c r="G9" s="1" t="str">
        <f>$B$3</f>
        <v>C</v>
      </c>
      <c r="H9" s="1" t="str">
        <f>$B$3</f>
        <v>C</v>
      </c>
      <c r="I9" s="1" t="str">
        <f>$B$3</f>
        <v>C</v>
      </c>
      <c r="J9" s="1">
        <v>3</v>
      </c>
      <c r="K9" s="10">
        <v>1</v>
      </c>
      <c r="L9" s="12">
        <f>$B$15</f>
        <v>0</v>
      </c>
      <c r="M9" s="12">
        <f>$B$10</f>
        <v>38049</v>
      </c>
      <c r="N9" s="11">
        <f>$B$11</f>
        <v>4.3483999999999998</v>
      </c>
      <c r="O9" s="12">
        <f>$B$12</f>
        <v>-0.57057999999999998</v>
      </c>
      <c r="P9" s="13">
        <f>$B$16</f>
        <v>0.72750999999999999</v>
      </c>
      <c r="Q9" s="1">
        <f>$B$7</f>
        <v>1.5724E-7</v>
      </c>
      <c r="R9" s="11">
        <f>$B$14</f>
        <v>2.2119</v>
      </c>
      <c r="S9" s="12">
        <f>$B$6</f>
        <v>346.74</v>
      </c>
      <c r="T9" s="14">
        <f>$B$9</f>
        <v>1.95</v>
      </c>
      <c r="U9" s="14">
        <f>$B$8</f>
        <v>0.15</v>
      </c>
      <c r="V9" s="10">
        <f>$B$13</f>
        <v>3.4878999999999998</v>
      </c>
      <c r="W9" s="12">
        <f>$B$4</f>
        <v>1393.6</v>
      </c>
    </row>
    <row r="10" spans="1:23" x14ac:dyDescent="0.4">
      <c r="A10" s="3" t="s">
        <v>17</v>
      </c>
      <c r="B10" s="7">
        <v>38049</v>
      </c>
      <c r="D10" s="2" t="s">
        <v>17</v>
      </c>
      <c r="E10" s="1">
        <v>0</v>
      </c>
    </row>
    <row r="11" spans="1:23" x14ac:dyDescent="0.4">
      <c r="A11" s="3" t="s">
        <v>6</v>
      </c>
      <c r="B11" s="1">
        <v>4.3483999999999998</v>
      </c>
      <c r="D11" s="2" t="s">
        <v>6</v>
      </c>
      <c r="E11" s="1">
        <v>1</v>
      </c>
      <c r="G11" s="9" t="s">
        <v>68</v>
      </c>
    </row>
    <row r="12" spans="1:23" x14ac:dyDescent="0.4">
      <c r="A12" s="3" t="s">
        <v>16</v>
      </c>
      <c r="B12" s="1">
        <v>-0.57057999999999998</v>
      </c>
      <c r="D12" s="2" t="s">
        <v>16</v>
      </c>
      <c r="E12" s="1">
        <v>0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3.4878999999999998</v>
      </c>
      <c r="D13" s="2" t="s">
        <v>11</v>
      </c>
      <c r="E13" s="1">
        <v>4.0042</v>
      </c>
      <c r="G13" s="1" t="str">
        <f>$B$3</f>
        <v>C</v>
      </c>
      <c r="H13" s="1" t="str">
        <f>$B$3</f>
        <v>C</v>
      </c>
      <c r="I13" s="1" t="str">
        <f>$B$3</f>
        <v>C</v>
      </c>
      <c r="J13" s="1">
        <v>3</v>
      </c>
      <c r="K13" s="10">
        <v>1</v>
      </c>
      <c r="L13" s="12">
        <v>0</v>
      </c>
      <c r="M13" s="12">
        <f>$B$10</f>
        <v>38049</v>
      </c>
      <c r="N13" s="11">
        <f>$B$11</f>
        <v>4.3483999999999998</v>
      </c>
      <c r="O13" s="12">
        <f>$B$12</f>
        <v>-0.57057999999999998</v>
      </c>
      <c r="P13" s="13">
        <f>$B$16</f>
        <v>0.72750999999999999</v>
      </c>
      <c r="Q13" s="10">
        <f>$B$7</f>
        <v>1.5724E-7</v>
      </c>
      <c r="R13" s="11">
        <f>$B$14</f>
        <v>2.2119</v>
      </c>
      <c r="S13" s="12">
        <f>$B$6</f>
        <v>346.74</v>
      </c>
      <c r="T13" s="14">
        <f>$B$9</f>
        <v>1.95</v>
      </c>
      <c r="U13" s="14">
        <f>$B$8</f>
        <v>0.15</v>
      </c>
      <c r="V13" s="10">
        <f>$B$13</f>
        <v>3.4878999999999998</v>
      </c>
      <c r="W13" s="12">
        <f>$B$4</f>
        <v>1393.6</v>
      </c>
    </row>
    <row r="14" spans="1:23" x14ac:dyDescent="0.4">
      <c r="A14" s="3" t="s">
        <v>12</v>
      </c>
      <c r="B14" s="1">
        <v>2.2119</v>
      </c>
      <c r="D14" s="2" t="s">
        <v>12</v>
      </c>
      <c r="E14" s="1">
        <v>2.0021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0.72750999999999999</v>
      </c>
      <c r="D16" s="2" t="s">
        <v>20</v>
      </c>
      <c r="E16" s="1">
        <v>1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H</v>
      </c>
      <c r="H18" s="1" t="str">
        <f>$E$3</f>
        <v>H</v>
      </c>
      <c r="I18" s="1" t="str">
        <f>$E$3</f>
        <v>H</v>
      </c>
      <c r="J18" s="1">
        <v>1</v>
      </c>
      <c r="K18" s="10">
        <f>$E$7</f>
        <v>4</v>
      </c>
      <c r="L18" s="12">
        <f>$E$15</f>
        <v>0</v>
      </c>
      <c r="M18" s="11">
        <f>$E$10</f>
        <v>0</v>
      </c>
      <c r="N18" s="11">
        <f>$E$11</f>
        <v>1</v>
      </c>
      <c r="O18" s="12">
        <f>$E$12</f>
        <v>0</v>
      </c>
      <c r="P18" s="13">
        <f>$E$16</f>
        <v>1</v>
      </c>
      <c r="Q18" s="10">
        <v>1</v>
      </c>
      <c r="R18" s="11">
        <f>$E$14</f>
        <v>2.0021</v>
      </c>
      <c r="S18" s="12">
        <f>$E$6</f>
        <v>39.520000000000003</v>
      </c>
      <c r="T18" s="14">
        <f>$E$9</f>
        <v>0.92500000000000004</v>
      </c>
      <c r="U18" s="14">
        <f>$E$8</f>
        <v>7.4999999999999997E-2</v>
      </c>
      <c r="V18" s="10">
        <f>$E$13</f>
        <v>4.0042</v>
      </c>
      <c r="W18" s="12">
        <f>$E$4</f>
        <v>87.192999999999998</v>
      </c>
    </row>
    <row r="19" spans="1:23" x14ac:dyDescent="0.4">
      <c r="D19" s="2" t="s">
        <v>77</v>
      </c>
      <c r="E19" s="15" t="s">
        <v>23</v>
      </c>
      <c r="G19" s="1" t="str">
        <f>$B$3</f>
        <v>C</v>
      </c>
      <c r="H19" s="1" t="str">
        <f>$E$3</f>
        <v>H</v>
      </c>
      <c r="I19" s="1" t="str">
        <f>$E$3</f>
        <v>H</v>
      </c>
      <c r="J19" s="1">
        <v>1</v>
      </c>
      <c r="K19" s="10">
        <v>1</v>
      </c>
      <c r="L19" s="12">
        <f>($L$5+$L$18)/2</f>
        <v>0</v>
      </c>
      <c r="M19" s="12">
        <f>$B$10</f>
        <v>38049</v>
      </c>
      <c r="N19" s="10">
        <f>$B$11</f>
        <v>4.3483999999999998</v>
      </c>
      <c r="O19" s="12">
        <f>$B$12</f>
        <v>-0.57057999999999998</v>
      </c>
      <c r="P19" s="13">
        <f>$B$16</f>
        <v>0.72750999999999999</v>
      </c>
      <c r="Q19" s="10">
        <v>1</v>
      </c>
      <c r="R19" s="11">
        <f>($R$5+$R$18)/2</f>
        <v>2.1070000000000002</v>
      </c>
      <c r="S19" s="12">
        <f>E21*SQRT($S$5*$S$18)</f>
        <v>117.06051768209468</v>
      </c>
      <c r="T19" s="14">
        <f>$E$29</f>
        <v>1.3430346811521212</v>
      </c>
      <c r="U19" s="14">
        <f>$E$30</f>
        <v>0.10610299346682284</v>
      </c>
      <c r="V19" s="10">
        <f>($V$5+$V$18)/2</f>
        <v>3.7460499999999999</v>
      </c>
      <c r="W19" s="12">
        <f>$E$20*SQRT($W$5*$W$18)</f>
        <v>348.585950376661</v>
      </c>
    </row>
    <row r="20" spans="1:23" x14ac:dyDescent="0.4">
      <c r="D20" s="2" t="s">
        <v>22</v>
      </c>
      <c r="E20" s="11">
        <v>1</v>
      </c>
      <c r="G20" s="1" t="str">
        <f>$E$3</f>
        <v>H</v>
      </c>
      <c r="H20" s="1" t="str">
        <f>$B$3</f>
        <v>C</v>
      </c>
      <c r="I20" s="1" t="str">
        <f>$B$3</f>
        <v>C</v>
      </c>
      <c r="J20" s="1">
        <v>1</v>
      </c>
      <c r="K20" s="10">
        <v>1</v>
      </c>
      <c r="L20" s="12">
        <f>($L$5+$L$18)/2</f>
        <v>0</v>
      </c>
      <c r="M20" s="11">
        <f>$E$10</f>
        <v>0</v>
      </c>
      <c r="N20" s="11">
        <f>$E$11</f>
        <v>1</v>
      </c>
      <c r="O20" s="12">
        <f>$E$12</f>
        <v>0</v>
      </c>
      <c r="P20" s="13">
        <f>$E$16</f>
        <v>1</v>
      </c>
      <c r="Q20" s="10">
        <v>1</v>
      </c>
      <c r="R20" s="11">
        <f>($R$5+$R$18)/2</f>
        <v>2.1070000000000002</v>
      </c>
      <c r="S20" s="12">
        <f>E21*SQRT($S$5*$S$18)</f>
        <v>117.06051768209468</v>
      </c>
      <c r="T20" s="14">
        <f>$E$29</f>
        <v>1.3430346811521212</v>
      </c>
      <c r="U20" s="14">
        <f>$E$30</f>
        <v>0.10610299346682284</v>
      </c>
      <c r="V20" s="10">
        <f>($V$5+$V$18)/2</f>
        <v>3.7460499999999999</v>
      </c>
      <c r="W20" s="12">
        <f>$E$20*SQRT($W$5*$W$18)</f>
        <v>348.585950376661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1.8</v>
      </c>
      <c r="D23" s="4" t="s">
        <v>76</v>
      </c>
      <c r="E23" s="1">
        <f>$E$9-$E$8</f>
        <v>0.85000000000000009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2.1</v>
      </c>
      <c r="D24" s="4" t="s">
        <v>0</v>
      </c>
      <c r="E24" s="1">
        <f>$E$9+$E$8</f>
        <v>1</v>
      </c>
      <c r="G24" s="1" t="str">
        <f>$E$3</f>
        <v>H</v>
      </c>
      <c r="H24" s="1" t="str">
        <f>$E$3</f>
        <v>H</v>
      </c>
      <c r="I24" s="1" t="str">
        <f>$E$3</f>
        <v>H</v>
      </c>
      <c r="J24" s="1">
        <v>3</v>
      </c>
      <c r="K24" s="10">
        <v>1</v>
      </c>
      <c r="L24" s="12">
        <f>$E$15</f>
        <v>0</v>
      </c>
      <c r="M24" s="11">
        <f>$E$10</f>
        <v>0</v>
      </c>
      <c r="N24" s="11">
        <f>$E$11</f>
        <v>1</v>
      </c>
      <c r="O24" s="12">
        <f>$E$12</f>
        <v>0</v>
      </c>
      <c r="P24" s="13">
        <f>$E$16</f>
        <v>1</v>
      </c>
      <c r="Q24" s="10">
        <f>$E$7</f>
        <v>4</v>
      </c>
      <c r="R24" s="11">
        <f>$E$14</f>
        <v>2.0021</v>
      </c>
      <c r="S24" s="12">
        <f>$E$6</f>
        <v>39.520000000000003</v>
      </c>
      <c r="T24" s="14">
        <f>$E$9</f>
        <v>0.92500000000000004</v>
      </c>
      <c r="U24" s="14">
        <f>$E$8</f>
        <v>7.4999999999999997E-2</v>
      </c>
      <c r="V24" s="10">
        <f>$E$13</f>
        <v>4.0042</v>
      </c>
      <c r="W24" s="12">
        <f>$E$4</f>
        <v>87.192999999999998</v>
      </c>
    </row>
    <row r="25" spans="1:23" x14ac:dyDescent="0.4">
      <c r="G25" s="1" t="str">
        <f>$B$3</f>
        <v>C</v>
      </c>
      <c r="H25" s="1" t="str">
        <f>$E$3</f>
        <v>H</v>
      </c>
      <c r="I25" s="1" t="str">
        <f>$E$3</f>
        <v>H</v>
      </c>
      <c r="J25" s="1">
        <v>3</v>
      </c>
      <c r="K25" s="10">
        <v>1</v>
      </c>
      <c r="L25" s="12">
        <f>($L$9+$L$24)/2</f>
        <v>0</v>
      </c>
      <c r="M25" s="12">
        <f>$B$10</f>
        <v>38049</v>
      </c>
      <c r="N25" s="11">
        <f>$B$11</f>
        <v>4.3483999999999998</v>
      </c>
      <c r="O25" s="12">
        <f>$B$12</f>
        <v>-0.57057999999999998</v>
      </c>
      <c r="P25" s="13">
        <f>$B$16</f>
        <v>0.72750999999999999</v>
      </c>
      <c r="Q25" s="7">
        <f>$B$7</f>
        <v>1.5724E-7</v>
      </c>
      <c r="R25" s="11">
        <f>($R$9+$R$24)/2</f>
        <v>2.1070000000000002</v>
      </c>
      <c r="S25" s="12">
        <f>E21*SQRT($S$9*$S$24)</f>
        <v>117.06051768209468</v>
      </c>
      <c r="T25" s="14">
        <f>$E$29</f>
        <v>1.3430346811521212</v>
      </c>
      <c r="U25" s="14">
        <f>$E$30</f>
        <v>0.10610299346682284</v>
      </c>
      <c r="V25" s="10">
        <f>($V$9+$V$24)/2</f>
        <v>3.7460499999999999</v>
      </c>
      <c r="W25" s="12">
        <f>$E$20*SQRT($W$9*$W$24)</f>
        <v>348.585950376661</v>
      </c>
    </row>
    <row r="26" spans="1:23" x14ac:dyDescent="0.4">
      <c r="D26" t="s">
        <v>77</v>
      </c>
      <c r="G26" s="1" t="str">
        <f>$E$3</f>
        <v>H</v>
      </c>
      <c r="H26" s="1" t="str">
        <f>$B$3</f>
        <v>C</v>
      </c>
      <c r="I26" s="1" t="str">
        <f>$B$3</f>
        <v>C</v>
      </c>
      <c r="J26" s="1">
        <v>3</v>
      </c>
      <c r="K26" s="10">
        <v>1</v>
      </c>
      <c r="L26" s="12">
        <f>($L$9+$L$24)/2</f>
        <v>0</v>
      </c>
      <c r="M26" s="11">
        <f>$E$10</f>
        <v>0</v>
      </c>
      <c r="N26" s="11">
        <f>$E$11</f>
        <v>1</v>
      </c>
      <c r="O26" s="12">
        <f>$E$12</f>
        <v>0</v>
      </c>
      <c r="P26" s="13">
        <f>$E$16</f>
        <v>1</v>
      </c>
      <c r="Q26" s="10">
        <f>$E$7</f>
        <v>4</v>
      </c>
      <c r="R26" s="11">
        <f>($R$9+$R$24)/2</f>
        <v>2.1070000000000002</v>
      </c>
      <c r="S26" s="12">
        <f>E21*SQRT($S$9*$S$24)</f>
        <v>117.06051768209468</v>
      </c>
      <c r="T26" s="14">
        <f>$E$29</f>
        <v>1.3430346811521212</v>
      </c>
      <c r="U26" s="14">
        <f>$E$30</f>
        <v>0.10610299346682284</v>
      </c>
      <c r="V26" s="10">
        <f>($V$9+$V$24)/2</f>
        <v>3.7460499999999999</v>
      </c>
      <c r="W26" s="12">
        <f>$E$20*SQRT($W$9*$W$24)</f>
        <v>348.585950376661</v>
      </c>
    </row>
    <row r="27" spans="1:23" x14ac:dyDescent="0.4">
      <c r="D27" s="4" t="s">
        <v>76</v>
      </c>
      <c r="E27" s="13">
        <f>SQRT($B$23*$E$23)</f>
        <v>1.2369316876852983</v>
      </c>
      <c r="S27" s="22"/>
      <c r="W27" s="22"/>
    </row>
    <row r="28" spans="1:23" x14ac:dyDescent="0.4">
      <c r="D28" s="4" t="s">
        <v>0</v>
      </c>
      <c r="E28" s="13">
        <f>SQRT(B24*E24)</f>
        <v>1.4491376746189439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1.3430346811521212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0.10610299346682284</v>
      </c>
      <c r="G30" s="1" t="str">
        <f>$E$3</f>
        <v>H</v>
      </c>
      <c r="H30" s="1" t="str">
        <f>$E$3</f>
        <v>H</v>
      </c>
      <c r="I30" s="1" t="str">
        <f>$E$3</f>
        <v>H</v>
      </c>
      <c r="J30" s="1">
        <v>1</v>
      </c>
      <c r="K30" s="10">
        <v>1</v>
      </c>
      <c r="L30" s="12">
        <f>$E$15</f>
        <v>0</v>
      </c>
      <c r="M30" s="11">
        <f>$E$10</f>
        <v>0</v>
      </c>
      <c r="N30" s="11">
        <f>$E$11</f>
        <v>1</v>
      </c>
      <c r="O30" s="12">
        <f>$E$12</f>
        <v>0</v>
      </c>
      <c r="P30" s="13">
        <f>$E$16</f>
        <v>1</v>
      </c>
      <c r="Q30" s="10">
        <f>$E$7</f>
        <v>4</v>
      </c>
      <c r="R30" s="11">
        <f>$E$14</f>
        <v>2.0021</v>
      </c>
      <c r="S30" s="12">
        <f>$E$6</f>
        <v>39.520000000000003</v>
      </c>
      <c r="T30" s="14">
        <f>$E$9</f>
        <v>0.92500000000000004</v>
      </c>
      <c r="U30" s="14">
        <f>$E$8</f>
        <v>7.4999999999999997E-2</v>
      </c>
      <c r="V30" s="10">
        <f>$E$13</f>
        <v>4.0042</v>
      </c>
      <c r="W30" s="12">
        <f>$E$4</f>
        <v>87.192999999999998</v>
      </c>
    </row>
    <row r="31" spans="1:23" x14ac:dyDescent="0.4">
      <c r="G31" s="1" t="str">
        <f>$B$3</f>
        <v>C</v>
      </c>
      <c r="H31" s="1" t="str">
        <f>$E$3</f>
        <v>H</v>
      </c>
      <c r="I31" s="1" t="str">
        <f>$E$3</f>
        <v>H</v>
      </c>
      <c r="J31" s="1">
        <v>1</v>
      </c>
      <c r="K31" s="10">
        <v>1</v>
      </c>
      <c r="L31" s="12">
        <f>($L$13+$L$30)/2</f>
        <v>0</v>
      </c>
      <c r="M31" s="12">
        <f>$B$10</f>
        <v>38049</v>
      </c>
      <c r="N31" s="11">
        <f>$B$11</f>
        <v>4.3483999999999998</v>
      </c>
      <c r="O31" s="12">
        <f>$B$12</f>
        <v>-0.57057999999999998</v>
      </c>
      <c r="P31" s="13">
        <f>$B$16</f>
        <v>0.72750999999999999</v>
      </c>
      <c r="Q31" s="10">
        <f>$B$7</f>
        <v>1.5724E-7</v>
      </c>
      <c r="R31" s="11">
        <f>($R$13+$R$30)/2</f>
        <v>2.1070000000000002</v>
      </c>
      <c r="S31" s="12">
        <f>E21*SQRT($S$13*$S$30)</f>
        <v>117.06051768209468</v>
      </c>
      <c r="T31" s="14">
        <f>$E$29</f>
        <v>1.3430346811521212</v>
      </c>
      <c r="U31" s="14">
        <f>$E$30</f>
        <v>0.10610299346682284</v>
      </c>
      <c r="V31" s="10">
        <f>($V$13+$V$30)/2</f>
        <v>3.7460499999999999</v>
      </c>
      <c r="W31" s="12">
        <f>$E$20*SQRT($W$13*$W$30)</f>
        <v>348.585950376661</v>
      </c>
    </row>
    <row r="32" spans="1:23" x14ac:dyDescent="0.4">
      <c r="G32" s="1" t="str">
        <f>$E$3</f>
        <v>H</v>
      </c>
      <c r="H32" s="1" t="str">
        <f>$B$3</f>
        <v>C</v>
      </c>
      <c r="I32" s="1" t="str">
        <f>$B$3</f>
        <v>C</v>
      </c>
      <c r="J32" s="1">
        <v>1</v>
      </c>
      <c r="K32" s="10">
        <v>1</v>
      </c>
      <c r="L32" s="12">
        <f>($L$13+$L$30)/2</f>
        <v>0</v>
      </c>
      <c r="M32" s="11">
        <f>$E$10</f>
        <v>0</v>
      </c>
      <c r="N32" s="11">
        <f>$E$11</f>
        <v>1</v>
      </c>
      <c r="O32" s="12">
        <f>$E$12</f>
        <v>0</v>
      </c>
      <c r="P32" s="13">
        <f>$E$16</f>
        <v>1</v>
      </c>
      <c r="Q32" s="10">
        <f>$E$7</f>
        <v>4</v>
      </c>
      <c r="R32" s="11">
        <f>($R$13+$R$30)/2</f>
        <v>2.1070000000000002</v>
      </c>
      <c r="S32" s="12">
        <f>E21*SQRT($S$13*$S$30)</f>
        <v>117.06051768209468</v>
      </c>
      <c r="T32" s="14">
        <f>$E$29</f>
        <v>1.3430346811521212</v>
      </c>
      <c r="U32" s="14">
        <f>$E$30</f>
        <v>0.10610299346682284</v>
      </c>
      <c r="V32" s="10">
        <f>($V$13+$V$30)/2</f>
        <v>3.7460499999999999</v>
      </c>
      <c r="W32" s="12">
        <f>$E$20*SQRT($W$13*$W$30)</f>
        <v>348.585950376661</v>
      </c>
    </row>
    <row r="34" spans="7:23" x14ac:dyDescent="0.4">
      <c r="G34" s="9" t="s">
        <v>83</v>
      </c>
    </row>
    <row r="35" spans="7:23" x14ac:dyDescent="0.4">
      <c r="G35" s="9" t="str">
        <f>$B$3</f>
        <v>C</v>
      </c>
      <c r="H35" t="str">
        <f>$E$3</f>
        <v>H</v>
      </c>
      <c r="I35" t="str">
        <f>$B$3</f>
        <v>C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1.3430346811521212</v>
      </c>
      <c r="U35" s="21">
        <f>$E$30</f>
        <v>0.10610299346682284</v>
      </c>
      <c r="V35" s="20">
        <v>0</v>
      </c>
      <c r="W35" s="18">
        <v>0</v>
      </c>
    </row>
    <row r="36" spans="7:23" x14ac:dyDescent="0.4">
      <c r="G36" s="9" t="str">
        <f>$B$3</f>
        <v>C</v>
      </c>
      <c r="H36" t="str">
        <f>$B$3</f>
        <v>C</v>
      </c>
      <c r="I36" t="str">
        <f>$E$3</f>
        <v>H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1.3430346811521212</v>
      </c>
      <c r="U36" s="21">
        <f>$E$30</f>
        <v>0.10610299346682284</v>
      </c>
      <c r="V36" s="20">
        <v>0</v>
      </c>
      <c r="W36" s="18">
        <v>0</v>
      </c>
    </row>
    <row r="37" spans="7:23" x14ac:dyDescent="0.4">
      <c r="G37" s="9" t="str">
        <f>$E$3</f>
        <v>H</v>
      </c>
      <c r="H37" t="str">
        <f>$B$3</f>
        <v>C</v>
      </c>
      <c r="I37" t="str">
        <f>$E$3</f>
        <v>H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1.3430346811521212</v>
      </c>
      <c r="U37" s="21">
        <f>$E$30</f>
        <v>0.10610299346682284</v>
      </c>
      <c r="V37" s="20">
        <v>0</v>
      </c>
      <c r="W37" s="18">
        <v>0</v>
      </c>
    </row>
    <row r="38" spans="7:23" x14ac:dyDescent="0.4">
      <c r="G38" s="9" t="str">
        <f>$E$3</f>
        <v>H</v>
      </c>
      <c r="H38" t="str">
        <f>$E$3</f>
        <v>H</v>
      </c>
      <c r="I38" t="str">
        <f>$B$3</f>
        <v>C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1.3430346811521212</v>
      </c>
      <c r="U38" s="21">
        <f>$E$30</f>
        <v>0.10610299346682284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topLeftCell="B1" workbookViewId="0">
      <selection activeCell="J15" sqref="J1:K15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2024-10-30T12:38:09Z</dcterms:modified>
</cp:coreProperties>
</file>