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A186291B-DD83-4928-AEF9-F4A0B0BB0668}" xr6:coauthVersionLast="47" xr6:coauthVersionMax="47" xr10:uidLastSave="{00000000-0000-0000-0000-000000000000}"/>
  <bookViews>
    <workbookView xWindow="870" yWindow="195" windowWidth="27450" windowHeight="15345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E17" i="1"/>
  <c r="J7" i="1"/>
  <c r="B77" i="1" l="1"/>
  <c r="F5" i="1"/>
  <c r="D3" i="1" s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<sst xmlns="http://schemas.openxmlformats.org/spreadsheetml/2006/main" count="402" uniqueCount="323">
  <si>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</si>
  <si>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</si>
  <si>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</si>
  <si>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</si>
  <si>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</si>
  <si>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</si>
  <si>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</si>
  <si>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</si>
  <si>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</si>
  <si>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</si>
  <si>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</si>
  <si>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</si>
  <si>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</si>
  <si>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</si>
  <si>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</si>
  <si>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</si>
  <si>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</si>
  <si>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</si>
  <si>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</si>
  <si>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</si>
  <si>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</si>
  <si>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</si>
  <si>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</si>
  <si>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</si>
  <si>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</si>
  <si>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</si>
  <si>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</si>
  <si>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</si>
  <si>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</si>
  <si>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</si>
  <si>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</si>
  <si>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</si>
  <si>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</si>
  <si>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</si>
  <si>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</si>
  <si>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</si>
  <si>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</si>
  <si>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</si>
  <si>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</si>
  <si>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</si>
  <si>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</si>
  <si>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</si>
  <si>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</si>
  <si>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</si>
  <si>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</si>
  <si>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</si>
  <si>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</si>
  <si>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</si>
  <si>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</si>
  <si>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</si>
  <si>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</si>
  <si>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</si>
  <si>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</si>
  <si>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</si>
  <si>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</si>
  <si>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</si>
  <si>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</si>
  <si>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</si>
  <si>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</si>
  <si>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</si>
  <si>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</si>
  <si>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</si>
  <si>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</si>
  <si>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</si>
  <si>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</si>
  <si>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</si>
  <si>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</si>
  <si>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</si>
  <si>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</si>
  <si>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</si>
  <si>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</si>
  <si>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</si>
  <si>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</si>
  <si>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</si>
  <si>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</si>
  <si>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</si>
  <si>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</si>
  <si>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</si>
  <si>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</si>
  <si>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</si>
  <si>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</si>
  <si>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</si>
  <si>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</si>
  <si>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</si>
  <si>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</si>
  <si>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</si>
  <si>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</si>
  <si>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</si>
  <si>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</si>
  <si>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</si>
  <si>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</si>
  <si>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</si>
  <si>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</si>
  <si>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</si>
  <si>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</si>
  <si>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</si>
  <si>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</si>
  <si>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</si>
  <si>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</si>
  <si>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</si>
  <si>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</si>
  <si>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</si>
  <si>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</si>
  <si>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</si>
  <si>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</si>
  <si>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</si>
  <si>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</si>
  <si>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</si>
  <si>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</si>
  <si>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</si>
  <si>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</si>
  <si>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</si>
  <si>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</si>
  <si>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</si>
  <si>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</si>
  <si>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</si>
  <si>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</si>
  <si>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</si>
  <si>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</si>
  <si>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</si>
  <si>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</si>
  <si>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</si>
  <si>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</si>
  <si>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</si>
  <si>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</si>
  <si>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</si>
  <si>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</si>
  <si>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</si>
  <si>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</si>
  <si>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</si>
  <si>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</si>
  <si>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</si>
  <si>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</si>
  <si>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</si>
  <si>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</si>
  <si>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</si>
  <si>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</si>
  <si>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</si>
  <si>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</si>
  <si>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</si>
  <si>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</si>
  <si>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</si>
  <si>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</si>
  <si>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</si>
  <si>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</si>
  <si>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</si>
  <si>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</si>
  <si>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</si>
  <si>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</si>
  <si>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</si>
  <si>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</si>
  <si>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</si>
  <si>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</si>
  <si>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</si>
  <si>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</si>
  <si>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</si>
  <si>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</si>
  <si>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</si>
  <si>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</si>
  <si>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</si>
  <si>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</si>
  <si>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</si>
  <si>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</si>
  <si>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</si>
  <si>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</si>
  <si>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</si>
  <si>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</si>
  <si>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</si>
  <si>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</si>
  <si>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</si>
  <si>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</si>
  <si>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</si>
  <si>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</si>
  <si>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</si>
  <si>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</si>
  <si>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</si>
  <si>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</si>
  <si>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</si>
  <si>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</si>
  <si>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</si>
  <si>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</si>
  <si>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</si>
  <si>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</si>
  <si>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</si>
  <si>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</si>
  <si>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</si>
  <si>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fcc</t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</si>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</sst>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0" borderId="0" xfId="0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2"/>
  <sheetViews>
    <sheetView tabSelected="1" workbookViewId="0">
      <selection activeCell="C9" sqref="C9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2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279</v>
      </c>
      <c r="N1" s="3"/>
      <c r="O1" s="3"/>
      <c r="P1" s="3"/>
      <c r="Q1" s="3"/>
      <c r="R1" s="16" t="s">
        <v>26</v>
      </c>
      <c r="S1" s="16" t="s">
        <v>26</v>
      </c>
      <c r="T1" s="4"/>
    </row>
    <row r="2" spans="1:23" x14ac:dyDescent="0.4">
      <c r="A2" s="15" t="s">
        <v>15</v>
      </c>
      <c r="B2" s="15" t="s">
        <v>273</v>
      </c>
      <c r="C2" s="15" t="s">
        <v>274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276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185</v>
      </c>
      <c r="B3" s="27">
        <v>6.641</v>
      </c>
      <c r="C3" s="27">
        <v>2.2050000000000001</v>
      </c>
      <c r="D3" s="12">
        <f>F5</f>
        <v>4.50852350341862</v>
      </c>
      <c r="E3" s="12">
        <v>1.49</v>
      </c>
      <c r="F3" s="26">
        <v>4.26</v>
      </c>
      <c r="G3" s="26">
        <v>5</v>
      </c>
      <c r="H3" s="26">
        <v>3.2</v>
      </c>
      <c r="I3" s="26">
        <v>3.98</v>
      </c>
      <c r="J3" s="13">
        <v>1</v>
      </c>
      <c r="K3" s="26">
        <v>7.5</v>
      </c>
      <c r="L3" s="26">
        <v>1.04</v>
      </c>
      <c r="M3" s="26">
        <v>-1.01</v>
      </c>
      <c r="N3" s="26">
        <v>2</v>
      </c>
      <c r="O3" s="12">
        <v>2.8</v>
      </c>
      <c r="P3" s="37">
        <v>4</v>
      </c>
      <c r="Q3" s="12">
        <v>0.1</v>
      </c>
      <c r="R3" s="16">
        <v>0</v>
      </c>
      <c r="S3" s="16">
        <v>0</v>
      </c>
      <c r="T3" s="26">
        <v>1</v>
      </c>
    </row>
    <row r="4" spans="1:23" x14ac:dyDescent="0.4">
      <c r="A4" s="5"/>
      <c r="D4" s="15" t="s">
        <v>275</v>
      </c>
      <c r="F4" s="42" t="str">
        <f>C7</f>
        <v>fcc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4.50852350341862</v>
      </c>
      <c r="G5" s="40" t="s">
        <v>272</v>
      </c>
      <c r="H5" s="40">
        <f>(9*(D5*0.006241509)*((C3*SQRT(2))^3/4)/B3)^(1/2)</f>
        <v>4.50852350341862</v>
      </c>
      <c r="I5" s="40">
        <f>(9*(D5*0.006241509)*((C3*2/SQRT(3))^3/2)/B3)^(1/2)</f>
        <v>4.7041470760656505</v>
      </c>
      <c r="J5" s="40">
        <f>(9*(D5*0.006241509)*(SQRT(3)/2*J7*(C3)^3/2)/B3)^(1/2)</f>
        <v>4.5085235034186191</v>
      </c>
      <c r="K5" s="40">
        <f>(9*(D5*0.006241509)*((C3*4/SQRT(3))^3/8)/B3)^(1/2)</f>
        <v>6.652668594369783</v>
      </c>
      <c r="L5" s="40">
        <f>(9*(D5*0.006241509)*((C3*2)^3/8)/B3)^(1/2)</f>
        <v>5.3615682284224171</v>
      </c>
      <c r="M5" s="40">
        <f>(9*(D5*0.006241509)*((C3)^3/1)/B3)^(1/2)</f>
        <v>5.3615682284224171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277</v>
      </c>
      <c r="J6" s="15" t="s">
        <v>37</v>
      </c>
      <c r="Q6" s="6"/>
    </row>
    <row r="7" spans="1:23" x14ac:dyDescent="0.4">
      <c r="A7" s="42">
        <f>IFERROR(VLOOKUP(A3, data!A:C, 2, FALSE), "")</f>
        <v>6</v>
      </c>
      <c r="B7" s="42">
        <f>IFERROR(VLOOKUP(A3, data!A:C, 3, FALSE), "")</f>
        <v>12.010999999999999</v>
      </c>
      <c r="C7" s="14" t="s">
        <v>186</v>
      </c>
      <c r="D7" s="42">
        <f>IF(C7="fcc", 12, IF(C7="bcc", 8, IF(C7="hcp", 12, IF(C7="dim", 1, IF(C7="dia", 4, IF(C7="sc", 6, ""))))))</f>
        <v>12</v>
      </c>
      <c r="E7" s="42">
        <f>IF(C7="fcc", SQRT(2), IF(C7="bcc", 2/SQRT(3), IF(C7="hcp", 1, IF(C7="dim", 1, IF(C7="dia", 4/SQRT(3), IF(C7="sc", 1, ""))))))</f>
        <v>1.4142135623730951</v>
      </c>
      <c r="F7" s="12">
        <v>3</v>
      </c>
      <c r="G7" s="8" t="s">
        <v>278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187</v>
      </c>
      <c r="C8" s="1"/>
      <c r="J8" s="2"/>
    </row>
    <row r="9" spans="1:23" x14ac:dyDescent="0.4">
      <c r="A9" t="s">
        <v>280</v>
      </c>
      <c r="J9" s="5"/>
      <c r="P9" s="43" t="s">
        <v>90</v>
      </c>
      <c r="Q9" s="51"/>
    </row>
    <row r="10" spans="1:23" x14ac:dyDescent="0.4">
      <c r="J10" s="5"/>
      <c r="P10" s="2" t="s">
        <v>72</v>
      </c>
      <c r="Q10" s="4" t="str">
        <f>N12</f>
        <v>Hf-Ni</v>
      </c>
    </row>
    <row r="11" spans="1:23" x14ac:dyDescent="0.4">
      <c r="A11" s="49" t="s">
        <v>21</v>
      </c>
      <c r="B11" s="50"/>
      <c r="C11" s="50"/>
      <c r="D11" s="50"/>
      <c r="E11" s="50"/>
      <c r="F11" s="50"/>
      <c r="G11" s="50"/>
      <c r="H11" s="51"/>
      <c r="J11" s="43" t="s">
        <v>22</v>
      </c>
      <c r="K11" s="51"/>
      <c r="M11" s="53" t="s">
        <v>109</v>
      </c>
      <c r="N11" s="51"/>
      <c r="P11" s="5" t="s">
        <v>91</v>
      </c>
      <c r="Q11" s="6">
        <v>0</v>
      </c>
      <c r="S11" s="53" t="s">
        <v>110</v>
      </c>
      <c r="T11" s="51"/>
      <c r="V11" s="43" t="s">
        <v>120</v>
      </c>
      <c r="W11" s="51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C</v>
      </c>
      <c r="B15" s="3" t="str">
        <f>C7</f>
        <v>fcc</v>
      </c>
      <c r="C15" s="3">
        <f>D7</f>
        <v>12</v>
      </c>
      <c r="D15" s="3">
        <f>A7</f>
        <v>6</v>
      </c>
      <c r="E15" s="3">
        <f>B7</f>
        <v>12.010999999999999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4.50852350341862</v>
      </c>
      <c r="B16" s="21">
        <f>F3</f>
        <v>4.26</v>
      </c>
      <c r="C16" s="21">
        <f>G3</f>
        <v>5</v>
      </c>
      <c r="D16" s="21">
        <f>H3</f>
        <v>3.2</v>
      </c>
      <c r="E16" s="21">
        <f>I3</f>
        <v>3.98</v>
      </c>
      <c r="F16" s="38">
        <f>C3*E7</f>
        <v>3.1183409050326749</v>
      </c>
      <c r="G16" s="17">
        <f>B3</f>
        <v>6.641</v>
      </c>
      <c r="H16" s="24">
        <f>E3</f>
        <v>1.49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7.5</v>
      </c>
      <c r="C17" s="23">
        <f>L3</f>
        <v>1.04</v>
      </c>
      <c r="D17" s="23">
        <f>M3</f>
        <v>-1.01</v>
      </c>
      <c r="E17" s="2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C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320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6">
        <v>1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6.641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2.2050000000000001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4.50852350341862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6">
        <f>S3</f>
        <v>0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6">
        <f>R3</f>
        <v>0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2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2.8</v>
      </c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V31" s="20" t="s">
        <v>122</v>
      </c>
      <c r="W31" s="34">
        <v>2</v>
      </c>
    </row>
    <row r="32" spans="1:23" x14ac:dyDescent="0.4">
      <c r="A32" t="s">
        <v>61</v>
      </c>
      <c r="J32" s="5"/>
      <c r="P32" s="43" t="s">
        <v>90</v>
      </c>
      <c r="Q32" s="51"/>
      <c r="V32" s="2" t="s">
        <v>127</v>
      </c>
      <c r="W32" s="33">
        <v>2.8</v>
      </c>
    </row>
    <row r="33" spans="1:23" x14ac:dyDescent="0.4">
      <c r="A33" t="s">
        <v>62</v>
      </c>
      <c r="J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3" t="s">
        <v>134</v>
      </c>
      <c r="N34" s="51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8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8" x14ac:dyDescent="0.4">
      <c r="A50" t="s">
        <v>163</v>
      </c>
      <c r="J50" s="5"/>
      <c r="P50" s="2" t="s">
        <v>106</v>
      </c>
      <c r="Q50" s="31">
        <f>N47</f>
        <v>2.39</v>
      </c>
    </row>
    <row r="51" spans="1:18" x14ac:dyDescent="0.4">
      <c r="J51" s="5"/>
      <c r="P51" s="20" t="s">
        <v>105</v>
      </c>
      <c r="Q51" s="32">
        <f>N48</f>
        <v>2.1459999999999999</v>
      </c>
    </row>
    <row r="52" spans="1:18" x14ac:dyDescent="0.4">
      <c r="A52" t="s">
        <v>164</v>
      </c>
      <c r="J52" s="5"/>
      <c r="P52" s="2" t="s">
        <v>117</v>
      </c>
      <c r="Q52" s="31">
        <f>N49</f>
        <v>2.0129999999999999</v>
      </c>
    </row>
    <row r="53" spans="1:18" x14ac:dyDescent="0.4">
      <c r="A53" t="s">
        <v>165</v>
      </c>
      <c r="J53" s="5"/>
      <c r="M53" s="44"/>
      <c r="N53" s="44"/>
      <c r="O53" s="44"/>
      <c r="P53" s="20" t="s">
        <v>116</v>
      </c>
      <c r="Q53" s="32">
        <f>N49</f>
        <v>2.0129999999999999</v>
      </c>
      <c r="R53" s="44"/>
    </row>
    <row r="54" spans="1:18" x14ac:dyDescent="0.4">
      <c r="A54" t="s">
        <v>172</v>
      </c>
      <c r="J54" s="5"/>
    </row>
    <row r="55" spans="1:18" x14ac:dyDescent="0.4">
      <c r="A55" t="s">
        <v>173</v>
      </c>
      <c r="J55" s="5"/>
    </row>
    <row r="56" spans="1:18" s="8" customFormat="1" x14ac:dyDescent="0.4">
      <c r="A56" s="8" t="s">
        <v>171</v>
      </c>
      <c r="I56" s="9"/>
      <c r="J56" s="7"/>
    </row>
    <row r="57" spans="1:18" x14ac:dyDescent="0.4">
      <c r="A57" t="s">
        <v>322</v>
      </c>
    </row>
    <row r="58" spans="1:18" x14ac:dyDescent="0.4">
      <c r="A58" s="12" t="s">
        <v>285</v>
      </c>
      <c r="B58" s="15" t="s">
        <v>286</v>
      </c>
      <c r="C58" s="15" t="s">
        <v>287</v>
      </c>
      <c r="D58" s="15" t="s">
        <v>288</v>
      </c>
    </row>
    <row r="59" spans="1:18" x14ac:dyDescent="0.4">
      <c r="A59" s="12" t="s">
        <v>13</v>
      </c>
      <c r="B59" s="16">
        <v>0.49</v>
      </c>
      <c r="C59" s="13">
        <v>0.49</v>
      </c>
      <c r="D59" s="47">
        <v>0.49</v>
      </c>
    </row>
    <row r="60" spans="1:18" x14ac:dyDescent="0.4">
      <c r="A60" s="12" t="s">
        <v>12</v>
      </c>
      <c r="B60" s="46">
        <v>2.8</v>
      </c>
      <c r="C60" s="54">
        <v>2.8</v>
      </c>
      <c r="D60" s="48">
        <v>2.8</v>
      </c>
    </row>
    <row r="62" spans="1:18" x14ac:dyDescent="0.4">
      <c r="A62" s="42" t="s">
        <v>294</v>
      </c>
      <c r="B62" s="12"/>
      <c r="C62" s="44"/>
      <c r="D62" s="42" t="s">
        <v>295</v>
      </c>
      <c r="E62" s="12"/>
      <c r="G62" s="42" t="s">
        <v>296</v>
      </c>
      <c r="H62" s="12"/>
      <c r="J62" t="s">
        <v>320</v>
      </c>
    </row>
    <row r="63" spans="1:18" x14ac:dyDescent="0.4">
      <c r="A63" s="16" t="s">
        <v>103</v>
      </c>
      <c r="B63" s="12">
        <f>B59</f>
        <v>0.49</v>
      </c>
      <c r="C63" s="44"/>
      <c r="D63" s="16" t="s">
        <v>297</v>
      </c>
      <c r="E63" s="12">
        <f>B59</f>
        <v>0.49</v>
      </c>
      <c r="G63" s="13" t="s">
        <v>307</v>
      </c>
      <c r="H63" s="12">
        <f>C59</f>
        <v>0.49</v>
      </c>
      <c r="J63" s="3" t="s">
        <v>283</v>
      </c>
      <c r="K63" s="3"/>
      <c r="L63" s="3"/>
    </row>
    <row r="64" spans="1:18" x14ac:dyDescent="0.4">
      <c r="A64" s="13" t="s">
        <v>104</v>
      </c>
      <c r="B64" s="12">
        <f>C59</f>
        <v>0.49</v>
      </c>
      <c r="C64" s="44"/>
      <c r="D64" s="47" t="s">
        <v>298</v>
      </c>
      <c r="E64" s="12">
        <f>D59</f>
        <v>0.49</v>
      </c>
      <c r="G64" s="47" t="s">
        <v>308</v>
      </c>
      <c r="H64" s="12">
        <f>D59</f>
        <v>0.49</v>
      </c>
      <c r="J64" s="8" t="s">
        <v>282</v>
      </c>
      <c r="K64" s="8"/>
      <c r="L64" s="8"/>
    </row>
    <row r="65" spans="1:12" x14ac:dyDescent="0.4">
      <c r="A65" s="12" t="s">
        <v>115</v>
      </c>
      <c r="B65" s="12">
        <f>(0.5*SQRT(B59)+0.5*SQRT(C59))^2</f>
        <v>0.48999999999999994</v>
      </c>
      <c r="C65" s="44"/>
      <c r="D65" s="12" t="s">
        <v>299</v>
      </c>
      <c r="E65" s="12">
        <f>(0.5*SQRT(B59)+0.5*SQRT(D59))^2</f>
        <v>0.48999999999999994</v>
      </c>
      <c r="G65" s="12" t="s">
        <v>309</v>
      </c>
      <c r="H65" s="12">
        <f>(0.5*SQRT(C59)+0.5*SQRT(D59))^2</f>
        <v>0.48999999999999994</v>
      </c>
      <c r="J65" t="s">
        <v>281</v>
      </c>
    </row>
    <row r="66" spans="1:12" x14ac:dyDescent="0.4">
      <c r="A66" s="12" t="s">
        <v>114</v>
      </c>
      <c r="B66" s="12">
        <f>(0.5*SQRT(C59)+0.5*SQRT(B59))^2</f>
        <v>0.48999999999999994</v>
      </c>
      <c r="C66" s="44"/>
      <c r="D66" s="12" t="s">
        <v>300</v>
      </c>
      <c r="E66" s="12">
        <f>(0.5*SQRT(D59)+0.5*SQRT(B59))^2</f>
        <v>0.48999999999999994</v>
      </c>
      <c r="G66" s="12" t="s">
        <v>310</v>
      </c>
      <c r="H66" s="12">
        <f>(0.5*SQRT(D59)+0.5*SQRT(C59))^2</f>
        <v>0.48999999999999994</v>
      </c>
      <c r="J66" t="s">
        <v>284</v>
      </c>
    </row>
    <row r="67" spans="1:12" x14ac:dyDescent="0.4">
      <c r="A67" s="12" t="s">
        <v>101</v>
      </c>
      <c r="B67" s="12">
        <f>(0.5*SQRT(B59)+0.5*SQRT(C59))^2</f>
        <v>0.48999999999999994</v>
      </c>
      <c r="C67" s="44"/>
      <c r="D67" s="12" t="s">
        <v>301</v>
      </c>
      <c r="E67" s="12">
        <f>(0.5*SQRT(B59)+0.5*SQRT(D59))^2</f>
        <v>0.48999999999999994</v>
      </c>
      <c r="G67" s="12" t="s">
        <v>311</v>
      </c>
      <c r="H67" s="12">
        <f>(0.5*SQRT(C59)+0.5*SQRT(D59))^2</f>
        <v>0.48999999999999994</v>
      </c>
      <c r="J67" t="s">
        <v>292</v>
      </c>
    </row>
    <row r="68" spans="1:12" x14ac:dyDescent="0.4">
      <c r="A68" s="12" t="s">
        <v>102</v>
      </c>
      <c r="B68" s="12">
        <f>(0.5*SQRT(C59)+0.5*SQRT(B59))^2</f>
        <v>0.48999999999999994</v>
      </c>
      <c r="C68" s="44"/>
      <c r="D68" s="12" t="s">
        <v>302</v>
      </c>
      <c r="E68" s="12">
        <f>(0.5*SQRT(D59)+0.5*SQRT(B59))^2</f>
        <v>0.48999999999999994</v>
      </c>
      <c r="G68" s="12" t="s">
        <v>312</v>
      </c>
      <c r="H68" s="12">
        <f>(0.5*SQRT(D59)+0.5*SQRT(C59))^2</f>
        <v>0.48999999999999994</v>
      </c>
      <c r="J68" s="8" t="s">
        <v>293</v>
      </c>
      <c r="K68" s="8"/>
      <c r="L68" s="8"/>
    </row>
    <row r="69" spans="1:12" x14ac:dyDescent="0.4">
      <c r="A69" s="46" t="s">
        <v>107</v>
      </c>
      <c r="B69" s="12">
        <f>B60</f>
        <v>2.8</v>
      </c>
      <c r="C69" s="44"/>
      <c r="D69" s="46" t="s">
        <v>303</v>
      </c>
      <c r="E69" s="12">
        <f>B60</f>
        <v>2.8</v>
      </c>
      <c r="G69" s="54" t="s">
        <v>313</v>
      </c>
      <c r="H69" s="12">
        <f>C60</f>
        <v>2.8</v>
      </c>
      <c r="J69" t="s">
        <v>321</v>
      </c>
    </row>
    <row r="70" spans="1:12" x14ac:dyDescent="0.4">
      <c r="A70" s="54" t="s">
        <v>108</v>
      </c>
      <c r="B70" s="12">
        <f>C60</f>
        <v>2.8</v>
      </c>
      <c r="C70" s="44"/>
      <c r="D70" s="48" t="s">
        <v>304</v>
      </c>
      <c r="E70" s="12">
        <f>D60</f>
        <v>2.8</v>
      </c>
      <c r="G70" s="48" t="s">
        <v>314</v>
      </c>
      <c r="H70" s="12">
        <f>D60</f>
        <v>2.8</v>
      </c>
    </row>
    <row r="71" spans="1:12" x14ac:dyDescent="0.4">
      <c r="A71" s="12" t="s">
        <v>117</v>
      </c>
      <c r="B71" s="12">
        <f>(0.5*SQRT(B60)+0.5*SQRT(C60))^2</f>
        <v>2.8000000000000003</v>
      </c>
      <c r="C71" s="44"/>
      <c r="D71" s="12" t="s">
        <v>305</v>
      </c>
      <c r="E71" s="12">
        <f>(0.5*SQRT(B60)+0.5*SQRT(D60))^2</f>
        <v>2.8000000000000003</v>
      </c>
      <c r="G71" s="12" t="s">
        <v>315</v>
      </c>
      <c r="H71" s="12">
        <f>(0.5*SQRT(C60)+0.5*SQRT(D60))^2</f>
        <v>2.8000000000000003</v>
      </c>
    </row>
    <row r="72" spans="1:12" x14ac:dyDescent="0.4">
      <c r="A72" s="12" t="s">
        <v>116</v>
      </c>
      <c r="B72" s="12">
        <f>(0.5*SQRT(C60)+0.5*SQRT(B60))^2</f>
        <v>2.8000000000000003</v>
      </c>
      <c r="C72" s="44"/>
      <c r="D72" s="12" t="s">
        <v>306</v>
      </c>
      <c r="E72" s="12">
        <f>(0.5*SQRT(D60)+0.5*SQRT(B60))^2</f>
        <v>2.8000000000000003</v>
      </c>
      <c r="G72" s="12" t="s">
        <v>316</v>
      </c>
      <c r="H72" s="12">
        <f>(0.5*SQRT(D60)+0.5*SQRT(C60))^2</f>
        <v>2.8000000000000003</v>
      </c>
    </row>
    <row r="73" spans="1:12" x14ac:dyDescent="0.4">
      <c r="A73" s="12" t="s">
        <v>117</v>
      </c>
      <c r="B73" s="12">
        <f>(0.5*SQRT(B60)+0.5*SQRT(C60))^2</f>
        <v>2.8000000000000003</v>
      </c>
      <c r="C73" s="44"/>
      <c r="D73" s="12" t="s">
        <v>305</v>
      </c>
      <c r="E73" s="12">
        <f>(0.5*SQRT(B60)+0.5*SQRT(D60))^2</f>
        <v>2.8000000000000003</v>
      </c>
      <c r="G73" s="12" t="s">
        <v>315</v>
      </c>
      <c r="H73" s="12">
        <f>(0.5*SQRT(C60)+0.5*SQRT(D60))^2</f>
        <v>2.8000000000000003</v>
      </c>
    </row>
    <row r="74" spans="1:12" x14ac:dyDescent="0.4">
      <c r="A74" s="12" t="s">
        <v>106</v>
      </c>
      <c r="B74" s="12">
        <f>(0.5*SQRT(C60)+0.5*SQRT(B60))^2</f>
        <v>2.8000000000000003</v>
      </c>
      <c r="C74" s="44"/>
      <c r="D74" s="12" t="s">
        <v>317</v>
      </c>
      <c r="E74" s="12">
        <f>(0.5*SQRT(D60)+0.5*SQRT(B60))^2</f>
        <v>2.8000000000000003</v>
      </c>
      <c r="G74" s="12" t="s">
        <v>318</v>
      </c>
      <c r="H74" s="12">
        <f>(0.5*SQRT(C60)+0.5*SQRT(D60))^2</f>
        <v>2.8000000000000003</v>
      </c>
    </row>
    <row r="76" spans="1:12" x14ac:dyDescent="0.4">
      <c r="A76" s="45" t="s">
        <v>319</v>
      </c>
      <c r="B76" s="4"/>
      <c r="D76" t="s">
        <v>320</v>
      </c>
    </row>
    <row r="77" spans="1:12" x14ac:dyDescent="0.4">
      <c r="A77" s="12" t="s">
        <v>121</v>
      </c>
      <c r="B77" s="12">
        <f>(0.5*SQRT(B65)+0.5*SQRT(E65))^2</f>
        <v>0.48999999999999994</v>
      </c>
      <c r="D77" s="3" t="s">
        <v>289</v>
      </c>
      <c r="E77" s="3"/>
      <c r="F77" s="3"/>
      <c r="G77" s="3"/>
      <c r="H77" s="3"/>
      <c r="I77" s="3"/>
      <c r="J77" s="3"/>
    </row>
    <row r="78" spans="1:12" x14ac:dyDescent="0.4">
      <c r="A78" s="12" t="s">
        <v>125</v>
      </c>
      <c r="B78" s="12">
        <f>(0.5*SQRT(B64)+0.5*SQRT(E64))^2</f>
        <v>0.48999999999999994</v>
      </c>
      <c r="D78" t="s">
        <v>290</v>
      </c>
    </row>
    <row r="79" spans="1:12" x14ac:dyDescent="0.4">
      <c r="A79" s="12" t="s">
        <v>124</v>
      </c>
      <c r="B79" s="12">
        <f>(0.5*SQRT(B68)+0.5*SQRT(E68))^2</f>
        <v>0.48999999999999994</v>
      </c>
      <c r="D79" s="8" t="s">
        <v>291</v>
      </c>
      <c r="E79" s="8"/>
      <c r="F79" s="8"/>
      <c r="G79" s="8"/>
      <c r="H79" s="8"/>
      <c r="I79" s="8"/>
      <c r="J79" s="8"/>
    </row>
    <row r="80" spans="1:12" x14ac:dyDescent="0.4">
      <c r="A80" s="12" t="s">
        <v>127</v>
      </c>
      <c r="B80" s="12">
        <f>(0.5*SQRT(B71)+0.5*SQRT(E71))^2</f>
        <v>2.8000000000000003</v>
      </c>
      <c r="D80" t="s">
        <v>321</v>
      </c>
    </row>
    <row r="81" spans="1:2" x14ac:dyDescent="0.4">
      <c r="A81" s="12" t="s">
        <v>131</v>
      </c>
      <c r="B81" s="12">
        <f>(0.5*SQRT(B70)+0.5*SQRT(E70))^2</f>
        <v>2.8000000000000003</v>
      </c>
    </row>
    <row r="82" spans="1:2" x14ac:dyDescent="0.4">
      <c r="A82" s="12" t="s">
        <v>130</v>
      </c>
      <c r="B82" s="12">
        <f>(0.5*SQRT(B74)+0.5*SQRT(E74))^2</f>
        <v>2.8000000000000003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188</v>
      </c>
      <c r="B1">
        <v>1</v>
      </c>
      <c r="C1">
        <v>1.008</v>
      </c>
    </row>
    <row r="2" spans="1:3" x14ac:dyDescent="0.4">
      <c r="A2" t="s">
        <v>189</v>
      </c>
      <c r="B2">
        <v>2</v>
      </c>
      <c r="C2">
        <v>4.0026000000000002</v>
      </c>
    </row>
    <row r="3" spans="1:3" x14ac:dyDescent="0.4">
      <c r="A3" t="s">
        <v>190</v>
      </c>
      <c r="B3">
        <v>3</v>
      </c>
      <c r="C3">
        <v>6.94</v>
      </c>
    </row>
    <row r="4" spans="1:3" x14ac:dyDescent="0.4">
      <c r="A4" t="s">
        <v>191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192</v>
      </c>
      <c r="B7">
        <v>7</v>
      </c>
      <c r="C7">
        <v>14.007</v>
      </c>
    </row>
    <row r="8" spans="1:3" x14ac:dyDescent="0.4">
      <c r="A8" t="s">
        <v>193</v>
      </c>
      <c r="B8">
        <v>8</v>
      </c>
      <c r="C8">
        <v>15.999000000000001</v>
      </c>
    </row>
    <row r="9" spans="1:3" x14ac:dyDescent="0.4">
      <c r="A9" t="s">
        <v>194</v>
      </c>
      <c r="B9">
        <v>9</v>
      </c>
      <c r="C9">
        <v>18.998000000000001</v>
      </c>
    </row>
    <row r="10" spans="1:3" x14ac:dyDescent="0.4">
      <c r="A10" t="s">
        <v>195</v>
      </c>
      <c r="B10">
        <v>10</v>
      </c>
      <c r="C10">
        <v>20.18</v>
      </c>
    </row>
    <row r="11" spans="1:3" x14ac:dyDescent="0.4">
      <c r="A11" t="s">
        <v>196</v>
      </c>
      <c r="B11">
        <v>11</v>
      </c>
      <c r="C11">
        <v>22.99</v>
      </c>
    </row>
    <row r="12" spans="1:3" x14ac:dyDescent="0.4">
      <c r="A12" t="s">
        <v>197</v>
      </c>
      <c r="B12">
        <v>12</v>
      </c>
      <c r="C12">
        <v>24.305</v>
      </c>
    </row>
    <row r="13" spans="1:3" x14ac:dyDescent="0.4">
      <c r="A13" t="s">
        <v>198</v>
      </c>
      <c r="B13">
        <v>13</v>
      </c>
      <c r="C13">
        <v>26.981999999999999</v>
      </c>
    </row>
    <row r="14" spans="1:3" x14ac:dyDescent="0.4">
      <c r="A14" t="s">
        <v>199</v>
      </c>
      <c r="B14">
        <v>14</v>
      </c>
      <c r="C14">
        <v>28.085000000000001</v>
      </c>
    </row>
    <row r="15" spans="1:3" x14ac:dyDescent="0.4">
      <c r="A15" t="s">
        <v>200</v>
      </c>
      <c r="B15">
        <v>15</v>
      </c>
      <c r="C15">
        <v>30.974</v>
      </c>
    </row>
    <row r="16" spans="1:3" x14ac:dyDescent="0.4">
      <c r="A16" t="s">
        <v>202</v>
      </c>
      <c r="B16">
        <v>16</v>
      </c>
      <c r="C16">
        <v>32.06</v>
      </c>
    </row>
    <row r="17" spans="1:3" x14ac:dyDescent="0.4">
      <c r="A17" t="s">
        <v>201</v>
      </c>
      <c r="B17">
        <v>17</v>
      </c>
      <c r="C17">
        <v>35.450000000000003</v>
      </c>
    </row>
    <row r="18" spans="1:3" x14ac:dyDescent="0.4">
      <c r="A18" t="s">
        <v>203</v>
      </c>
      <c r="B18">
        <v>18</v>
      </c>
      <c r="C18">
        <v>39.948</v>
      </c>
    </row>
    <row r="19" spans="1:3" x14ac:dyDescent="0.4">
      <c r="A19" t="s">
        <v>204</v>
      </c>
      <c r="B19">
        <v>19</v>
      </c>
      <c r="C19">
        <v>39.097999999999999</v>
      </c>
    </row>
    <row r="20" spans="1:3" x14ac:dyDescent="0.4">
      <c r="A20" t="s">
        <v>205</v>
      </c>
      <c r="B20">
        <v>20</v>
      </c>
      <c r="C20">
        <v>40.078000000000003</v>
      </c>
    </row>
    <row r="21" spans="1:3" x14ac:dyDescent="0.4">
      <c r="A21" t="s">
        <v>206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207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208</v>
      </c>
      <c r="B27">
        <v>27</v>
      </c>
      <c r="C27">
        <v>58.933</v>
      </c>
    </row>
    <row r="28" spans="1:3" x14ac:dyDescent="0.4">
      <c r="A28" t="s">
        <v>209</v>
      </c>
      <c r="B28">
        <v>28</v>
      </c>
      <c r="C28">
        <v>58.692999999999998</v>
      </c>
    </row>
    <row r="29" spans="1:3" x14ac:dyDescent="0.4">
      <c r="A29" t="s">
        <v>210</v>
      </c>
      <c r="B29">
        <v>29</v>
      </c>
      <c r="C29">
        <v>63.545999999999999</v>
      </c>
    </row>
    <row r="30" spans="1:3" x14ac:dyDescent="0.4">
      <c r="A30" t="s">
        <v>211</v>
      </c>
      <c r="B30">
        <v>30</v>
      </c>
      <c r="C30">
        <v>65.38</v>
      </c>
    </row>
    <row r="31" spans="1:3" x14ac:dyDescent="0.4">
      <c r="A31" t="s">
        <v>212</v>
      </c>
      <c r="B31">
        <v>31</v>
      </c>
      <c r="C31">
        <v>69.722999999999999</v>
      </c>
    </row>
    <row r="32" spans="1:3" x14ac:dyDescent="0.4">
      <c r="A32" t="s">
        <v>213</v>
      </c>
      <c r="B32">
        <v>32</v>
      </c>
      <c r="C32">
        <v>72.63</v>
      </c>
    </row>
    <row r="33" spans="1:3" x14ac:dyDescent="0.4">
      <c r="A33" t="s">
        <v>214</v>
      </c>
      <c r="B33">
        <v>33</v>
      </c>
      <c r="C33">
        <v>74.921999999999997</v>
      </c>
    </row>
    <row r="34" spans="1:3" x14ac:dyDescent="0.4">
      <c r="A34" t="s">
        <v>215</v>
      </c>
      <c r="B34">
        <v>34</v>
      </c>
      <c r="C34">
        <v>78.971000000000004</v>
      </c>
    </row>
    <row r="35" spans="1:3" x14ac:dyDescent="0.4">
      <c r="A35" t="s">
        <v>216</v>
      </c>
      <c r="B35">
        <v>35</v>
      </c>
      <c r="C35">
        <v>79.903999999999996</v>
      </c>
    </row>
    <row r="36" spans="1:3" x14ac:dyDescent="0.4">
      <c r="A36" t="s">
        <v>217</v>
      </c>
      <c r="B36">
        <v>36</v>
      </c>
      <c r="C36">
        <v>83.798000000000002</v>
      </c>
    </row>
    <row r="37" spans="1:3" x14ac:dyDescent="0.4">
      <c r="A37" t="s">
        <v>218</v>
      </c>
      <c r="B37">
        <v>37</v>
      </c>
      <c r="C37">
        <v>85.468000000000004</v>
      </c>
    </row>
    <row r="38" spans="1:3" x14ac:dyDescent="0.4">
      <c r="A38" t="s">
        <v>219</v>
      </c>
      <c r="B38">
        <v>38</v>
      </c>
      <c r="C38">
        <v>87.62</v>
      </c>
    </row>
    <row r="39" spans="1:3" x14ac:dyDescent="0.4">
      <c r="A39" t="s">
        <v>220</v>
      </c>
      <c r="B39">
        <v>39</v>
      </c>
      <c r="C39">
        <v>88.906000000000006</v>
      </c>
    </row>
    <row r="40" spans="1:3" x14ac:dyDescent="0.4">
      <c r="A40" t="s">
        <v>221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222</v>
      </c>
      <c r="B43">
        <v>43</v>
      </c>
      <c r="C43">
        <v>98</v>
      </c>
    </row>
    <row r="44" spans="1:3" x14ac:dyDescent="0.4">
      <c r="A44" t="s">
        <v>223</v>
      </c>
      <c r="B44">
        <v>44</v>
      </c>
      <c r="C44">
        <v>101.07</v>
      </c>
    </row>
    <row r="45" spans="1:3" x14ac:dyDescent="0.4">
      <c r="A45" t="s">
        <v>224</v>
      </c>
      <c r="B45">
        <v>45</v>
      </c>
      <c r="C45">
        <v>102.91</v>
      </c>
    </row>
    <row r="46" spans="1:3" x14ac:dyDescent="0.4">
      <c r="A46" t="s">
        <v>225</v>
      </c>
      <c r="B46">
        <v>46</v>
      </c>
      <c r="C46">
        <v>106.42</v>
      </c>
    </row>
    <row r="47" spans="1:3" x14ac:dyDescent="0.4">
      <c r="A47" t="s">
        <v>226</v>
      </c>
      <c r="B47">
        <v>47</v>
      </c>
      <c r="C47">
        <v>107.87</v>
      </c>
    </row>
    <row r="48" spans="1:3" x14ac:dyDescent="0.4">
      <c r="A48" t="s">
        <v>227</v>
      </c>
      <c r="B48">
        <v>48</v>
      </c>
      <c r="C48">
        <v>112.41</v>
      </c>
    </row>
    <row r="49" spans="1:3" x14ac:dyDescent="0.4">
      <c r="A49" t="s">
        <v>228</v>
      </c>
      <c r="B49">
        <v>49</v>
      </c>
      <c r="C49">
        <v>114.82</v>
      </c>
    </row>
    <row r="50" spans="1:3" x14ac:dyDescent="0.4">
      <c r="A50" t="s">
        <v>229</v>
      </c>
      <c r="B50">
        <v>50</v>
      </c>
      <c r="C50">
        <v>118.71</v>
      </c>
    </row>
    <row r="51" spans="1:3" x14ac:dyDescent="0.4">
      <c r="A51" t="s">
        <v>230</v>
      </c>
      <c r="B51">
        <v>51</v>
      </c>
      <c r="C51">
        <v>11.76</v>
      </c>
    </row>
    <row r="52" spans="1:3" x14ac:dyDescent="0.4">
      <c r="A52" t="s">
        <v>231</v>
      </c>
      <c r="B52">
        <v>52</v>
      </c>
      <c r="C52">
        <v>127.6</v>
      </c>
    </row>
    <row r="53" spans="1:3" x14ac:dyDescent="0.4">
      <c r="A53" t="s">
        <v>232</v>
      </c>
      <c r="B53">
        <v>53</v>
      </c>
      <c r="C53">
        <v>126.9</v>
      </c>
    </row>
    <row r="54" spans="1:3" x14ac:dyDescent="0.4">
      <c r="A54" t="s">
        <v>235</v>
      </c>
      <c r="B54">
        <v>54</v>
      </c>
      <c r="C54">
        <v>131.29</v>
      </c>
    </row>
    <row r="55" spans="1:3" x14ac:dyDescent="0.4">
      <c r="A55" t="s">
        <v>233</v>
      </c>
      <c r="B55">
        <v>55</v>
      </c>
      <c r="C55">
        <v>132.91</v>
      </c>
    </row>
    <row r="56" spans="1:3" x14ac:dyDescent="0.4">
      <c r="A56" t="s">
        <v>234</v>
      </c>
      <c r="B56">
        <v>56</v>
      </c>
      <c r="C56">
        <v>137.33000000000001</v>
      </c>
    </row>
    <row r="57" spans="1:3" x14ac:dyDescent="0.4">
      <c r="A57" t="s">
        <v>236</v>
      </c>
      <c r="B57">
        <v>57</v>
      </c>
      <c r="C57">
        <v>138.91</v>
      </c>
    </row>
    <row r="58" spans="1:3" x14ac:dyDescent="0.4">
      <c r="A58" t="s">
        <v>237</v>
      </c>
      <c r="B58">
        <v>58</v>
      </c>
      <c r="C58">
        <v>140.12</v>
      </c>
    </row>
    <row r="59" spans="1:3" x14ac:dyDescent="0.4">
      <c r="A59" t="s">
        <v>238</v>
      </c>
      <c r="B59">
        <v>59</v>
      </c>
      <c r="C59">
        <v>140.91</v>
      </c>
    </row>
    <row r="60" spans="1:3" x14ac:dyDescent="0.4">
      <c r="A60" t="s">
        <v>239</v>
      </c>
      <c r="B60">
        <v>60</v>
      </c>
      <c r="C60">
        <v>144.24</v>
      </c>
    </row>
    <row r="61" spans="1:3" x14ac:dyDescent="0.4">
      <c r="A61" t="s">
        <v>240</v>
      </c>
      <c r="B61">
        <v>61</v>
      </c>
      <c r="C61">
        <v>145</v>
      </c>
    </row>
    <row r="62" spans="1:3" x14ac:dyDescent="0.4">
      <c r="A62" t="s">
        <v>241</v>
      </c>
      <c r="B62">
        <v>62</v>
      </c>
      <c r="C62">
        <v>150.36000000000001</v>
      </c>
    </row>
    <row r="63" spans="1:3" x14ac:dyDescent="0.4">
      <c r="A63" t="s">
        <v>242</v>
      </c>
      <c r="B63">
        <v>63</v>
      </c>
      <c r="C63">
        <v>151.96</v>
      </c>
    </row>
    <row r="64" spans="1:3" x14ac:dyDescent="0.4">
      <c r="A64" t="s">
        <v>243</v>
      </c>
      <c r="B64">
        <v>64</v>
      </c>
      <c r="C64">
        <v>157.25</v>
      </c>
    </row>
    <row r="65" spans="1:3" x14ac:dyDescent="0.4">
      <c r="A65" t="s">
        <v>244</v>
      </c>
      <c r="B65">
        <v>65</v>
      </c>
      <c r="C65">
        <v>158.93</v>
      </c>
    </row>
    <row r="66" spans="1:3" x14ac:dyDescent="0.4">
      <c r="A66" t="s">
        <v>245</v>
      </c>
      <c r="B66">
        <v>66</v>
      </c>
      <c r="C66">
        <v>162.5</v>
      </c>
    </row>
    <row r="67" spans="1:3" x14ac:dyDescent="0.4">
      <c r="A67" t="s">
        <v>246</v>
      </c>
      <c r="B67">
        <v>67</v>
      </c>
      <c r="C67">
        <v>164.93</v>
      </c>
    </row>
    <row r="68" spans="1:3" x14ac:dyDescent="0.4">
      <c r="A68" t="s">
        <v>247</v>
      </c>
      <c r="B68">
        <v>68</v>
      </c>
      <c r="C68">
        <v>167.26</v>
      </c>
    </row>
    <row r="69" spans="1:3" x14ac:dyDescent="0.4">
      <c r="A69" t="s">
        <v>248</v>
      </c>
      <c r="B69">
        <v>69</v>
      </c>
      <c r="C69">
        <v>168.93</v>
      </c>
    </row>
    <row r="70" spans="1:3" x14ac:dyDescent="0.4">
      <c r="A70" t="s">
        <v>249</v>
      </c>
      <c r="B70">
        <v>70</v>
      </c>
      <c r="C70">
        <v>173.05</v>
      </c>
    </row>
    <row r="71" spans="1:3" x14ac:dyDescent="0.4">
      <c r="A71" t="s">
        <v>250</v>
      </c>
      <c r="B71">
        <v>71</v>
      </c>
      <c r="C71">
        <v>174.97</v>
      </c>
    </row>
    <row r="72" spans="1:3" x14ac:dyDescent="0.4">
      <c r="A72" t="s">
        <v>251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252</v>
      </c>
      <c r="B74">
        <v>74</v>
      </c>
      <c r="C74">
        <v>183.84</v>
      </c>
    </row>
    <row r="75" spans="1:3" x14ac:dyDescent="0.4">
      <c r="A75" t="s">
        <v>253</v>
      </c>
      <c r="B75">
        <v>75</v>
      </c>
      <c r="C75">
        <v>186.21</v>
      </c>
    </row>
    <row r="76" spans="1:3" x14ac:dyDescent="0.4">
      <c r="A76" t="s">
        <v>254</v>
      </c>
      <c r="B76">
        <v>76</v>
      </c>
      <c r="C76">
        <v>190.23</v>
      </c>
    </row>
    <row r="77" spans="1:3" x14ac:dyDescent="0.4">
      <c r="A77" t="s">
        <v>255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256</v>
      </c>
      <c r="B79">
        <v>79</v>
      </c>
      <c r="C79">
        <v>196.97</v>
      </c>
    </row>
    <row r="80" spans="1:3" x14ac:dyDescent="0.4">
      <c r="A80" t="s">
        <v>257</v>
      </c>
      <c r="B80">
        <v>80</v>
      </c>
      <c r="C80">
        <v>200.59</v>
      </c>
    </row>
    <row r="81" spans="1:3" x14ac:dyDescent="0.4">
      <c r="A81" t="s">
        <v>258</v>
      </c>
      <c r="B81">
        <v>81</v>
      </c>
      <c r="C81">
        <v>204.38</v>
      </c>
    </row>
    <row r="82" spans="1:3" x14ac:dyDescent="0.4">
      <c r="A82" t="s">
        <v>259</v>
      </c>
      <c r="B82">
        <v>82</v>
      </c>
      <c r="C82">
        <v>207.2</v>
      </c>
    </row>
    <row r="83" spans="1:3" x14ac:dyDescent="0.4">
      <c r="A83" t="s">
        <v>260</v>
      </c>
      <c r="B83">
        <v>83</v>
      </c>
      <c r="C83">
        <v>208.98</v>
      </c>
    </row>
    <row r="84" spans="1:3" x14ac:dyDescent="0.4">
      <c r="A84" t="s">
        <v>261</v>
      </c>
      <c r="B84">
        <v>84</v>
      </c>
      <c r="C84">
        <v>209</v>
      </c>
    </row>
    <row r="85" spans="1:3" x14ac:dyDescent="0.4">
      <c r="A85" t="s">
        <v>262</v>
      </c>
      <c r="B85">
        <v>85</v>
      </c>
      <c r="C85">
        <v>210</v>
      </c>
    </row>
    <row r="86" spans="1:3" x14ac:dyDescent="0.4">
      <c r="A86" t="s">
        <v>263</v>
      </c>
      <c r="B86">
        <v>86</v>
      </c>
      <c r="C86">
        <v>222</v>
      </c>
    </row>
    <row r="87" spans="1:3" x14ac:dyDescent="0.4">
      <c r="A87" t="s">
        <v>264</v>
      </c>
      <c r="B87">
        <v>87</v>
      </c>
      <c r="C87">
        <v>223</v>
      </c>
    </row>
    <row r="88" spans="1:3" x14ac:dyDescent="0.4">
      <c r="A88" t="s">
        <v>265</v>
      </c>
      <c r="B88">
        <v>88</v>
      </c>
      <c r="C88">
        <v>226</v>
      </c>
    </row>
    <row r="89" spans="1:3" x14ac:dyDescent="0.4">
      <c r="A89" t="s">
        <v>266</v>
      </c>
      <c r="B89">
        <v>89</v>
      </c>
      <c r="C89">
        <v>227</v>
      </c>
    </row>
    <row r="90" spans="1:3" x14ac:dyDescent="0.4">
      <c r="A90" t="s">
        <v>267</v>
      </c>
      <c r="B90">
        <v>90</v>
      </c>
      <c r="C90">
        <v>232.04</v>
      </c>
    </row>
    <row r="91" spans="1:3" x14ac:dyDescent="0.4">
      <c r="A91" t="s">
        <v>268</v>
      </c>
      <c r="B91">
        <v>91</v>
      </c>
      <c r="C91">
        <v>231.04</v>
      </c>
    </row>
    <row r="92" spans="1:3" x14ac:dyDescent="0.4">
      <c r="A92" t="s">
        <v>269</v>
      </c>
      <c r="B92">
        <v>92</v>
      </c>
      <c r="C92">
        <v>238.03</v>
      </c>
    </row>
    <row r="93" spans="1:3" x14ac:dyDescent="0.4">
      <c r="A93" t="s">
        <v>270</v>
      </c>
      <c r="B93">
        <v>93</v>
      </c>
      <c r="C93">
        <v>237</v>
      </c>
    </row>
    <row r="94" spans="1:3" x14ac:dyDescent="0.4">
      <c r="A94" t="s">
        <v>271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2024-12-18T07:58:49Z</dcterms:modified>
</cp:coreProperties>
</file>